
<file path=[Content_Types].xml><?xml version="1.0" encoding="utf-8"?>
<Types xmlns="http://schemas.openxmlformats.org/package/2006/content-types">
  <Override PartName="/xl/charts/chart189.xml" ContentType="application/vnd.openxmlformats-officedocument.drawingml.chart+xml"/>
  <Override PartName="/xl/styles.xml" ContentType="application/vnd.openxmlformats-officedocument.spreadsheetml.styles+xml"/>
  <Override PartName="/xl/charts/chart4.xml" ContentType="application/vnd.openxmlformats-officedocument.drawingml.chart+xml"/>
  <Override PartName="/xl/charts/chart230.xml" ContentType="application/vnd.openxmlformats-officedocument.drawingml.chart+xml"/>
  <Override PartName="/xl/charts/chart328.xml" ContentType="application/vnd.openxmlformats-officedocument.drawingml.chart+xml"/>
  <Override PartName="/xl/charts/chart375.xml" ContentType="application/vnd.openxmlformats-officedocument.drawingml.chart+xml"/>
  <Override PartName="/xl/charts/chart167.xml" ContentType="application/vnd.openxmlformats-officedocument.drawingml.chart+xml"/>
  <Override PartName="/xl/charts/chart306.xml" ContentType="application/vnd.openxmlformats-officedocument.drawingml.chart+xml"/>
  <Override PartName="/xl/charts/chart353.xml" ContentType="application/vnd.openxmlformats-officedocument.drawingml.chart+xml"/>
  <Default Extension="xml" ContentType="application/xml"/>
  <Override PartName="/xl/charts/chart145.xml" ContentType="application/vnd.openxmlformats-officedocument.drawingml.chart+xml"/>
  <Override PartName="/xl/charts/chart192.xml" ContentType="application/vnd.openxmlformats-officedocument.drawingml.chart+xml"/>
  <Override PartName="/xl/charts/chart38.xml" ContentType="application/vnd.openxmlformats-officedocument.drawingml.chart+xml"/>
  <Override PartName="/xl/charts/chart85.xml" ContentType="application/vnd.openxmlformats-officedocument.drawingml.chart+xml"/>
  <Override PartName="/xl/charts/chart268.xml" ContentType="application/vnd.openxmlformats-officedocument.drawingml.chart+xml"/>
  <Override PartName="/xl/charts/chart331.xml" ContentType="application/vnd.openxmlformats-officedocument.drawingml.chart+xml"/>
  <Override PartName="/xl/charts/chart16.xml" ContentType="application/vnd.openxmlformats-officedocument.drawingml.chart+xml"/>
  <Override PartName="/xl/charts/chart63.xml" ContentType="application/vnd.openxmlformats-officedocument.drawingml.chart+xml"/>
  <Override PartName="/xl/charts/chart123.xml" ContentType="application/vnd.openxmlformats-officedocument.drawingml.chart+xml"/>
  <Override PartName="/xl/charts/chart170.xml" ContentType="application/vnd.openxmlformats-officedocument.drawingml.chart+xml"/>
  <Override PartName="/xl/charts/chart101.xml" ContentType="application/vnd.openxmlformats-officedocument.drawingml.chart+xml"/>
  <Override PartName="/xl/charts/chart246.xml" ContentType="application/vnd.openxmlformats-officedocument.drawingml.chart+xml"/>
  <Override PartName="/xl/charts/chart293.xml" ContentType="application/vnd.openxmlformats-officedocument.drawingml.chart+xml"/>
  <Override PartName="/xl/charts/chart9.xml" ContentType="application/vnd.openxmlformats-officedocument.drawingml.chart+xml"/>
  <Override PartName="/xl/charts/chart30.xml" ContentType="application/vnd.openxmlformats-officedocument.drawingml.chart+xml"/>
  <Override PartName="/xl/charts/chart41.xml" ContentType="application/vnd.openxmlformats-officedocument.drawingml.chart+xml"/>
  <Override PartName="/xl/charts/chart224.xml" ContentType="application/vnd.openxmlformats-officedocument.drawingml.chart+xml"/>
  <Override PartName="/xl/charts/chart235.xml" ContentType="application/vnd.openxmlformats-officedocument.drawingml.chart+xml"/>
  <Override PartName="/xl/charts/chart271.xml" ContentType="application/vnd.openxmlformats-officedocument.drawingml.chart+xml"/>
  <Override PartName="/xl/charts/chart282.xml" ContentType="application/vnd.openxmlformats-officedocument.drawingml.chart+xml"/>
  <Override PartName="/xl/charts/chart369.xml" ContentType="application/vnd.openxmlformats-officedocument.drawingml.chart+xml"/>
  <Override PartName="/xl/charts/chart213.xml" ContentType="application/vnd.openxmlformats-officedocument.drawingml.chart+xml"/>
  <Override PartName="/xl/charts/chart260.xml" ContentType="application/vnd.openxmlformats-officedocument.drawingml.chart+xml"/>
  <Override PartName="/xl/charts/chart347.xml" ContentType="application/vnd.openxmlformats-officedocument.drawingml.chart+xml"/>
  <Override PartName="/xl/charts/chart358.xml" ContentType="application/vnd.openxmlformats-officedocument.drawingml.chart+xml"/>
  <Override PartName="/xl/charts/chart139.xml" ContentType="application/vnd.openxmlformats-officedocument.drawingml.chart+xml"/>
  <Override PartName="/xl/drawings/drawing7.xml" ContentType="application/vnd.openxmlformats-officedocument.drawing+xml"/>
  <Override PartName="/xl/charts/chart186.xml" ContentType="application/vnd.openxmlformats-officedocument.drawingml.chart+xml"/>
  <Override PartName="/xl/charts/chart197.xml" ContentType="application/vnd.openxmlformats-officedocument.drawingml.chart+xml"/>
  <Override PartName="/xl/charts/chart202.xml" ContentType="application/vnd.openxmlformats-officedocument.drawingml.chart+xml"/>
  <Override PartName="/xl/charts/chart336.xml" ContentType="application/vnd.openxmlformats-officedocument.drawingml.chart+xml"/>
  <Override PartName="/xl/charts/chart383.xml" ContentType="application/vnd.openxmlformats-officedocument.drawingml.chart+xml"/>
  <Override PartName="/xl/worksheets/sheet8.xml" ContentType="application/vnd.openxmlformats-officedocument.spreadsheetml.worksheet+xml"/>
  <Override PartName="/xl/charts/chart79.xml" ContentType="application/vnd.openxmlformats-officedocument.drawingml.chart+xml"/>
  <Override PartName="/xl/charts/chart128.xml" ContentType="application/vnd.openxmlformats-officedocument.drawingml.chart+xml"/>
  <Override PartName="/xl/charts/chart175.xml" ContentType="application/vnd.openxmlformats-officedocument.drawingml.chart+xml"/>
  <Override PartName="/xl/charts/chart325.xml" ContentType="application/vnd.openxmlformats-officedocument.drawingml.chart+xml"/>
  <Default Extension="emf" ContentType="image/x-emf"/>
  <Override PartName="/xl/charts/chart372.xml" ContentType="application/vnd.openxmlformats-officedocument.drawingml.chart+xml"/>
  <Override PartName="/xl/worksheets/sheet10.xml" ContentType="application/vnd.openxmlformats-officedocument.spreadsheetml.worksheet+xml"/>
  <Override PartName="/xl/charts/chart1.xml" ContentType="application/vnd.openxmlformats-officedocument.drawingml.chart+xml"/>
  <Override PartName="/xl/charts/chart57.xml" ContentType="application/vnd.openxmlformats-officedocument.drawingml.chart+xml"/>
  <Override PartName="/xl/charts/chart68.xml" ContentType="application/vnd.openxmlformats-officedocument.drawingml.chart+xml"/>
  <Override PartName="/xl/charts/chart117.xml" ContentType="application/vnd.openxmlformats-officedocument.drawingml.chart+xml"/>
  <Override PartName="/xl/charts/chart164.xml" ContentType="application/vnd.openxmlformats-officedocument.drawingml.chart+xml"/>
  <Override PartName="/xl/comments5.xml" ContentType="application/vnd.openxmlformats-officedocument.spreadsheetml.comments+xml"/>
  <Override PartName="/xl/charts/chart298.xml" ContentType="application/vnd.openxmlformats-officedocument.drawingml.chart+xml"/>
  <Override PartName="/xl/charts/chart314.xml" ContentType="application/vnd.openxmlformats-officedocument.drawingml.chart+xml"/>
  <Override PartName="/xl/charts/chart361.xml" ContentType="application/vnd.openxmlformats-officedocument.drawingml.chart+xml"/>
  <Override PartName="/docProps/app.xml" ContentType="application/vnd.openxmlformats-officedocument.extended-properties+xml"/>
  <Override PartName="/xl/charts/chart46.xml" ContentType="application/vnd.openxmlformats-officedocument.drawingml.chart+xml"/>
  <Override PartName="/xl/charts/chart93.xml" ContentType="application/vnd.openxmlformats-officedocument.drawingml.chart+xml"/>
  <Override PartName="/xl/charts/chart106.xml" ContentType="application/vnd.openxmlformats-officedocument.drawingml.chart+xml"/>
  <Override PartName="/xl/charts/chart142.xml" ContentType="application/vnd.openxmlformats-officedocument.drawingml.chart+xml"/>
  <Override PartName="/xl/charts/chart153.xml" ContentType="application/vnd.openxmlformats-officedocument.drawingml.chart+xml"/>
  <Override PartName="/xl/charts/chart287.xml" ContentType="application/vnd.openxmlformats-officedocument.drawingml.chart+xml"/>
  <Override PartName="/xl/charts/chart303.xml" ContentType="application/vnd.openxmlformats-officedocument.drawingml.chart+xml"/>
  <Override PartName="/xl/charts/chart350.xml" ContentType="application/vnd.openxmlformats-officedocument.drawingml.chart+xml"/>
  <Override PartName="/xl/charts/chart35.xml" ContentType="application/vnd.openxmlformats-officedocument.drawingml.chart+xml"/>
  <Override PartName="/xl/charts/chart82.xml" ContentType="application/vnd.openxmlformats-officedocument.drawingml.chart+xml"/>
  <Override PartName="/xl/charts/chart131.xml" ContentType="application/vnd.openxmlformats-officedocument.drawingml.chart+xml"/>
  <Override PartName="/xl/charts/chart229.xml" ContentType="application/vnd.openxmlformats-officedocument.drawingml.chart+xml"/>
  <Override PartName="/xl/charts/chart276.xml" ContentType="application/vnd.openxmlformats-officedocument.drawingml.chart+xml"/>
  <Override PartName="/xl/calcChain.xml" ContentType="application/vnd.openxmlformats-officedocument.spreadsheetml.calcChain+xml"/>
  <Override PartName="/xl/charts/chart13.xml" ContentType="application/vnd.openxmlformats-officedocument.drawingml.chart+xml"/>
  <Override PartName="/xl/charts/chart24.xml" ContentType="application/vnd.openxmlformats-officedocument.drawingml.chart+xml"/>
  <Override PartName="/xl/charts/chart71.xml" ContentType="application/vnd.openxmlformats-officedocument.drawingml.chart+xml"/>
  <Override PartName="/xl/charts/chart120.xml" ContentType="application/vnd.openxmlformats-officedocument.drawingml.chart+xml"/>
  <Override PartName="/xl/charts/chart207.xml" ContentType="application/vnd.openxmlformats-officedocument.drawingml.chart+xml"/>
  <Override PartName="/xl/charts/chart218.xml" ContentType="application/vnd.openxmlformats-officedocument.drawingml.chart+xml"/>
  <Override PartName="/xl/charts/chart254.xml" ContentType="application/vnd.openxmlformats-officedocument.drawingml.chart+xml"/>
  <Override PartName="/xl/charts/chart265.xml" ContentType="application/vnd.openxmlformats-officedocument.drawingml.chart+xml"/>
  <Override PartName="/xl/charts/chart60.xml" ContentType="application/vnd.openxmlformats-officedocument.drawingml.chart+xml"/>
  <Override PartName="/xl/charts/chart243.xml" ContentType="application/vnd.openxmlformats-officedocument.drawingml.chart+xml"/>
  <Override PartName="/xl/charts/chart290.xml" ContentType="application/vnd.openxmlformats-officedocument.drawingml.chart+xml"/>
  <Override PartName="/xl/charts/chart6.xml" ContentType="application/vnd.openxmlformats-officedocument.drawingml.chart+xml"/>
  <Override PartName="/xl/charts/chart232.xml" ContentType="application/vnd.openxmlformats-officedocument.drawingml.chart+xml"/>
  <Override PartName="/xl/charts/chart319.xml" ContentType="application/vnd.openxmlformats-officedocument.drawingml.chart+xml"/>
  <Override PartName="/xl/charts/chart366.xml" ContentType="application/vnd.openxmlformats-officedocument.drawingml.chart+xml"/>
  <Override PartName="/xl/charts/chart377.xml" ContentType="application/vnd.openxmlformats-officedocument.drawingml.chart+xml"/>
  <Override PartName="/xl/charts/chart158.xml" ContentType="application/vnd.openxmlformats-officedocument.drawingml.chart+xml"/>
  <Override PartName="/xl/charts/chart169.xml" ContentType="application/vnd.openxmlformats-officedocument.drawingml.chart+xml"/>
  <Override PartName="/xl/charts/chart210.xml" ContentType="application/vnd.openxmlformats-officedocument.drawingml.chart+xml"/>
  <Override PartName="/xl/charts/chart221.xml" ContentType="application/vnd.openxmlformats-officedocument.drawingml.chart+xml"/>
  <Override PartName="/xl/charts/chart308.xml" ContentType="application/vnd.openxmlformats-officedocument.drawingml.chart+xml"/>
  <Override PartName="/xl/charts/chart355.xml" ContentType="application/vnd.openxmlformats-officedocument.drawingml.chart+xml"/>
  <Override PartName="/xl/drawings/drawing4.xml" ContentType="application/vnd.openxmlformats-officedocument.drawing+xml"/>
  <Override PartName="/xl/charts/chart98.xml" ContentType="application/vnd.openxmlformats-officedocument.drawingml.chart+xml"/>
  <Override PartName="/xl/charts/chart147.xml" ContentType="application/vnd.openxmlformats-officedocument.drawingml.chart+xml"/>
  <Override PartName="/xl/charts/chart194.xml" ContentType="application/vnd.openxmlformats-officedocument.drawingml.chart+xml"/>
  <Override PartName="/xl/charts/chart344.xml" ContentType="application/vnd.openxmlformats-officedocument.drawingml.chart+xml"/>
  <Override PartName="/xl/worksheets/sheet5.xml" ContentType="application/vnd.openxmlformats-officedocument.spreadsheetml.worksheet+xml"/>
  <Override PartName="/xl/charts/chart29.xml" ContentType="application/vnd.openxmlformats-officedocument.drawingml.chart+xml"/>
  <Override PartName="/xl/charts/chart76.xml" ContentType="application/vnd.openxmlformats-officedocument.drawingml.chart+xml"/>
  <Override PartName="/xl/charts/chart87.xml" ContentType="application/vnd.openxmlformats-officedocument.drawingml.chart+xml"/>
  <Override PartName="/xl/charts/chart136.xml" ContentType="application/vnd.openxmlformats-officedocument.drawingml.chart+xml"/>
  <Override PartName="/xl/charts/chart183.xml" ContentType="application/vnd.openxmlformats-officedocument.drawingml.chart+xml"/>
  <Override PartName="/xl/charts/chart322.xml" ContentType="application/vnd.openxmlformats-officedocument.drawingml.chart+xml"/>
  <Override PartName="/xl/charts/chart333.xml" ContentType="application/vnd.openxmlformats-officedocument.drawingml.chart+xml"/>
  <Override PartName="/xl/charts/chart380.xml" ContentType="application/vnd.openxmlformats-officedocument.drawingml.chart+xml"/>
  <Override PartName="/xl/comments2.xml" ContentType="application/vnd.openxmlformats-officedocument.spreadsheetml.comments+xml"/>
  <Override PartName="/xl/charts/chart18.xml" ContentType="application/vnd.openxmlformats-officedocument.drawingml.chart+xml"/>
  <Override PartName="/xl/charts/chart65.xml" ContentType="application/vnd.openxmlformats-officedocument.drawingml.chart+xml"/>
  <Override PartName="/xl/charts/chart114.xml" ContentType="application/vnd.openxmlformats-officedocument.drawingml.chart+xml"/>
  <Override PartName="/xl/charts/chart125.xml" ContentType="application/vnd.openxmlformats-officedocument.drawingml.chart+xml"/>
  <Override PartName="/xl/charts/chart161.xml" ContentType="application/vnd.openxmlformats-officedocument.drawingml.chart+xml"/>
  <Override PartName="/xl/charts/chart172.xml" ContentType="application/vnd.openxmlformats-officedocument.drawingml.chart+xml"/>
  <Override PartName="/xl/charts/chart259.xml" ContentType="application/vnd.openxmlformats-officedocument.drawingml.chart+xml"/>
  <Override PartName="/xl/charts/chart311.xml" ContentType="application/vnd.openxmlformats-officedocument.drawingml.chart+xml"/>
  <Override PartName="/xl/charts/chart54.xml" ContentType="application/vnd.openxmlformats-officedocument.drawingml.chart+xml"/>
  <Override PartName="/xl/charts/chart103.xml" ContentType="application/vnd.openxmlformats-officedocument.drawingml.chart+xml"/>
  <Override PartName="/xl/charts/chart150.xml" ContentType="application/vnd.openxmlformats-officedocument.drawingml.chart+xml"/>
  <Override PartName="/xl/charts/chart248.xml" ContentType="application/vnd.openxmlformats-officedocument.drawingml.chart+xml"/>
  <Override PartName="/xl/charts/chart295.xml" ContentType="application/vnd.openxmlformats-officedocument.drawingml.chart+xml"/>
  <Override PartName="/xl/charts/chart300.xml" ContentType="application/vnd.openxmlformats-officedocument.drawingml.chart+xml"/>
  <Override PartName="/xl/charts/chart32.xml" ContentType="application/vnd.openxmlformats-officedocument.drawingml.chart+xml"/>
  <Override PartName="/xl/charts/chart43.xml" ContentType="application/vnd.openxmlformats-officedocument.drawingml.chart+xml"/>
  <Override PartName="/xl/charts/chart90.xml" ContentType="application/vnd.openxmlformats-officedocument.drawingml.chart+xml"/>
  <Override PartName="/xl/charts/chart226.xml" ContentType="application/vnd.openxmlformats-officedocument.drawingml.chart+xml"/>
  <Override PartName="/xl/charts/chart237.xml" ContentType="application/vnd.openxmlformats-officedocument.drawingml.chart+xml"/>
  <Override PartName="/xl/charts/chart273.xml" ContentType="application/vnd.openxmlformats-officedocument.drawingml.chart+xml"/>
  <Override PartName="/xl/charts/chart284.xml" ContentType="application/vnd.openxmlformats-officedocument.drawingml.chart+xml"/>
  <Override PartName="/xl/charts/chart21.xml" ContentType="application/vnd.openxmlformats-officedocument.drawingml.chart+xml"/>
  <Override PartName="/xl/charts/chart215.xml" ContentType="application/vnd.openxmlformats-officedocument.drawingml.chart+xml"/>
  <Override PartName="/xl/charts/chart262.xml" ContentType="application/vnd.openxmlformats-officedocument.drawingml.chart+xml"/>
  <Override PartName="/xl/charts/chart10.xml" ContentType="application/vnd.openxmlformats-officedocument.drawingml.chart+xml"/>
  <Override PartName="/xl/charts/chart188.xml" ContentType="application/vnd.openxmlformats-officedocument.drawingml.chart+xml"/>
  <Override PartName="/xl/charts/chart199.xml" ContentType="application/vnd.openxmlformats-officedocument.drawingml.chart+xml"/>
  <Override PartName="/xl/charts/chart204.xml" ContentType="application/vnd.openxmlformats-officedocument.drawingml.chart+xml"/>
  <Override PartName="/xl/charts/chart251.xml" ContentType="application/vnd.openxmlformats-officedocument.drawingml.chart+xml"/>
  <Override PartName="/xl/drawings/drawing9.xml" ContentType="application/vnd.openxmlformats-officedocument.drawing+xml"/>
  <Override PartName="/xl/charts/chart338.xml" ContentType="application/vnd.openxmlformats-officedocument.drawingml.chart+xml"/>
  <Override PartName="/xl/charts/chart349.xml" ContentType="application/vnd.openxmlformats-officedocument.drawingml.chart+xml"/>
  <Override PartName="/xl/charts/chart177.xml" ContentType="application/vnd.openxmlformats-officedocument.drawingml.chart+xml"/>
  <Override PartName="/xl/charts/chart240.xml" ContentType="application/vnd.openxmlformats-officedocument.drawingml.chart+xml"/>
  <Override PartName="/xl/charts/chart327.xml" ContentType="application/vnd.openxmlformats-officedocument.drawingml.chart+xml"/>
  <Override PartName="/xl/charts/chart374.xml" ContentType="application/vnd.openxmlformats-officedocument.drawingml.chart+xml"/>
  <Override PartName="/xl/charts/chart3.xml" ContentType="application/vnd.openxmlformats-officedocument.drawingml.chart+xml"/>
  <Override PartName="/xl/charts/chart59.xml" ContentType="application/vnd.openxmlformats-officedocument.drawingml.chart+xml"/>
  <Override PartName="/xl/charts/chart119.xml" ContentType="application/vnd.openxmlformats-officedocument.drawingml.chart+xml"/>
  <Override PartName="/xl/charts/chart166.xml" ContentType="application/vnd.openxmlformats-officedocument.drawingml.chart+xml"/>
  <Override PartName="/xl/comments7.xml" ContentType="application/vnd.openxmlformats-officedocument.spreadsheetml.comments+xml"/>
  <Override PartName="/xl/charts/chart316.xml" ContentType="application/vnd.openxmlformats-officedocument.drawingml.chart+xml"/>
  <Override PartName="/xl/charts/chart363.xml" ContentType="application/vnd.openxmlformats-officedocument.drawingml.chart+xml"/>
  <Override PartName="/xl/charts/chart48.xml" ContentType="application/vnd.openxmlformats-officedocument.drawingml.chart+xml"/>
  <Override PartName="/xl/charts/chart95.xml" ContentType="application/vnd.openxmlformats-officedocument.drawingml.chart+xml"/>
  <Override PartName="/xl/charts/chart108.xml" ContentType="application/vnd.openxmlformats-officedocument.drawingml.chart+xml"/>
  <Override PartName="/xl/charts/chart155.xml" ContentType="application/vnd.openxmlformats-officedocument.drawingml.chart+xml"/>
  <Override PartName="/xl/charts/chart289.xml" ContentType="application/vnd.openxmlformats-officedocument.drawingml.chart+xml"/>
  <Override PartName="/xl/charts/chart305.xml" ContentType="application/vnd.openxmlformats-officedocument.drawingml.chart+xml"/>
  <Override PartName="/xl/charts/chart341.xml" ContentType="application/vnd.openxmlformats-officedocument.drawingml.chart+xml"/>
  <Override PartName="/xl/charts/chart352.xml" ContentType="application/vnd.openxmlformats-officedocument.drawingml.chart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charts/chart37.xml" ContentType="application/vnd.openxmlformats-officedocument.drawingml.chart+xml"/>
  <Override PartName="/xl/charts/chart84.xml" ContentType="application/vnd.openxmlformats-officedocument.drawingml.chart+xml"/>
  <Override PartName="/xl/charts/chart133.xml" ContentType="application/vnd.openxmlformats-officedocument.drawingml.chart+xml"/>
  <Override PartName="/xl/charts/chart144.xml" ContentType="application/vnd.openxmlformats-officedocument.drawingml.chart+xml"/>
  <Override PartName="/xl/charts/chart180.xml" ContentType="application/vnd.openxmlformats-officedocument.drawingml.chart+xml"/>
  <Override PartName="/xl/charts/chart191.xml" ContentType="application/vnd.openxmlformats-officedocument.drawingml.chart+xml"/>
  <Override PartName="/xl/charts/chart278.xml" ContentType="application/vnd.openxmlformats-officedocument.drawingml.chart+xml"/>
  <Override PartName="/xl/charts/chart330.xml" ContentType="application/vnd.openxmlformats-officedocument.drawingml.chart+xml"/>
  <Override PartName="/xl/charts/chart26.xml" ContentType="application/vnd.openxmlformats-officedocument.drawingml.chart+xml"/>
  <Override PartName="/xl/charts/chart73.xml" ContentType="application/vnd.openxmlformats-officedocument.drawingml.chart+xml"/>
  <Override PartName="/xl/charts/chart122.xml" ContentType="application/vnd.openxmlformats-officedocument.drawingml.chart+xml"/>
  <Override PartName="/xl/charts/chart209.xml" ContentType="application/vnd.openxmlformats-officedocument.drawingml.chart+xml"/>
  <Override PartName="/xl/charts/chart256.xml" ContentType="application/vnd.openxmlformats-officedocument.drawingml.chart+xml"/>
  <Override PartName="/xl/charts/chart267.xml" ContentType="application/vnd.openxmlformats-officedocument.drawingml.chart+xml"/>
  <Override PartName="/xl/charts/chart15.xml" ContentType="application/vnd.openxmlformats-officedocument.drawingml.chart+xml"/>
  <Override PartName="/xl/charts/chart51.xml" ContentType="application/vnd.openxmlformats-officedocument.drawingml.chart+xml"/>
  <Override PartName="/xl/charts/chart62.xml" ContentType="application/vnd.openxmlformats-officedocument.drawingml.chart+xml"/>
  <Override PartName="/xl/charts/chart111.xml" ContentType="application/vnd.openxmlformats-officedocument.drawingml.chart+xml"/>
  <Override PartName="/xl/charts/chart245.xml" ContentType="application/vnd.openxmlformats-officedocument.drawingml.chart+xml"/>
  <Override PartName="/xl/charts/chart292.xml" ContentType="application/vnd.openxmlformats-officedocument.drawingml.chart+xml"/>
  <Override PartName="/xl/charts/chart8.xml" ContentType="application/vnd.openxmlformats-officedocument.drawingml.chart+xml"/>
  <Override PartName="/xl/charts/chart40.xml" ContentType="application/vnd.openxmlformats-officedocument.drawingml.chart+xml"/>
  <Override PartName="/xl/charts/chart100.xml" ContentType="application/vnd.openxmlformats-officedocument.drawingml.chart+xml"/>
  <Override PartName="/xl/charts/chart234.xml" ContentType="application/vnd.openxmlformats-officedocument.drawingml.chart+xml"/>
  <Override PartName="/xl/charts/chart281.xml" ContentType="application/vnd.openxmlformats-officedocument.drawingml.chart+xml"/>
  <Override PartName="/xl/charts/chart368.xml" ContentType="application/vnd.openxmlformats-officedocument.drawingml.chart+xml"/>
  <Override PartName="/xl/charts/chart379.xml" ContentType="application/vnd.openxmlformats-officedocument.drawingml.chart+xml"/>
  <Override PartName="/xl/charts/chart223.xml" ContentType="application/vnd.openxmlformats-officedocument.drawingml.chart+xml"/>
  <Override PartName="/xl/charts/chart270.xml" ContentType="application/vnd.openxmlformats-officedocument.drawingml.chart+xml"/>
  <Override PartName="/xl/charts/chart357.xml" ContentType="application/vnd.openxmlformats-officedocument.drawingml.chart+xml"/>
  <Override PartName="/xl/drawings/drawing6.xml" ContentType="application/vnd.openxmlformats-officedocument.drawing+xml"/>
  <Override PartName="/xl/charts/chart149.xml" ContentType="application/vnd.openxmlformats-officedocument.drawingml.chart+xml"/>
  <Override PartName="/xl/charts/chart196.xml" ContentType="application/vnd.openxmlformats-officedocument.drawingml.chart+xml"/>
  <Override PartName="/xl/charts/chart201.xml" ContentType="application/vnd.openxmlformats-officedocument.drawingml.chart+xml"/>
  <Override PartName="/xl/charts/chart212.xml" ContentType="application/vnd.openxmlformats-officedocument.drawingml.chart+xml"/>
  <Override PartName="/xl/charts/chart346.xml" ContentType="application/vnd.openxmlformats-officedocument.drawingml.chart+xml"/>
  <Override PartName="/xl/worksheets/sheet7.xml" ContentType="application/vnd.openxmlformats-officedocument.spreadsheetml.worksheet+xml"/>
  <Override PartName="/xl/charts/chart78.xml" ContentType="application/vnd.openxmlformats-officedocument.drawingml.chart+xml"/>
  <Override PartName="/xl/charts/chart89.xml" ContentType="application/vnd.openxmlformats-officedocument.drawingml.chart+xml"/>
  <Override PartName="/xl/charts/chart138.xml" ContentType="application/vnd.openxmlformats-officedocument.drawingml.chart+xml"/>
  <Override PartName="/xl/charts/chart185.xml" ContentType="application/vnd.openxmlformats-officedocument.drawingml.chart+xml"/>
  <Override PartName="/xl/charts/chart324.xml" ContentType="application/vnd.openxmlformats-officedocument.drawingml.chart+xml"/>
  <Override PartName="/xl/charts/chart335.xml" ContentType="application/vnd.openxmlformats-officedocument.drawingml.chart+xml"/>
  <Override PartName="/xl/charts/chart371.xml" ContentType="application/vnd.openxmlformats-officedocument.drawingml.chart+xml"/>
  <Override PartName="/xl/charts/chart382.xml" ContentType="application/vnd.openxmlformats-officedocument.drawingml.chart+xml"/>
  <Override PartName="/xl/charts/chart67.xml" ContentType="application/vnd.openxmlformats-officedocument.drawingml.chart+xml"/>
  <Override PartName="/xl/comments4.xml" ContentType="application/vnd.openxmlformats-officedocument.spreadsheetml.comments+xml"/>
  <Override PartName="/xl/charts/chart116.xml" ContentType="application/vnd.openxmlformats-officedocument.drawingml.chart+xml"/>
  <Override PartName="/xl/charts/chart127.xml" ContentType="application/vnd.openxmlformats-officedocument.drawingml.chart+xml"/>
  <Override PartName="/xl/charts/chart163.xml" ContentType="application/vnd.openxmlformats-officedocument.drawingml.chart+xml"/>
  <Override PartName="/xl/charts/chart174.xml" ContentType="application/vnd.openxmlformats-officedocument.drawingml.chart+xml"/>
  <Override PartName="/xl/charts/chart313.xml" ContentType="application/vnd.openxmlformats-officedocument.drawingml.chart+xml"/>
  <Override PartName="/xl/charts/chart360.xml" ContentType="application/vnd.openxmlformats-officedocument.drawingml.chart+xml"/>
  <Override PartName="/xl/charts/chart56.xml" ContentType="application/vnd.openxmlformats-officedocument.drawingml.chart+xml"/>
  <Override PartName="/xl/charts/chart105.xml" ContentType="application/vnd.openxmlformats-officedocument.drawingml.chart+xml"/>
  <Override PartName="/xl/charts/chart152.xml" ContentType="application/vnd.openxmlformats-officedocument.drawingml.chart+xml"/>
  <Override PartName="/xl/charts/chart297.xml" ContentType="application/vnd.openxmlformats-officedocument.drawingml.chart+xml"/>
  <Override PartName="/xl/charts/chart302.xml" ContentType="application/vnd.openxmlformats-officedocument.drawingml.chart+xml"/>
  <Override PartName="/xl/charts/chart34.xml" ContentType="application/vnd.openxmlformats-officedocument.drawingml.chart+xml"/>
  <Override PartName="/xl/charts/chart45.xml" ContentType="application/vnd.openxmlformats-officedocument.drawingml.chart+xml"/>
  <Override PartName="/xl/charts/chart81.xml" ContentType="application/vnd.openxmlformats-officedocument.drawingml.chart+xml"/>
  <Override PartName="/xl/charts/chart92.xml" ContentType="application/vnd.openxmlformats-officedocument.drawingml.chart+xml"/>
  <Override PartName="/xl/charts/chart141.xml" ContentType="application/vnd.openxmlformats-officedocument.drawingml.chart+xml"/>
  <Override PartName="/xl/charts/chart228.xml" ContentType="application/vnd.openxmlformats-officedocument.drawingml.chart+xml"/>
  <Override PartName="/xl/charts/chart239.xml" ContentType="application/vnd.openxmlformats-officedocument.drawingml.chart+xml"/>
  <Override PartName="/xl/charts/chart275.xml" ContentType="application/vnd.openxmlformats-officedocument.drawingml.chart+xml"/>
  <Override PartName="/xl/charts/chart286.xml" ContentType="application/vnd.openxmlformats-officedocument.drawingml.chart+xml"/>
  <Override PartName="/xl/sharedStrings.xml" ContentType="application/vnd.openxmlformats-officedocument.spreadsheetml.sharedStrings+xml"/>
  <Override PartName="/xl/charts/chart23.xml" ContentType="application/vnd.openxmlformats-officedocument.drawingml.chart+xml"/>
  <Override PartName="/xl/charts/chart70.xml" ContentType="application/vnd.openxmlformats-officedocument.drawingml.chart+xml"/>
  <Override PartName="/xl/charts/chart130.xml" ContentType="application/vnd.openxmlformats-officedocument.drawingml.chart+xml"/>
  <Override PartName="/xl/charts/chart217.xml" ContentType="application/vnd.openxmlformats-officedocument.drawingml.chart+xml"/>
  <Override PartName="/xl/charts/chart264.xml" ContentType="application/vnd.openxmlformats-officedocument.drawingml.chart+xml"/>
  <Override PartName="/xl/charts/chart12.xml" ContentType="application/vnd.openxmlformats-officedocument.drawingml.chart+xml"/>
  <Override PartName="/xl/charts/chart206.xml" ContentType="application/vnd.openxmlformats-officedocument.drawingml.chart+xml"/>
  <Override PartName="/xl/charts/chart253.xml" ContentType="application/vnd.openxmlformats-officedocument.drawingml.chart+xml"/>
  <Default Extension="bin" ContentType="application/vnd.openxmlformats-officedocument.spreadsheetml.printerSettings"/>
  <Override PartName="/xl/charts/chart179.xml" ContentType="application/vnd.openxmlformats-officedocument.drawingml.chart+xml"/>
  <Override PartName="/xl/charts/chart231.xml" ContentType="application/vnd.openxmlformats-officedocument.drawingml.chart+xml"/>
  <Override PartName="/xl/charts/chart242.xml" ContentType="application/vnd.openxmlformats-officedocument.drawingml.chart+xml"/>
  <Override PartName="/xl/charts/chart329.xml" ContentType="application/vnd.openxmlformats-officedocument.drawingml.chart+xml"/>
  <Override PartName="/xl/charts/chart376.xml" ContentType="application/vnd.openxmlformats-officedocument.drawingml.chart+xml"/>
  <Override PartName="/xl/charts/chart5.xml" ContentType="application/vnd.openxmlformats-officedocument.drawingml.chart+xml"/>
  <Override PartName="/xl/charts/chart168.xml" ContentType="application/vnd.openxmlformats-officedocument.drawingml.chart+xml"/>
  <Override PartName="/xl/charts/chart220.xml" ContentType="application/vnd.openxmlformats-officedocument.drawingml.chart+xml"/>
  <Override PartName="/xl/charts/chart318.xml" ContentType="application/vnd.openxmlformats-officedocument.drawingml.chart+xml"/>
  <Override PartName="/xl/charts/chart365.xml" ContentType="application/vnd.openxmlformats-officedocument.drawingml.chart+xml"/>
  <Override PartName="/xl/charts/chart97.xml" ContentType="application/vnd.openxmlformats-officedocument.drawingml.chart+xml"/>
  <Override PartName="/xl/charts/chart157.xml" ContentType="application/vnd.openxmlformats-officedocument.drawingml.chart+xml"/>
  <Override PartName="/xl/charts/chart307.xml" ContentType="application/vnd.openxmlformats-officedocument.drawingml.chart+xml"/>
  <Override PartName="/xl/charts/chart343.xml" ContentType="application/vnd.openxmlformats-officedocument.drawingml.chart+xml"/>
  <Override PartName="/xl/charts/chart354.xml" ContentType="application/vnd.openxmlformats-officedocument.drawingml.char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3.xml" ContentType="application/vnd.openxmlformats-officedocument.drawing+xml"/>
  <Override PartName="/xl/charts/chart39.xml" ContentType="application/vnd.openxmlformats-officedocument.drawingml.chart+xml"/>
  <Override PartName="/xl/charts/chart86.xml" ContentType="application/vnd.openxmlformats-officedocument.drawingml.chart+xml"/>
  <Override PartName="/xl/charts/chart135.xml" ContentType="application/vnd.openxmlformats-officedocument.drawingml.chart+xml"/>
  <Override PartName="/xl/charts/chart146.xml" ContentType="application/vnd.openxmlformats-officedocument.drawingml.chart+xml"/>
  <Override PartName="/xl/charts/chart182.xml" ContentType="application/vnd.openxmlformats-officedocument.drawingml.chart+xml"/>
  <Override PartName="/xl/charts/chart193.xml" ContentType="application/vnd.openxmlformats-officedocument.drawingml.chart+xml"/>
  <Override PartName="/xl/charts/chart332.xml" ContentType="application/vnd.openxmlformats-officedocument.drawingml.chart+xml"/>
  <Override PartName="/xl/charts/chart28.xml" ContentType="application/vnd.openxmlformats-officedocument.drawingml.chart+xml"/>
  <Override PartName="/xl/charts/chart75.xml" ContentType="application/vnd.openxmlformats-officedocument.drawingml.chart+xml"/>
  <Override PartName="/xl/charts/chart124.xml" ContentType="application/vnd.openxmlformats-officedocument.drawingml.chart+xml"/>
  <Override PartName="/xl/charts/chart171.xml" ContentType="application/vnd.openxmlformats-officedocument.drawingml.chart+xml"/>
  <Override PartName="/xl/charts/chart269.xml" ContentType="application/vnd.openxmlformats-officedocument.drawingml.chart+xml"/>
  <Override PartName="/xl/charts/chart321.xml" ContentType="application/vnd.openxmlformats-officedocument.drawingml.chart+xml"/>
  <Default Extension="vml" ContentType="application/vnd.openxmlformats-officedocument.vmlDrawing"/>
  <Override PartName="/xl/comments1.xml" ContentType="application/vnd.openxmlformats-officedocument.spreadsheetml.comments+xml"/>
  <Override PartName="/xl/charts/chart17.xml" ContentType="application/vnd.openxmlformats-officedocument.drawingml.chart+xml"/>
  <Override PartName="/xl/charts/chart53.xml" ContentType="application/vnd.openxmlformats-officedocument.drawingml.chart+xml"/>
  <Override PartName="/xl/charts/chart64.xml" ContentType="application/vnd.openxmlformats-officedocument.drawingml.chart+xml"/>
  <Override PartName="/xl/charts/chart113.xml" ContentType="application/vnd.openxmlformats-officedocument.drawingml.chart+xml"/>
  <Override PartName="/xl/charts/chart160.xml" ContentType="application/vnd.openxmlformats-officedocument.drawingml.chart+xml"/>
  <Override PartName="/xl/charts/chart247.xml" ContentType="application/vnd.openxmlformats-officedocument.drawingml.chart+xml"/>
  <Override PartName="/xl/charts/chart258.xml" ContentType="application/vnd.openxmlformats-officedocument.drawingml.chart+xml"/>
  <Override PartName="/xl/charts/chart294.xml" ContentType="application/vnd.openxmlformats-officedocument.drawingml.chart+xml"/>
  <Override PartName="/xl/charts/chart310.xml" ContentType="application/vnd.openxmlformats-officedocument.drawingml.chart+xml"/>
  <Override PartName="/xl/charts/chart42.xml" ContentType="application/vnd.openxmlformats-officedocument.drawingml.chart+xml"/>
  <Override PartName="/xl/charts/chart102.xml" ContentType="application/vnd.openxmlformats-officedocument.drawingml.chart+xml"/>
  <Override PartName="/xl/charts/chart236.xml" ContentType="application/vnd.openxmlformats-officedocument.drawingml.chart+xml"/>
  <Override PartName="/xl/charts/chart283.xml" ContentType="application/vnd.openxmlformats-officedocument.drawingml.chart+xml"/>
  <Override PartName="/xl/drawings/drawing10.xml" ContentType="application/vnd.openxmlformats-officedocument.drawing+xml"/>
  <Override PartName="/xl/charts/chart31.xml" ContentType="application/vnd.openxmlformats-officedocument.drawingml.chart+xml"/>
  <Override PartName="/xl/charts/chart225.xml" ContentType="application/vnd.openxmlformats-officedocument.drawingml.chart+xml"/>
  <Override PartName="/xl/charts/chart272.xml" ContentType="application/vnd.openxmlformats-officedocument.drawingml.chart+xml"/>
  <Override PartName="/xl/charts/chart359.xml" ContentType="application/vnd.openxmlformats-officedocument.drawingml.chart+xml"/>
  <Override PartName="/docProps/core.xml" ContentType="application/vnd.openxmlformats-package.core-properties+xml"/>
  <Override PartName="/xl/charts/chart20.xml" ContentType="application/vnd.openxmlformats-officedocument.drawingml.chart+xml"/>
  <Override PartName="/xl/charts/chart198.xml" ContentType="application/vnd.openxmlformats-officedocument.drawingml.chart+xml"/>
  <Override PartName="/xl/charts/chart203.xml" ContentType="application/vnd.openxmlformats-officedocument.drawingml.chart+xml"/>
  <Override PartName="/xl/charts/chart214.xml" ContentType="application/vnd.openxmlformats-officedocument.drawingml.chart+xml"/>
  <Override PartName="/xl/charts/chart250.xml" ContentType="application/vnd.openxmlformats-officedocument.drawingml.chart+xml"/>
  <Override PartName="/xl/charts/chart261.xml" ContentType="application/vnd.openxmlformats-officedocument.drawingml.chart+xml"/>
  <Override PartName="/xl/charts/chart348.xml" ContentType="application/vnd.openxmlformats-officedocument.drawingml.char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charts/chart187.xml" ContentType="application/vnd.openxmlformats-officedocument.drawingml.chart+xml"/>
  <Override PartName="/xl/drawings/drawing8.xml" ContentType="application/vnd.openxmlformats-officedocument.drawing+xml"/>
  <Override PartName="/xl/charts/chart337.xml" ContentType="application/vnd.openxmlformats-officedocument.drawingml.chart+xml"/>
  <Override PartName="/xl/charts/chart384.xml" ContentType="application/vnd.openxmlformats-officedocument.drawingml.chart+xml"/>
  <Override PartName="/xl/charts/chart2.xml" ContentType="application/vnd.openxmlformats-officedocument.drawingml.chart+xml"/>
  <Override PartName="/xl/charts/chart69.xml" ContentType="application/vnd.openxmlformats-officedocument.drawingml.chart+xml"/>
  <Override PartName="/xl/charts/chart118.xml" ContentType="application/vnd.openxmlformats-officedocument.drawingml.chart+xml"/>
  <Override PartName="/xl/charts/chart129.xml" ContentType="application/vnd.openxmlformats-officedocument.drawingml.chart+xml"/>
  <Override PartName="/xl/charts/chart165.xml" ContentType="application/vnd.openxmlformats-officedocument.drawingml.chart+xml"/>
  <Override PartName="/xl/charts/chart176.xml" ContentType="application/vnd.openxmlformats-officedocument.drawingml.chart+xml"/>
  <Override PartName="/xl/comments6.xml" ContentType="application/vnd.openxmlformats-officedocument.spreadsheetml.comments+xml"/>
  <Override PartName="/xl/charts/chart315.xml" ContentType="application/vnd.openxmlformats-officedocument.drawingml.chart+xml"/>
  <Override PartName="/xl/charts/chart326.xml" ContentType="application/vnd.openxmlformats-officedocument.drawingml.chart+xml"/>
  <Override PartName="/xl/charts/chart362.xml" ContentType="application/vnd.openxmlformats-officedocument.drawingml.chart+xml"/>
  <Override PartName="/xl/charts/chart373.xml" ContentType="application/vnd.openxmlformats-officedocument.drawingml.chart+xml"/>
  <Default Extension="rels" ContentType="application/vnd.openxmlformats-package.relationships+xml"/>
  <Override PartName="/xl/charts/chart58.xml" ContentType="application/vnd.openxmlformats-officedocument.drawingml.chart+xml"/>
  <Override PartName="/xl/charts/chart107.xml" ContentType="application/vnd.openxmlformats-officedocument.drawingml.chart+xml"/>
  <Override PartName="/xl/charts/chart154.xml" ContentType="application/vnd.openxmlformats-officedocument.drawingml.chart+xml"/>
  <Override PartName="/xl/charts/chart299.xml" ContentType="application/vnd.openxmlformats-officedocument.drawingml.chart+xml"/>
  <Override PartName="/xl/charts/chart304.xml" ContentType="application/vnd.openxmlformats-officedocument.drawingml.chart+xml"/>
  <Override PartName="/xl/charts/chart351.xml" ContentType="application/vnd.openxmlformats-officedocument.drawingml.chart+xml"/>
  <Override PartName="/xl/charts/chart36.xml" ContentType="application/vnd.openxmlformats-officedocument.drawingml.chart+xml"/>
  <Override PartName="/xl/charts/chart47.xml" ContentType="application/vnd.openxmlformats-officedocument.drawingml.chart+xml"/>
  <Override PartName="/xl/charts/chart83.xml" ContentType="application/vnd.openxmlformats-officedocument.drawingml.chart+xml"/>
  <Override PartName="/xl/charts/chart94.xml" ContentType="application/vnd.openxmlformats-officedocument.drawingml.chart+xml"/>
  <Override PartName="/xl/charts/chart143.xml" ContentType="application/vnd.openxmlformats-officedocument.drawingml.chart+xml"/>
  <Override PartName="/xl/charts/chart190.xml" ContentType="application/vnd.openxmlformats-officedocument.drawingml.chart+xml"/>
  <Override PartName="/xl/charts/chart277.xml" ContentType="application/vnd.openxmlformats-officedocument.drawingml.chart+xml"/>
  <Override PartName="/xl/charts/chart288.xml" ContentType="application/vnd.openxmlformats-officedocument.drawingml.chart+xml"/>
  <Override PartName="/xl/charts/chart340.xml" ContentType="application/vnd.openxmlformats-officedocument.drawingml.chart+xml"/>
  <Override PartName="/xl/worksheets/sheet1.xml" ContentType="application/vnd.openxmlformats-officedocument.spreadsheetml.worksheet+xml"/>
  <Override PartName="/xl/charts/chart25.xml" ContentType="application/vnd.openxmlformats-officedocument.drawingml.chart+xml"/>
  <Override PartName="/xl/charts/chart72.xml" ContentType="application/vnd.openxmlformats-officedocument.drawingml.chart+xml"/>
  <Override PartName="/xl/charts/chart132.xml" ContentType="application/vnd.openxmlformats-officedocument.drawingml.chart+xml"/>
  <Override PartName="/xl/charts/chart219.xml" ContentType="application/vnd.openxmlformats-officedocument.drawingml.chart+xml"/>
  <Override PartName="/xl/charts/chart266.xml" ContentType="application/vnd.openxmlformats-officedocument.drawingml.chart+xml"/>
  <Override PartName="/xl/charts/chart14.xml" ContentType="application/vnd.openxmlformats-officedocument.drawingml.chart+xml"/>
  <Override PartName="/xl/charts/chart61.xml" ContentType="application/vnd.openxmlformats-officedocument.drawingml.chart+xml"/>
  <Override PartName="/xl/charts/chart110.xml" ContentType="application/vnd.openxmlformats-officedocument.drawingml.chart+xml"/>
  <Override PartName="/xl/charts/chart121.xml" ContentType="application/vnd.openxmlformats-officedocument.drawingml.chart+xml"/>
  <Override PartName="/xl/charts/chart208.xml" ContentType="application/vnd.openxmlformats-officedocument.drawingml.chart+xml"/>
  <Override PartName="/xl/charts/chart255.xml" ContentType="application/vnd.openxmlformats-officedocument.drawingml.chart+xml"/>
  <Override PartName="/xl/charts/chart50.xml" ContentType="application/vnd.openxmlformats-officedocument.drawingml.chart+xml"/>
  <Override PartName="/xl/charts/chart233.xml" ContentType="application/vnd.openxmlformats-officedocument.drawingml.chart+xml"/>
  <Override PartName="/xl/charts/chart244.xml" ContentType="application/vnd.openxmlformats-officedocument.drawingml.chart+xml"/>
  <Override PartName="/xl/charts/chart280.xml" ContentType="application/vnd.openxmlformats-officedocument.drawingml.chart+xml"/>
  <Override PartName="/xl/charts/chart291.xml" ContentType="application/vnd.openxmlformats-officedocument.drawingml.chart+xml"/>
  <Override PartName="/xl/charts/chart378.xml" ContentType="application/vnd.openxmlformats-officedocument.drawingml.chart+xml"/>
  <Override PartName="/xl/charts/chart7.xml" ContentType="application/vnd.openxmlformats-officedocument.drawingml.chart+xml"/>
  <Override PartName="/xl/charts/chart222.xml" ContentType="application/vnd.openxmlformats-officedocument.drawingml.chart+xml"/>
  <Override PartName="/xl/charts/chart367.xml" ContentType="application/vnd.openxmlformats-officedocument.drawingml.chart+xml"/>
  <Override PartName="/xl/charts/chart99.xml" ContentType="application/vnd.openxmlformats-officedocument.drawingml.chart+xml"/>
  <Override PartName="/xl/charts/chart159.xml" ContentType="application/vnd.openxmlformats-officedocument.drawingml.chart+xml"/>
  <Override PartName="/xl/charts/chart211.xml" ContentType="application/vnd.openxmlformats-officedocument.drawingml.chart+xml"/>
  <Override PartName="/xl/charts/chart309.xml" ContentType="application/vnd.openxmlformats-officedocument.drawingml.chart+xml"/>
  <Override PartName="/xl/charts/chart345.xml" ContentType="application/vnd.openxmlformats-officedocument.drawingml.chart+xml"/>
  <Override PartName="/xl/charts/chart356.xml" ContentType="application/vnd.openxmlformats-officedocument.drawingml.chart+xml"/>
  <Override PartName="/xl/worksheets/sheet6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charts/chart88.xml" ContentType="application/vnd.openxmlformats-officedocument.drawingml.chart+xml"/>
  <Override PartName="/xl/charts/chart137.xml" ContentType="application/vnd.openxmlformats-officedocument.drawingml.chart+xml"/>
  <Override PartName="/xl/charts/chart148.xml" ContentType="application/vnd.openxmlformats-officedocument.drawingml.chart+xml"/>
  <Override PartName="/xl/charts/chart184.xml" ContentType="application/vnd.openxmlformats-officedocument.drawingml.chart+xml"/>
  <Override PartName="/xl/charts/chart195.xml" ContentType="application/vnd.openxmlformats-officedocument.drawingml.chart+xml"/>
  <Override PartName="/xl/charts/chart200.xml" ContentType="application/vnd.openxmlformats-officedocument.drawingml.chart+xml"/>
  <Override PartName="/xl/charts/chart334.xml" ContentType="application/vnd.openxmlformats-officedocument.drawingml.chart+xml"/>
  <Override PartName="/xl/charts/chart381.xml" ContentType="application/vnd.openxmlformats-officedocument.drawingml.chart+xml"/>
  <Override PartName="/xl/charts/chart77.xml" ContentType="application/vnd.openxmlformats-officedocument.drawingml.chart+xml"/>
  <Override PartName="/xl/charts/chart126.xml" ContentType="application/vnd.openxmlformats-officedocument.drawingml.chart+xml"/>
  <Override PartName="/xl/charts/chart173.xml" ContentType="application/vnd.openxmlformats-officedocument.drawingml.chart+xml"/>
  <Override PartName="/xl/charts/chart323.xml" ContentType="application/vnd.openxmlformats-officedocument.drawingml.chart+xml"/>
  <Override PartName="/xl/charts/chart370.xml" ContentType="application/vnd.openxmlformats-officedocument.drawingml.chart+xml"/>
  <Override PartName="/xl/charts/chart19.xml" ContentType="application/vnd.openxmlformats-officedocument.drawingml.chart+xml"/>
  <Override PartName="/xl/charts/chart55.xml" ContentType="application/vnd.openxmlformats-officedocument.drawingml.chart+xml"/>
  <Override PartName="/xl/comments3.xml" ContentType="application/vnd.openxmlformats-officedocument.spreadsheetml.comments+xml"/>
  <Override PartName="/xl/charts/chart66.xml" ContentType="application/vnd.openxmlformats-officedocument.drawingml.chart+xml"/>
  <Override PartName="/xl/charts/chart115.xml" ContentType="application/vnd.openxmlformats-officedocument.drawingml.chart+xml"/>
  <Override PartName="/xl/charts/chart162.xml" ContentType="application/vnd.openxmlformats-officedocument.drawingml.chart+xml"/>
  <Override PartName="/xl/charts/chart249.xml" ContentType="application/vnd.openxmlformats-officedocument.drawingml.chart+xml"/>
  <Override PartName="/xl/charts/chart296.xml" ContentType="application/vnd.openxmlformats-officedocument.drawingml.chart+xml"/>
  <Override PartName="/xl/charts/chart301.xml" ContentType="application/vnd.openxmlformats-officedocument.drawingml.chart+xml"/>
  <Override PartName="/xl/charts/chart312.xml" ContentType="application/vnd.openxmlformats-officedocument.drawingml.chart+xml"/>
  <Override PartName="/xl/charts/chart44.xml" ContentType="application/vnd.openxmlformats-officedocument.drawingml.chart+xml"/>
  <Override PartName="/xl/charts/chart91.xml" ContentType="application/vnd.openxmlformats-officedocument.drawingml.chart+xml"/>
  <Override PartName="/xl/charts/chart104.xml" ContentType="application/vnd.openxmlformats-officedocument.drawingml.chart+xml"/>
  <Override PartName="/xl/charts/chart140.xml" ContentType="application/vnd.openxmlformats-officedocument.drawingml.chart+xml"/>
  <Override PartName="/xl/charts/chart151.xml" ContentType="application/vnd.openxmlformats-officedocument.drawingml.chart+xml"/>
  <Override PartName="/xl/charts/chart238.xml" ContentType="application/vnd.openxmlformats-officedocument.drawingml.chart+xml"/>
  <Override PartName="/xl/charts/chart285.xml" ContentType="application/vnd.openxmlformats-officedocument.drawingml.chart+xml"/>
  <Override PartName="/xl/charts/chart33.xml" ContentType="application/vnd.openxmlformats-officedocument.drawingml.chart+xml"/>
  <Override PartName="/xl/charts/chart80.xml" ContentType="application/vnd.openxmlformats-officedocument.drawingml.chart+xml"/>
  <Override PartName="/xl/charts/chart227.xml" ContentType="application/vnd.openxmlformats-officedocument.drawingml.chart+xml"/>
  <Override PartName="/xl/charts/chart274.xml" ContentType="application/vnd.openxmlformats-officedocument.drawingml.chart+xml"/>
  <Override PartName="/xl/charts/chart11.xml" ContentType="application/vnd.openxmlformats-officedocument.drawingml.chart+xml"/>
  <Override PartName="/xl/charts/chart22.xml" ContentType="application/vnd.openxmlformats-officedocument.drawingml.chart+xml"/>
  <Override PartName="/xl/charts/chart205.xml" ContentType="application/vnd.openxmlformats-officedocument.drawingml.chart+xml"/>
  <Override PartName="/xl/charts/chart216.xml" ContentType="application/vnd.openxmlformats-officedocument.drawingml.chart+xml"/>
  <Override PartName="/xl/charts/chart252.xml" ContentType="application/vnd.openxmlformats-officedocument.drawingml.chart+xml"/>
  <Override PartName="/xl/charts/chart263.xml" ContentType="application/vnd.openxmlformats-officedocument.drawingml.chart+xml"/>
  <Override PartName="/xl/charts/chart241.xml" ContentType="application/vnd.openxmlformats-officedocument.drawingml.chart+xml"/>
  <Override PartName="/xl/charts/chart339.xml" ContentType="application/vnd.openxmlformats-officedocument.drawingml.chart+xml"/>
  <Override PartName="/xl/charts/chart178.xml" ContentType="application/vnd.openxmlformats-officedocument.drawingml.chart+xml"/>
  <Override PartName="/xl/charts/chart317.xml" ContentType="application/vnd.openxmlformats-officedocument.drawingml.chart+xml"/>
  <Override PartName="/xl/comments8.xml" ContentType="application/vnd.openxmlformats-officedocument.spreadsheetml.comments+xml"/>
  <Override PartName="/xl/charts/chart364.xml" ContentType="application/vnd.openxmlformats-officedocument.drawingml.chart+xml"/>
  <Override PartName="/xl/charts/chart109.xml" ContentType="application/vnd.openxmlformats-officedocument.drawingml.chart+xml"/>
  <Override PartName="/xl/charts/chart156.xml" ContentType="application/vnd.openxmlformats-officedocument.drawingml.chart+xml"/>
  <Override PartName="/xl/drawings/drawing2.xml" ContentType="application/vnd.openxmlformats-officedocument.drawing+xml"/>
  <Override PartName="/xl/charts/chart49.xml" ContentType="application/vnd.openxmlformats-officedocument.drawingml.chart+xml"/>
  <Override PartName="/xl/charts/chart96.xml" ContentType="application/vnd.openxmlformats-officedocument.drawingml.chart+xml"/>
  <Override PartName="/xl/charts/chart279.xml" ContentType="application/vnd.openxmlformats-officedocument.drawingml.chart+xml"/>
  <Override PartName="/xl/charts/chart342.xml" ContentType="application/vnd.openxmlformats-officedocument.drawingml.chart+xml"/>
  <Override PartName="/xl/worksheets/sheet3.xml" ContentType="application/vnd.openxmlformats-officedocument.spreadsheetml.worksheet+xml"/>
  <Override PartName="/xl/charts/chart27.xml" ContentType="application/vnd.openxmlformats-officedocument.drawingml.chart+xml"/>
  <Override PartName="/xl/charts/chart74.xml" ContentType="application/vnd.openxmlformats-officedocument.drawingml.chart+xml"/>
  <Override PartName="/xl/charts/chart134.xml" ContentType="application/vnd.openxmlformats-officedocument.drawingml.chart+xml"/>
  <Override PartName="/xl/charts/chart181.xml" ContentType="application/vnd.openxmlformats-officedocument.drawingml.chart+xml"/>
  <Override PartName="/xl/charts/chart320.xml" ContentType="application/vnd.openxmlformats-officedocument.drawingml.chart+xml"/>
  <Override PartName="/xl/charts/chart112.xml" ContentType="application/vnd.openxmlformats-officedocument.drawingml.chart+xml"/>
  <Override PartName="/xl/charts/chart257.xml" ContentType="application/vnd.openxmlformats-officedocument.drawingml.chart+xml"/>
  <Override PartName="/xl/charts/chart52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DieseArbeitsmappe" defaultThemeVersion="124226"/>
  <bookViews>
    <workbookView xWindow="-1845" yWindow="4440" windowWidth="17490" windowHeight="3645" activeTab="2"/>
  </bookViews>
  <sheets>
    <sheet name="Navigation" sheetId="45" r:id="rId1"/>
    <sheet name="O2k" sheetId="54" r:id="rId2"/>
    <sheet name="Cohort" sheetId="49" r:id="rId3"/>
    <sheet name="#1" sheetId="40" r:id="rId4"/>
    <sheet name="#2" sheetId="55" r:id="rId5"/>
    <sheet name="#3" sheetId="56" r:id="rId6"/>
    <sheet name="#4" sheetId="57" r:id="rId7"/>
    <sheet name="#5" sheetId="58" r:id="rId8"/>
    <sheet name="#6" sheetId="59" r:id="rId9"/>
    <sheet name="#1-Demo" sheetId="62" r:id="rId10"/>
  </sheets>
  <definedNames>
    <definedName name="CPCD" localSheetId="9">'#1-Demo'!#REF!</definedName>
    <definedName name="CPCD" localSheetId="4">'#2'!#REF!</definedName>
    <definedName name="CPCD" localSheetId="5">'#3'!#REF!</definedName>
    <definedName name="CPCD" localSheetId="6">'#4'!#REF!</definedName>
    <definedName name="CPCD" localSheetId="7">'#5'!#REF!</definedName>
    <definedName name="CPCD" localSheetId="8">'#6'!#REF!</definedName>
    <definedName name="CPCD" localSheetId="2">Cohort!$AM$23</definedName>
    <definedName name="CPCD">'#1'!#REF!</definedName>
    <definedName name="MSa" localSheetId="9">'#1-Demo'!$AA$44</definedName>
    <definedName name="MSa" localSheetId="4">'#2'!$AA$44</definedName>
    <definedName name="MSa" localSheetId="5">'#3'!$AA$44</definedName>
    <definedName name="MSa" localSheetId="6">'#4'!$AA$44</definedName>
    <definedName name="MSa" localSheetId="7">'#5'!$AA$44</definedName>
    <definedName name="MSa" localSheetId="8">'#6'!$AA$44</definedName>
    <definedName name="MSa">'#1'!$AA$44</definedName>
    <definedName name="MSb" localSheetId="9">'#1-Demo'!$AA$64</definedName>
    <definedName name="MSb" localSheetId="4">'#2'!$AA$64</definedName>
    <definedName name="MSb" localSheetId="5">'#3'!$AA$64</definedName>
    <definedName name="MSb" localSheetId="6">'#4'!$AA$64</definedName>
    <definedName name="MSb" localSheetId="7">'#5'!$AA$64</definedName>
    <definedName name="MSb" localSheetId="8">'#6'!$AA$64</definedName>
    <definedName name="MSb">'#1'!$AA$64</definedName>
    <definedName name="MSc" localSheetId="9">'#1-Demo'!$AA$84</definedName>
    <definedName name="MSc" localSheetId="4">'#2'!$AA$84</definedName>
    <definedName name="MSc" localSheetId="5">'#3'!$AA$84</definedName>
    <definedName name="MSc" localSheetId="6">'#4'!$AA$84</definedName>
    <definedName name="MSc" localSheetId="7">'#5'!$AA$84</definedName>
    <definedName name="MSc" localSheetId="8">'#6'!$AA$84</definedName>
    <definedName name="MSc">'#1'!$AA$84</definedName>
    <definedName name="MSd" localSheetId="9">'#1-Demo'!$AA$104</definedName>
    <definedName name="MSd" localSheetId="4">'#2'!$AA$104</definedName>
    <definedName name="MSd" localSheetId="5">'#3'!$AA$104</definedName>
    <definedName name="MSd" localSheetId="6">'#4'!$AA$104</definedName>
    <definedName name="MSd" localSheetId="7">'#5'!$AA$104</definedName>
    <definedName name="MSd" localSheetId="8">'#6'!$AA$104</definedName>
    <definedName name="MSd">'#1'!$AA$104</definedName>
    <definedName name="MSe" localSheetId="9">'#1-Demo'!$AA$124</definedName>
    <definedName name="MSe" localSheetId="4">'#2'!$AA$124</definedName>
    <definedName name="MSe" localSheetId="5">'#3'!$AA$124</definedName>
    <definedName name="MSe" localSheetId="6">'#4'!$AA$124</definedName>
    <definedName name="MSe" localSheetId="7">'#5'!$AA$124</definedName>
    <definedName name="MSe" localSheetId="8">'#6'!$AA$124</definedName>
    <definedName name="MSe">'#1'!$AA$124</definedName>
    <definedName name="MSf" localSheetId="9">'#1-Demo'!$AA$144</definedName>
    <definedName name="MSf" localSheetId="4">'#2'!$AA$144</definedName>
    <definedName name="MSf" localSheetId="5">'#3'!$AA$144</definedName>
    <definedName name="MSf" localSheetId="6">'#4'!$AA$144</definedName>
    <definedName name="MSf" localSheetId="7">'#5'!$AA$144</definedName>
    <definedName name="MSf" localSheetId="8">'#6'!$AA$144</definedName>
    <definedName name="MSf">'#1'!$AA$144</definedName>
    <definedName name="MSg" localSheetId="9">'#1-Demo'!$AA$164</definedName>
    <definedName name="MSg" localSheetId="4">'#2'!$AA$164</definedName>
    <definedName name="MSg" localSheetId="5">'#3'!$AA$164</definedName>
    <definedName name="MSg" localSheetId="6">'#4'!$AA$164</definedName>
    <definedName name="MSg" localSheetId="7">'#5'!$AA$164</definedName>
    <definedName name="MSg" localSheetId="8">'#6'!$AA$164</definedName>
    <definedName name="MSg">'#1'!$AA$164</definedName>
    <definedName name="MSh" localSheetId="9">'#1-Demo'!$AA$184</definedName>
    <definedName name="MSh" localSheetId="4">'#2'!$AA$184</definedName>
    <definedName name="MSh" localSheetId="5">'#3'!$AA$184</definedName>
    <definedName name="MSh" localSheetId="6">'#4'!$AA$184</definedName>
    <definedName name="MSh" localSheetId="7">'#5'!$AA$184</definedName>
    <definedName name="MSh" localSheetId="8">'#6'!$AA$184</definedName>
    <definedName name="MSh">'#1'!$AA$184</definedName>
    <definedName name="Sample_statistics" localSheetId="9">'#1-Demo'!$B$3</definedName>
    <definedName name="Sample_statistics" localSheetId="4">'#2'!$B$3</definedName>
    <definedName name="Sample_statistics" localSheetId="5">'#3'!$B$3</definedName>
    <definedName name="Sample_statistics" localSheetId="6">'#4'!$B$3</definedName>
    <definedName name="Sample_statistics" localSheetId="7">'#5'!$B$3</definedName>
    <definedName name="Sample_statistics" localSheetId="8">'#6'!$B$3</definedName>
    <definedName name="Sample_statistics" localSheetId="2">Cohort!$B$3</definedName>
    <definedName name="Sample_statistics">'#1'!$B$3</definedName>
    <definedName name="Subs_a" localSheetId="9">'#1-Demo'!$B$60</definedName>
    <definedName name="Subs_a" localSheetId="4">'#2'!$B$60</definedName>
    <definedName name="Subs_a" localSheetId="5">'#3'!$B$60</definedName>
    <definedName name="Subs_a" localSheetId="6">'#4'!$B$60</definedName>
    <definedName name="Subs_a" localSheetId="7">'#5'!$B$60</definedName>
    <definedName name="Subs_a" localSheetId="8">'#6'!$B$60</definedName>
    <definedName name="Subs_a">'#1'!$B$60</definedName>
    <definedName name="Subs_b" localSheetId="9">'#1-Demo'!$B$80</definedName>
    <definedName name="Subs_b" localSheetId="4">'#2'!$B$80</definedName>
    <definedName name="Subs_b" localSheetId="5">'#3'!$B$80</definedName>
    <definedName name="Subs_b" localSheetId="6">'#4'!$B$80</definedName>
    <definedName name="Subs_b" localSheetId="7">'#5'!$B$80</definedName>
    <definedName name="Subs_b" localSheetId="8">'#6'!$B$80</definedName>
    <definedName name="Subs_b">'#1'!$B$80</definedName>
    <definedName name="Subs_c" localSheetId="9">'#1-Demo'!$B$100</definedName>
    <definedName name="Subs_c" localSheetId="4">'#2'!$B$100</definedName>
    <definedName name="Subs_c" localSheetId="5">'#3'!$B$100</definedName>
    <definedName name="Subs_c" localSheetId="6">'#4'!$B$100</definedName>
    <definedName name="Subs_c" localSheetId="7">'#5'!$B$100</definedName>
    <definedName name="Subs_c" localSheetId="8">'#6'!$B$100</definedName>
    <definedName name="Subs_c">'#1'!$B$100</definedName>
    <definedName name="Subs_d" localSheetId="9">'#1-Demo'!$B$120</definedName>
    <definedName name="Subs_d" localSheetId="4">'#2'!$B$120</definedName>
    <definedName name="Subs_d" localSheetId="5">'#3'!$B$120</definedName>
    <definedName name="Subs_d" localSheetId="6">'#4'!$B$120</definedName>
    <definedName name="Subs_d" localSheetId="7">'#5'!$B$120</definedName>
    <definedName name="Subs_d" localSheetId="8">'#6'!$B$120</definedName>
    <definedName name="Subs_d">'#1'!$B$120</definedName>
    <definedName name="Subs_e" localSheetId="9">'#1-Demo'!$B$140</definedName>
    <definedName name="Subs_e" localSheetId="4">'#2'!$B$140</definedName>
    <definedName name="Subs_e" localSheetId="5">'#3'!$B$140</definedName>
    <definedName name="Subs_e" localSheetId="6">'#4'!$B$140</definedName>
    <definedName name="Subs_e" localSheetId="7">'#5'!$B$140</definedName>
    <definedName name="Subs_e" localSheetId="8">'#6'!$B$140</definedName>
    <definedName name="Subs_e">'#1'!$B$140</definedName>
    <definedName name="Subs_f" localSheetId="9">'#1-Demo'!$B$160</definedName>
    <definedName name="Subs_f" localSheetId="4">'#2'!$B$160</definedName>
    <definedName name="Subs_f" localSheetId="5">'#3'!$B$160</definedName>
    <definedName name="Subs_f" localSheetId="6">'#4'!$B$160</definedName>
    <definedName name="Subs_f" localSheetId="7">'#5'!$B$160</definedName>
    <definedName name="Subs_f" localSheetId="8">'#6'!$B$160</definedName>
    <definedName name="Subs_f">'#1'!$B$160</definedName>
    <definedName name="Subs_g" localSheetId="9">'#1-Demo'!$B$180</definedName>
    <definedName name="Subs_g" localSheetId="4">'#2'!$B$180</definedName>
    <definedName name="Subs_g" localSheetId="5">'#3'!$B$180</definedName>
    <definedName name="Subs_g" localSheetId="6">'#4'!$B$180</definedName>
    <definedName name="Subs_g" localSheetId="7">'#5'!$B$180</definedName>
    <definedName name="Subs_g" localSheetId="8">'#6'!$B$180</definedName>
    <definedName name="Subs_g">'#1'!$B$180</definedName>
    <definedName name="Subs_h" localSheetId="9">'#1-Demo'!$B$200</definedName>
    <definedName name="Subs_h" localSheetId="4">'#2'!$B$200</definedName>
    <definedName name="Subs_h" localSheetId="5">'#3'!$B$200</definedName>
    <definedName name="Subs_h" localSheetId="6">'#4'!$B$200</definedName>
    <definedName name="Subs_h" localSheetId="7">'#5'!$B$200</definedName>
    <definedName name="Subs_h" localSheetId="8">'#6'!$B$200</definedName>
    <definedName name="Subs_h">'#1'!$B$200</definedName>
    <definedName name="Tables_Sample_statistics" localSheetId="9">'#1-Demo'!#REF!</definedName>
    <definedName name="Tables_Sample_statistics" localSheetId="4">'#2'!#REF!</definedName>
    <definedName name="Tables_Sample_statistics" localSheetId="5">'#3'!#REF!</definedName>
    <definedName name="Tables_Sample_statistics" localSheetId="6">'#4'!#REF!</definedName>
    <definedName name="Tables_Sample_statistics" localSheetId="7">'#5'!#REF!</definedName>
    <definedName name="Tables_Sample_statistics" localSheetId="8">'#6'!#REF!</definedName>
    <definedName name="Tables_Sample_statistics" localSheetId="2">Cohort!$AO$33</definedName>
    <definedName name="Tables_Sample_statistics">'#1'!#REF!</definedName>
  </definedNames>
  <calcPr calcId="125725"/>
</workbook>
</file>

<file path=xl/calcChain.xml><?xml version="1.0" encoding="utf-8"?>
<calcChain xmlns="http://schemas.openxmlformats.org/spreadsheetml/2006/main">
  <c r="AJ8" i="62"/>
  <c r="AJ7"/>
  <c r="AJ6"/>
  <c r="AJ8" i="59"/>
  <c r="AJ7"/>
  <c r="AJ6"/>
  <c r="AJ8" i="58"/>
  <c r="AJ7"/>
  <c r="AJ6"/>
  <c r="AJ8" i="57"/>
  <c r="AJ7"/>
  <c r="AJ6"/>
  <c r="AJ8" i="56"/>
  <c r="AJ7"/>
  <c r="AJ6"/>
  <c r="AJ6" i="55"/>
  <c r="AJ7"/>
  <c r="AJ8"/>
  <c r="BG8" i="49"/>
  <c r="BG7"/>
  <c r="BG6"/>
  <c r="BG5"/>
  <c r="BG4"/>
  <c r="CY8"/>
  <c r="CY7"/>
  <c r="CY6"/>
  <c r="CY5"/>
  <c r="CY4"/>
  <c r="CR8"/>
  <c r="CR7"/>
  <c r="CR6"/>
  <c r="CR5"/>
  <c r="CR4"/>
  <c r="CK8"/>
  <c r="CK7"/>
  <c r="CK6"/>
  <c r="CK5"/>
  <c r="CK4"/>
  <c r="CD8"/>
  <c r="CD7"/>
  <c r="CD6"/>
  <c r="CD5"/>
  <c r="CD4"/>
  <c r="BW8"/>
  <c r="BW7"/>
  <c r="BW6"/>
  <c r="BW5"/>
  <c r="BW4"/>
  <c r="BP8"/>
  <c r="BP7"/>
  <c r="BP6"/>
  <c r="BP5"/>
  <c r="BP4"/>
  <c r="BH8"/>
  <c r="BH7"/>
  <c r="BH6"/>
  <c r="BH5"/>
  <c r="BH4"/>
  <c r="CX8" l="1"/>
  <c r="CW8"/>
  <c r="CV8"/>
  <c r="CU8"/>
  <c r="CX7"/>
  <c r="CW7"/>
  <c r="CV7"/>
  <c r="CU7"/>
  <c r="CX6"/>
  <c r="CW6"/>
  <c r="CV6"/>
  <c r="CU6"/>
  <c r="CX5"/>
  <c r="CW5"/>
  <c r="CV5"/>
  <c r="CU5"/>
  <c r="CX4"/>
  <c r="CW4"/>
  <c r="CV4"/>
  <c r="CU4"/>
  <c r="CQ8"/>
  <c r="CP8"/>
  <c r="CO8"/>
  <c r="CN8"/>
  <c r="CQ7"/>
  <c r="CP7"/>
  <c r="CO7"/>
  <c r="CN7"/>
  <c r="CQ6"/>
  <c r="CP6"/>
  <c r="CO6"/>
  <c r="CN6"/>
  <c r="CQ5"/>
  <c r="CP5"/>
  <c r="CO5"/>
  <c r="CN5"/>
  <c r="CQ4"/>
  <c r="CP4"/>
  <c r="CO4"/>
  <c r="CN4"/>
  <c r="CJ8"/>
  <c r="CI8"/>
  <c r="CH8"/>
  <c r="CG8"/>
  <c r="CJ7"/>
  <c r="CI7"/>
  <c r="CH7"/>
  <c r="CG7"/>
  <c r="CJ6"/>
  <c r="CI6"/>
  <c r="CH6"/>
  <c r="CG6"/>
  <c r="CJ5"/>
  <c r="CI5"/>
  <c r="CH5"/>
  <c r="CG5"/>
  <c r="CJ4"/>
  <c r="CI4"/>
  <c r="CH4"/>
  <c r="CG4"/>
  <c r="CC8"/>
  <c r="CB8"/>
  <c r="CA8"/>
  <c r="BZ8"/>
  <c r="CC7"/>
  <c r="CB7"/>
  <c r="CA7"/>
  <c r="BZ7"/>
  <c r="CC6"/>
  <c r="CB6"/>
  <c r="CA6"/>
  <c r="BZ6"/>
  <c r="CC5"/>
  <c r="CB5"/>
  <c r="CA5"/>
  <c r="BZ5"/>
  <c r="CC4"/>
  <c r="CB4"/>
  <c r="CA4"/>
  <c r="BZ4"/>
  <c r="BV8"/>
  <c r="BU8"/>
  <c r="BT8"/>
  <c r="BS8"/>
  <c r="BV7"/>
  <c r="BU7"/>
  <c r="BT7"/>
  <c r="BS7"/>
  <c r="BV6"/>
  <c r="BU6"/>
  <c r="BT6"/>
  <c r="BS6"/>
  <c r="BV5"/>
  <c r="BU5"/>
  <c r="BT5"/>
  <c r="BS5"/>
  <c r="BV4"/>
  <c r="BU4"/>
  <c r="BT4"/>
  <c r="BS4"/>
  <c r="BO8"/>
  <c r="BN8"/>
  <c r="BM8"/>
  <c r="BL8"/>
  <c r="BO7"/>
  <c r="BN7"/>
  <c r="BM7"/>
  <c r="BL7"/>
  <c r="BO6"/>
  <c r="BN6"/>
  <c r="BM6"/>
  <c r="BL6"/>
  <c r="BO5"/>
  <c r="BN5"/>
  <c r="BM5"/>
  <c r="BL5"/>
  <c r="BO4"/>
  <c r="BN4"/>
  <c r="BM4"/>
  <c r="BL4"/>
  <c r="BB8"/>
  <c r="BA8"/>
  <c r="AZ8"/>
  <c r="AY8"/>
  <c r="BB7"/>
  <c r="BA7"/>
  <c r="AZ7"/>
  <c r="AY7"/>
  <c r="BB6"/>
  <c r="BA6"/>
  <c r="AZ6"/>
  <c r="AY6"/>
  <c r="BB5"/>
  <c r="BA5"/>
  <c r="AZ5"/>
  <c r="AY5"/>
  <c r="BB4"/>
  <c r="BA4"/>
  <c r="AZ4"/>
  <c r="AY4"/>
  <c r="AT4"/>
  <c r="AU4"/>
  <c r="AV4"/>
  <c r="AT5"/>
  <c r="AU5"/>
  <c r="AV5"/>
  <c r="AT6"/>
  <c r="AU6"/>
  <c r="AV6"/>
  <c r="AT7"/>
  <c r="AU7"/>
  <c r="AV7"/>
  <c r="AT8"/>
  <c r="AU8"/>
  <c r="AV8"/>
  <c r="AS8"/>
  <c r="AS7"/>
  <c r="AS6"/>
  <c r="AS5"/>
  <c r="AS4"/>
  <c r="AP8"/>
  <c r="AP7"/>
  <c r="AP6"/>
  <c r="AP5"/>
  <c r="AP4"/>
  <c r="I3" i="45"/>
  <c r="A48"/>
  <c r="A39"/>
  <c r="A30"/>
  <c r="A21"/>
  <c r="A12"/>
  <c r="AM82" i="59"/>
  <c r="AL82"/>
  <c r="AK82"/>
  <c r="AJ82"/>
  <c r="AM62"/>
  <c r="AL62"/>
  <c r="AK62"/>
  <c r="AJ62"/>
  <c r="AM42"/>
  <c r="AL42"/>
  <c r="AK42"/>
  <c r="AJ42"/>
  <c r="AM62" i="58"/>
  <c r="AL62"/>
  <c r="AK62"/>
  <c r="AJ62"/>
  <c r="AM42"/>
  <c r="AL42"/>
  <c r="AK42"/>
  <c r="AJ42"/>
  <c r="AM82" i="57"/>
  <c r="AL82"/>
  <c r="AK82"/>
  <c r="AJ82"/>
  <c r="AM62"/>
  <c r="AL62"/>
  <c r="AK62"/>
  <c r="AJ62"/>
  <c r="AM42"/>
  <c r="AL42"/>
  <c r="AK42"/>
  <c r="AJ42"/>
  <c r="AM122" i="56"/>
  <c r="AL122"/>
  <c r="AK122"/>
  <c r="AJ122"/>
  <c r="AM102"/>
  <c r="AL102"/>
  <c r="AK102"/>
  <c r="AJ102"/>
  <c r="AM82"/>
  <c r="AL82"/>
  <c r="AK82"/>
  <c r="AJ82"/>
  <c r="AM62"/>
  <c r="AL62"/>
  <c r="AK62"/>
  <c r="AJ62"/>
  <c r="AM42"/>
  <c r="AL42"/>
  <c r="AK42"/>
  <c r="AJ42"/>
  <c r="AM182" i="55"/>
  <c r="AL182"/>
  <c r="AK182"/>
  <c r="AJ182"/>
  <c r="AM162"/>
  <c r="AL162"/>
  <c r="AK162"/>
  <c r="AJ162"/>
  <c r="AM142"/>
  <c r="AL142"/>
  <c r="AK142"/>
  <c r="AJ142"/>
  <c r="AM122"/>
  <c r="AL122"/>
  <c r="AK122"/>
  <c r="AJ122"/>
  <c r="AM102"/>
  <c r="AL102"/>
  <c r="AK102"/>
  <c r="AJ102"/>
  <c r="AM82"/>
  <c r="AL82"/>
  <c r="AK82"/>
  <c r="AJ82"/>
  <c r="AM62"/>
  <c r="AL62"/>
  <c r="AK62"/>
  <c r="AJ62"/>
  <c r="AM42"/>
  <c r="AL42"/>
  <c r="AK42"/>
  <c r="AJ42"/>
  <c r="AK62" i="40"/>
  <c r="AL62"/>
  <c r="AM62"/>
  <c r="AK42"/>
  <c r="AL42"/>
  <c r="AM42"/>
  <c r="B200" i="62" l="1"/>
  <c r="BX200" s="1"/>
  <c r="CA198"/>
  <c r="BL198"/>
  <c r="AV198"/>
  <c r="BO198" s="1"/>
  <c r="AT198"/>
  <c r="BM198" s="1"/>
  <c r="AS198"/>
  <c r="CJ191"/>
  <c r="CQ191" s="1"/>
  <c r="CG191"/>
  <c r="CN191" s="1"/>
  <c r="CF191"/>
  <c r="CE191"/>
  <c r="BS191"/>
  <c r="BL191"/>
  <c r="BK191"/>
  <c r="BJ191"/>
  <c r="BI191"/>
  <c r="BD191"/>
  <c r="BD10" s="1"/>
  <c r="BB191"/>
  <c r="BA191"/>
  <c r="AZ191"/>
  <c r="AY191"/>
  <c r="AY10" s="1"/>
  <c r="AX191"/>
  <c r="AW191"/>
  <c r="AV191"/>
  <c r="BO191" s="1"/>
  <c r="AR189" s="1"/>
  <c r="AU191"/>
  <c r="BN191" s="1"/>
  <c r="AT191"/>
  <c r="BM191" s="1"/>
  <c r="AS191"/>
  <c r="CX190"/>
  <c r="CW190"/>
  <c r="CV190"/>
  <c r="CU190"/>
  <c r="CT190"/>
  <c r="CS190"/>
  <c r="CO190"/>
  <c r="CM190"/>
  <c r="CL190"/>
  <c r="CJ190"/>
  <c r="CF190"/>
  <c r="CE190"/>
  <c r="CC190"/>
  <c r="CB190"/>
  <c r="CA190"/>
  <c r="BZ190"/>
  <c r="BY190"/>
  <c r="BX190"/>
  <c r="BU190"/>
  <c r="BR190"/>
  <c r="BQ190"/>
  <c r="BL190"/>
  <c r="BK190"/>
  <c r="BJ190"/>
  <c r="BB190"/>
  <c r="BA190"/>
  <c r="AZ190"/>
  <c r="AY190"/>
  <c r="AX190"/>
  <c r="AW190"/>
  <c r="AT190"/>
  <c r="G184"/>
  <c r="E184"/>
  <c r="E183" s="1"/>
  <c r="B184"/>
  <c r="AC183"/>
  <c r="G183"/>
  <c r="B183"/>
  <c r="BF191" s="1"/>
  <c r="AM182"/>
  <c r="AL182"/>
  <c r="AK182"/>
  <c r="AJ182"/>
  <c r="G182"/>
  <c r="E182"/>
  <c r="D182"/>
  <c r="BE191" s="1"/>
  <c r="C182"/>
  <c r="A182"/>
  <c r="AM181"/>
  <c r="AL181"/>
  <c r="AK181"/>
  <c r="AJ181"/>
  <c r="G181"/>
  <c r="B181"/>
  <c r="BJ180"/>
  <c r="B180"/>
  <c r="BX180" s="1"/>
  <c r="BO178"/>
  <c r="AV178"/>
  <c r="AT178"/>
  <c r="BM178" s="1"/>
  <c r="AS178"/>
  <c r="BL178" s="1"/>
  <c r="CA178" s="1"/>
  <c r="CK171"/>
  <c r="CF171"/>
  <c r="CF9" s="1"/>
  <c r="CE171"/>
  <c r="BW171"/>
  <c r="BM171"/>
  <c r="BL171"/>
  <c r="CG171" s="1"/>
  <c r="BK171"/>
  <c r="BJ171"/>
  <c r="BI171"/>
  <c r="BI9" s="1"/>
  <c r="BG171"/>
  <c r="BD171"/>
  <c r="BB171"/>
  <c r="BA171"/>
  <c r="AZ171"/>
  <c r="AY171"/>
  <c r="AX171"/>
  <c r="AW171"/>
  <c r="AV171"/>
  <c r="BO171" s="1"/>
  <c r="AR169" s="1"/>
  <c r="AU171"/>
  <c r="BN171" s="1"/>
  <c r="AT171"/>
  <c r="AS171"/>
  <c r="CX170"/>
  <c r="CW170"/>
  <c r="CV170"/>
  <c r="CU170"/>
  <c r="CT170"/>
  <c r="CS170"/>
  <c r="CN170"/>
  <c r="CM170"/>
  <c r="CL170"/>
  <c r="CF170"/>
  <c r="CE170"/>
  <c r="CC170"/>
  <c r="CB170"/>
  <c r="CA170"/>
  <c r="BZ170"/>
  <c r="BY170"/>
  <c r="BX170"/>
  <c r="BR170"/>
  <c r="BQ170"/>
  <c r="BM170"/>
  <c r="BK170"/>
  <c r="BJ170"/>
  <c r="BB170"/>
  <c r="BA170"/>
  <c r="AZ170"/>
  <c r="AY170"/>
  <c r="AX170"/>
  <c r="AW170"/>
  <c r="AS170"/>
  <c r="G164"/>
  <c r="E164"/>
  <c r="B164"/>
  <c r="AL163"/>
  <c r="AC163"/>
  <c r="G163"/>
  <c r="E163"/>
  <c r="B163"/>
  <c r="BF171" s="1"/>
  <c r="AM162"/>
  <c r="AL162"/>
  <c r="AK162"/>
  <c r="AJ162"/>
  <c r="G162"/>
  <c r="E162"/>
  <c r="A162" s="1"/>
  <c r="D162"/>
  <c r="BE171" s="1"/>
  <c r="C162"/>
  <c r="AM161"/>
  <c r="AL161"/>
  <c r="AK161"/>
  <c r="AJ161"/>
  <c r="G161"/>
  <c r="B161"/>
  <c r="CE160"/>
  <c r="AQ160"/>
  <c r="B160"/>
  <c r="BX160" s="1"/>
  <c r="AV158"/>
  <c r="BO158" s="1"/>
  <c r="AT158"/>
  <c r="BM158" s="1"/>
  <c r="AS158"/>
  <c r="BL158" s="1"/>
  <c r="CA158" s="1"/>
  <c r="CJ151"/>
  <c r="CG151"/>
  <c r="CN151" s="1"/>
  <c r="CN8" s="1"/>
  <c r="CF151"/>
  <c r="CE151"/>
  <c r="BS151"/>
  <c r="BS8" s="1"/>
  <c r="BL151"/>
  <c r="BK151"/>
  <c r="BJ151"/>
  <c r="BI151"/>
  <c r="BD151"/>
  <c r="BB151"/>
  <c r="BB8" s="1"/>
  <c r="BA151"/>
  <c r="AZ151"/>
  <c r="AY151"/>
  <c r="AY8" s="1"/>
  <c r="AX151"/>
  <c r="AX8" s="1"/>
  <c r="AW151"/>
  <c r="AV151"/>
  <c r="BO151" s="1"/>
  <c r="AR149" s="1"/>
  <c r="AU151"/>
  <c r="AT151"/>
  <c r="AT8" s="1"/>
  <c r="AS151"/>
  <c r="CX150"/>
  <c r="CW150"/>
  <c r="CV150"/>
  <c r="CU150"/>
  <c r="CT150"/>
  <c r="CS150"/>
  <c r="CO150"/>
  <c r="CM150"/>
  <c r="CL150"/>
  <c r="CJ150"/>
  <c r="CF150"/>
  <c r="CE150"/>
  <c r="CC150"/>
  <c r="CB150"/>
  <c r="CA150"/>
  <c r="BZ150"/>
  <c r="BY150"/>
  <c r="BX150"/>
  <c r="BU150"/>
  <c r="BR150"/>
  <c r="BQ150"/>
  <c r="BL150"/>
  <c r="BK150"/>
  <c r="BJ150"/>
  <c r="BB150"/>
  <c r="BA150"/>
  <c r="AZ150"/>
  <c r="AY150"/>
  <c r="AX150"/>
  <c r="AW150"/>
  <c r="AT150"/>
  <c r="G144"/>
  <c r="E144"/>
  <c r="E143" s="1"/>
  <c r="B144"/>
  <c r="AC143"/>
  <c r="G143"/>
  <c r="B143"/>
  <c r="BF151" s="1"/>
  <c r="AM142"/>
  <c r="AL142"/>
  <c r="AK142"/>
  <c r="AJ142"/>
  <c r="G142"/>
  <c r="E142"/>
  <c r="D142"/>
  <c r="BE151" s="1"/>
  <c r="C142"/>
  <c r="A142"/>
  <c r="AM141"/>
  <c r="AL141"/>
  <c r="AK141"/>
  <c r="AJ141"/>
  <c r="G141"/>
  <c r="F9" s="1"/>
  <c r="B141"/>
  <c r="B140"/>
  <c r="BX140" s="1"/>
  <c r="BO138"/>
  <c r="AV138"/>
  <c r="AT138"/>
  <c r="BM138" s="1"/>
  <c r="AS138"/>
  <c r="BL138" s="1"/>
  <c r="CA138" s="1"/>
  <c r="CK131"/>
  <c r="CF131"/>
  <c r="CF7" s="1"/>
  <c r="CE131"/>
  <c r="BW131"/>
  <c r="BM131"/>
  <c r="BL131"/>
  <c r="CG131" s="1"/>
  <c r="CN131" s="1"/>
  <c r="CN7" s="1"/>
  <c r="BK131"/>
  <c r="BJ131"/>
  <c r="BI131"/>
  <c r="BI7" s="1"/>
  <c r="BG131"/>
  <c r="BD131"/>
  <c r="BB131"/>
  <c r="BA131"/>
  <c r="AZ131"/>
  <c r="AY131"/>
  <c r="AX131"/>
  <c r="AW131"/>
  <c r="AV131"/>
  <c r="BO131" s="1"/>
  <c r="AR129" s="1"/>
  <c r="AU131"/>
  <c r="BN131" s="1"/>
  <c r="AT131"/>
  <c r="AS131"/>
  <c r="CX130"/>
  <c r="CW130"/>
  <c r="CV130"/>
  <c r="CU130"/>
  <c r="CT130"/>
  <c r="CS130"/>
  <c r="CN130"/>
  <c r="CM130"/>
  <c r="CL130"/>
  <c r="CF130"/>
  <c r="CE130"/>
  <c r="CC130"/>
  <c r="CB130"/>
  <c r="CA130"/>
  <c r="BZ130"/>
  <c r="BY130"/>
  <c r="BX130"/>
  <c r="BR130"/>
  <c r="BQ130"/>
  <c r="BM130"/>
  <c r="BK130"/>
  <c r="BJ130"/>
  <c r="BB130"/>
  <c r="BA130"/>
  <c r="AZ130"/>
  <c r="AY130"/>
  <c r="AX130"/>
  <c r="AW130"/>
  <c r="G124"/>
  <c r="E124"/>
  <c r="B124"/>
  <c r="AC123"/>
  <c r="G123"/>
  <c r="E123"/>
  <c r="B123"/>
  <c r="BF131" s="1"/>
  <c r="BF7" s="1"/>
  <c r="AM122"/>
  <c r="AL122"/>
  <c r="AK122"/>
  <c r="AJ122"/>
  <c r="G122"/>
  <c r="E122"/>
  <c r="A122" s="1"/>
  <c r="D122"/>
  <c r="BE131" s="1"/>
  <c r="C122"/>
  <c r="AM121"/>
  <c r="AL121"/>
  <c r="AK121"/>
  <c r="AJ121"/>
  <c r="G121"/>
  <c r="B121"/>
  <c r="B120"/>
  <c r="BX120" s="1"/>
  <c r="AV118"/>
  <c r="BO118" s="1"/>
  <c r="AT118"/>
  <c r="BM118" s="1"/>
  <c r="AS118"/>
  <c r="BL118" s="1"/>
  <c r="CA118" s="1"/>
  <c r="CJ111"/>
  <c r="CG111"/>
  <c r="CN111" s="1"/>
  <c r="CN6" s="1"/>
  <c r="CF111"/>
  <c r="CE111"/>
  <c r="BS111"/>
  <c r="BS6" s="1"/>
  <c r="BL111"/>
  <c r="BK111"/>
  <c r="BJ111"/>
  <c r="BI111"/>
  <c r="BD111"/>
  <c r="BD6" s="1"/>
  <c r="BB111"/>
  <c r="BB6" s="1"/>
  <c r="BA111"/>
  <c r="AZ111"/>
  <c r="AY111"/>
  <c r="AY6" s="1"/>
  <c r="AX111"/>
  <c r="AX6" s="1"/>
  <c r="AW111"/>
  <c r="AV111"/>
  <c r="BO111" s="1"/>
  <c r="AR109" s="1"/>
  <c r="AU111"/>
  <c r="AT111"/>
  <c r="AT6" s="1"/>
  <c r="AS111"/>
  <c r="CX110"/>
  <c r="CW110"/>
  <c r="CV110"/>
  <c r="CU110"/>
  <c r="CT110"/>
  <c r="CS110"/>
  <c r="CO110"/>
  <c r="CM110"/>
  <c r="CL110"/>
  <c r="CJ110"/>
  <c r="CF110"/>
  <c r="CE110"/>
  <c r="CC110"/>
  <c r="CB110"/>
  <c r="CA110"/>
  <c r="BZ110"/>
  <c r="BY110"/>
  <c r="BX110"/>
  <c r="BU110"/>
  <c r="BR110"/>
  <c r="BQ110"/>
  <c r="BL110"/>
  <c r="BK110"/>
  <c r="BJ110"/>
  <c r="BB110"/>
  <c r="BA110"/>
  <c r="AZ110"/>
  <c r="AY110"/>
  <c r="AX110"/>
  <c r="AW110"/>
  <c r="AT110"/>
  <c r="G104"/>
  <c r="E104"/>
  <c r="E103" s="1"/>
  <c r="B104"/>
  <c r="AC103"/>
  <c r="G103"/>
  <c r="B103"/>
  <c r="BF111" s="1"/>
  <c r="AM102"/>
  <c r="AL102"/>
  <c r="AK102"/>
  <c r="AJ102"/>
  <c r="G102"/>
  <c r="E102"/>
  <c r="D102"/>
  <c r="BE111" s="1"/>
  <c r="C102"/>
  <c r="A102"/>
  <c r="AM101"/>
  <c r="AL101"/>
  <c r="AK101"/>
  <c r="AJ101"/>
  <c r="G101"/>
  <c r="F7" s="1"/>
  <c r="B101"/>
  <c r="B100"/>
  <c r="BX100" s="1"/>
  <c r="BO98"/>
  <c r="AV98"/>
  <c r="AT98"/>
  <c r="BM98" s="1"/>
  <c r="AS98"/>
  <c r="BL98" s="1"/>
  <c r="CA98" s="1"/>
  <c r="CK91"/>
  <c r="CF91"/>
  <c r="CF5" s="1"/>
  <c r="CE91"/>
  <c r="BW91"/>
  <c r="BM91"/>
  <c r="BL91"/>
  <c r="CG91" s="1"/>
  <c r="CN91" s="1"/>
  <c r="CN5" s="1"/>
  <c r="BK91"/>
  <c r="BJ91"/>
  <c r="BI91"/>
  <c r="BG91"/>
  <c r="BD91"/>
  <c r="BB91"/>
  <c r="BA91"/>
  <c r="AZ91"/>
  <c r="AY91"/>
  <c r="AX91"/>
  <c r="AW91"/>
  <c r="AV91"/>
  <c r="BO91" s="1"/>
  <c r="AR89" s="1"/>
  <c r="AU91"/>
  <c r="BN91" s="1"/>
  <c r="AT91"/>
  <c r="AS91"/>
  <c r="CX90"/>
  <c r="CW90"/>
  <c r="CV90"/>
  <c r="CU90"/>
  <c r="CT90"/>
  <c r="CS90"/>
  <c r="CN90"/>
  <c r="CM90"/>
  <c r="CL90"/>
  <c r="CF90"/>
  <c r="CE90"/>
  <c r="CC90"/>
  <c r="CB90"/>
  <c r="CA90"/>
  <c r="BZ90"/>
  <c r="BY90"/>
  <c r="BX90"/>
  <c r="BR90"/>
  <c r="BQ90"/>
  <c r="BM90"/>
  <c r="BK90"/>
  <c r="BJ90"/>
  <c r="BB90"/>
  <c r="BA90"/>
  <c r="AZ90"/>
  <c r="AY90"/>
  <c r="AX90"/>
  <c r="AW90"/>
  <c r="AS90"/>
  <c r="G84"/>
  <c r="E84"/>
  <c r="B84"/>
  <c r="AL83"/>
  <c r="AC83"/>
  <c r="G83"/>
  <c r="E83"/>
  <c r="B83"/>
  <c r="BF91" s="1"/>
  <c r="BF5" s="1"/>
  <c r="AM82"/>
  <c r="AL82"/>
  <c r="AK82"/>
  <c r="AJ82"/>
  <c r="G82"/>
  <c r="E82"/>
  <c r="A82" s="1"/>
  <c r="D82"/>
  <c r="BE91" s="1"/>
  <c r="C82"/>
  <c r="AM81"/>
  <c r="AL81"/>
  <c r="AK81"/>
  <c r="AJ81"/>
  <c r="G81"/>
  <c r="B81"/>
  <c r="B80"/>
  <c r="BX80" s="1"/>
  <c r="AV78"/>
  <c r="BO78" s="1"/>
  <c r="AT78"/>
  <c r="BM78" s="1"/>
  <c r="AS78"/>
  <c r="BL78" s="1"/>
  <c r="CA78" s="1"/>
  <c r="CF71"/>
  <c r="CE71"/>
  <c r="BK71"/>
  <c r="BJ71"/>
  <c r="BI71"/>
  <c r="BI4" s="1"/>
  <c r="BD71"/>
  <c r="BD4" s="1"/>
  <c r="BB71"/>
  <c r="BB4" s="1"/>
  <c r="BA71"/>
  <c r="AZ71"/>
  <c r="AZ4" s="1"/>
  <c r="AY71"/>
  <c r="AY4" s="1"/>
  <c r="AX71"/>
  <c r="AX4" s="1"/>
  <c r="AW71"/>
  <c r="CX70"/>
  <c r="CW70"/>
  <c r="CV70"/>
  <c r="CU70"/>
  <c r="CT70"/>
  <c r="CS70"/>
  <c r="CN70"/>
  <c r="CM70"/>
  <c r="CL70"/>
  <c r="CF70"/>
  <c r="CE70"/>
  <c r="CC70"/>
  <c r="CB70"/>
  <c r="CA70"/>
  <c r="BZ70"/>
  <c r="BY70"/>
  <c r="BX70"/>
  <c r="BR70"/>
  <c r="BQ70"/>
  <c r="BM70"/>
  <c r="BK70"/>
  <c r="BJ70"/>
  <c r="BB70"/>
  <c r="BA70"/>
  <c r="AZ70"/>
  <c r="AY70"/>
  <c r="AX70"/>
  <c r="AW70"/>
  <c r="AS70"/>
  <c r="G64"/>
  <c r="E63" s="1"/>
  <c r="E64"/>
  <c r="B64"/>
  <c r="AC63"/>
  <c r="G63"/>
  <c r="AT71" s="1"/>
  <c r="B63"/>
  <c r="BF71" s="1"/>
  <c r="BF4" s="1"/>
  <c r="AL62"/>
  <c r="AK62"/>
  <c r="AJ62"/>
  <c r="G62"/>
  <c r="E62"/>
  <c r="BP71" s="1"/>
  <c r="D62"/>
  <c r="BE71" s="1"/>
  <c r="C62"/>
  <c r="AM61"/>
  <c r="AL61"/>
  <c r="AK61"/>
  <c r="AJ61"/>
  <c r="G61"/>
  <c r="B61"/>
  <c r="B60"/>
  <c r="CS60" s="1"/>
  <c r="BO58"/>
  <c r="BM58"/>
  <c r="AV58"/>
  <c r="AT58"/>
  <c r="AS58"/>
  <c r="BL58" s="1"/>
  <c r="CA58" s="1"/>
  <c r="CF51"/>
  <c r="CE51"/>
  <c r="BK51"/>
  <c r="BK3" s="1"/>
  <c r="BK33" s="1"/>
  <c r="G33" s="1"/>
  <c r="BJ51"/>
  <c r="BI51"/>
  <c r="BI3" s="1"/>
  <c r="BD51"/>
  <c r="BB51"/>
  <c r="BB3" s="1"/>
  <c r="BA51"/>
  <c r="BA3" s="1"/>
  <c r="AZ51"/>
  <c r="AZ3" s="1"/>
  <c r="AY51"/>
  <c r="AY3" s="1"/>
  <c r="AX51"/>
  <c r="AX3" s="1"/>
  <c r="AW51"/>
  <c r="AW3" s="1"/>
  <c r="CX50"/>
  <c r="CW50"/>
  <c r="CV50"/>
  <c r="CU50"/>
  <c r="CT50"/>
  <c r="CS50"/>
  <c r="CN50"/>
  <c r="CM50"/>
  <c r="CL50"/>
  <c r="CF50"/>
  <c r="CE50"/>
  <c r="CC50"/>
  <c r="CB50"/>
  <c r="CA50"/>
  <c r="BZ50"/>
  <c r="BY50"/>
  <c r="BX50"/>
  <c r="BR50"/>
  <c r="BQ50"/>
  <c r="BK50"/>
  <c r="BJ50"/>
  <c r="BB50"/>
  <c r="BA50"/>
  <c r="AZ50"/>
  <c r="AY50"/>
  <c r="AX50"/>
  <c r="AW50"/>
  <c r="AV50"/>
  <c r="G44"/>
  <c r="E44"/>
  <c r="B44"/>
  <c r="AC43"/>
  <c r="G43"/>
  <c r="AV51" s="1"/>
  <c r="AV3" s="1"/>
  <c r="B43"/>
  <c r="BF51" s="1"/>
  <c r="AL42"/>
  <c r="AK42"/>
  <c r="AJ42"/>
  <c r="G42"/>
  <c r="E42"/>
  <c r="CR51" s="1"/>
  <c r="D42"/>
  <c r="BE51" s="1"/>
  <c r="BE3" s="1"/>
  <c r="C42"/>
  <c r="AM41"/>
  <c r="AL41"/>
  <c r="AK41"/>
  <c r="AJ41"/>
  <c r="G41"/>
  <c r="F4" s="1"/>
  <c r="B41"/>
  <c r="B4" s="1"/>
  <c r="B40"/>
  <c r="CT39"/>
  <c r="CM39"/>
  <c r="CF39"/>
  <c r="BY39"/>
  <c r="BR39"/>
  <c r="BK39"/>
  <c r="BG39"/>
  <c r="AX39"/>
  <c r="D39"/>
  <c r="CT38"/>
  <c r="CM38"/>
  <c r="CF38"/>
  <c r="BY38"/>
  <c r="BR38"/>
  <c r="BK38"/>
  <c r="BG38"/>
  <c r="AX38"/>
  <c r="D38"/>
  <c r="CT37"/>
  <c r="CM37"/>
  <c r="CF37"/>
  <c r="BY37"/>
  <c r="BR37"/>
  <c r="BK37"/>
  <c r="BG37"/>
  <c r="AX37"/>
  <c r="D37"/>
  <c r="BG36"/>
  <c r="D36"/>
  <c r="BG35"/>
  <c r="D35"/>
  <c r="CT34"/>
  <c r="CS34"/>
  <c r="CM34"/>
  <c r="CF34"/>
  <c r="BY34"/>
  <c r="BR34"/>
  <c r="BK34"/>
  <c r="BG34"/>
  <c r="AX34"/>
  <c r="D34"/>
  <c r="CX33"/>
  <c r="CW33"/>
  <c r="CV33"/>
  <c r="CU33"/>
  <c r="CL33"/>
  <c r="CL34" s="1"/>
  <c r="CH33"/>
  <c r="CC33"/>
  <c r="CB33"/>
  <c r="CA33"/>
  <c r="BZ33"/>
  <c r="BR33"/>
  <c r="BM33"/>
  <c r="BJ33"/>
  <c r="BI33"/>
  <c r="BH33"/>
  <c r="BB33"/>
  <c r="AY33"/>
  <c r="AV33"/>
  <c r="AS33"/>
  <c r="K33"/>
  <c r="J33"/>
  <c r="I33"/>
  <c r="H33"/>
  <c r="E33"/>
  <c r="B32"/>
  <c r="AI18"/>
  <c r="AM17"/>
  <c r="AL17"/>
  <c r="AK17"/>
  <c r="AJ17"/>
  <c r="AI17"/>
  <c r="F11"/>
  <c r="E11"/>
  <c r="D11"/>
  <c r="C11"/>
  <c r="B11"/>
  <c r="CT10"/>
  <c r="CS10"/>
  <c r="CQ10"/>
  <c r="CN10"/>
  <c r="CM10"/>
  <c r="CL10"/>
  <c r="CJ10"/>
  <c r="CF10"/>
  <c r="CE10"/>
  <c r="BY10"/>
  <c r="BX10"/>
  <c r="BS10"/>
  <c r="BR10"/>
  <c r="BQ10"/>
  <c r="BO10"/>
  <c r="BL10"/>
  <c r="BK10"/>
  <c r="BJ10"/>
  <c r="BI10"/>
  <c r="BF10"/>
  <c r="BE10"/>
  <c r="BC10"/>
  <c r="BB10"/>
  <c r="BA10"/>
  <c r="AZ10"/>
  <c r="AX10"/>
  <c r="AW10"/>
  <c r="AV10"/>
  <c r="AT10"/>
  <c r="AS10"/>
  <c r="AR10"/>
  <c r="AQ10"/>
  <c r="F10"/>
  <c r="E10"/>
  <c r="D10"/>
  <c r="C10"/>
  <c r="B10"/>
  <c r="CT9"/>
  <c r="CS9"/>
  <c r="CM9"/>
  <c r="CL9"/>
  <c r="CE9"/>
  <c r="BY9"/>
  <c r="BX9"/>
  <c r="BR9"/>
  <c r="BQ9"/>
  <c r="BO9"/>
  <c r="BN9"/>
  <c r="BK9"/>
  <c r="BJ9"/>
  <c r="BF9"/>
  <c r="BE9"/>
  <c r="BD9"/>
  <c r="BC9"/>
  <c r="BB9"/>
  <c r="BA9"/>
  <c r="AZ9"/>
  <c r="AY9"/>
  <c r="AX9"/>
  <c r="AW9"/>
  <c r="AV9"/>
  <c r="AU9"/>
  <c r="AT9"/>
  <c r="AS9"/>
  <c r="AR9"/>
  <c r="AQ9"/>
  <c r="D9"/>
  <c r="C9"/>
  <c r="B9"/>
  <c r="CT8"/>
  <c r="CS8"/>
  <c r="CM8"/>
  <c r="CL8"/>
  <c r="CG8"/>
  <c r="CF8"/>
  <c r="CE8"/>
  <c r="BY8"/>
  <c r="BX8"/>
  <c r="BR8"/>
  <c r="BQ8"/>
  <c r="BO8"/>
  <c r="BL8"/>
  <c r="BK8"/>
  <c r="BJ8"/>
  <c r="BI8"/>
  <c r="BF8"/>
  <c r="BE8"/>
  <c r="BD8"/>
  <c r="BC8"/>
  <c r="BA8"/>
  <c r="AZ8"/>
  <c r="AW8"/>
  <c r="AV8"/>
  <c r="AS8"/>
  <c r="AR8"/>
  <c r="AQ8"/>
  <c r="F8"/>
  <c r="E8"/>
  <c r="D8"/>
  <c r="C8"/>
  <c r="B8"/>
  <c r="CT7"/>
  <c r="CS7"/>
  <c r="CM7"/>
  <c r="CL7"/>
  <c r="CG7"/>
  <c r="CE7"/>
  <c r="BY7"/>
  <c r="BX7"/>
  <c r="BR7"/>
  <c r="BQ7"/>
  <c r="BN7"/>
  <c r="BM7"/>
  <c r="BK7"/>
  <c r="BJ7"/>
  <c r="BE7"/>
  <c r="BD7"/>
  <c r="BC7"/>
  <c r="BB7"/>
  <c r="BA7"/>
  <c r="AZ7"/>
  <c r="AY7"/>
  <c r="AX7"/>
  <c r="AW7"/>
  <c r="AV7"/>
  <c r="AU7"/>
  <c r="AT7"/>
  <c r="AS7"/>
  <c r="AR7"/>
  <c r="AQ7"/>
  <c r="D7"/>
  <c r="C7"/>
  <c r="B7"/>
  <c r="CT6"/>
  <c r="CS6"/>
  <c r="CM6"/>
  <c r="CL6"/>
  <c r="CG6"/>
  <c r="CF6"/>
  <c r="CE6"/>
  <c r="BY6"/>
  <c r="BX6"/>
  <c r="BR6"/>
  <c r="BQ6"/>
  <c r="BO6"/>
  <c r="BL6"/>
  <c r="BK6"/>
  <c r="BJ6"/>
  <c r="BI6"/>
  <c r="BF6"/>
  <c r="BE6"/>
  <c r="BC6"/>
  <c r="BA6"/>
  <c r="AZ6"/>
  <c r="AW6"/>
  <c r="AV6"/>
  <c r="AS6"/>
  <c r="AR6"/>
  <c r="AQ6"/>
  <c r="F6"/>
  <c r="E6"/>
  <c r="D6"/>
  <c r="C6"/>
  <c r="B6"/>
  <c r="CT5"/>
  <c r="CS5"/>
  <c r="CM5"/>
  <c r="CL5"/>
  <c r="CG5"/>
  <c r="CE5"/>
  <c r="BY5"/>
  <c r="BX5"/>
  <c r="BR5"/>
  <c r="BQ5"/>
  <c r="BN5"/>
  <c r="BM5"/>
  <c r="BK5"/>
  <c r="BJ5"/>
  <c r="BI5"/>
  <c r="BE5"/>
  <c r="BD5"/>
  <c r="BC5"/>
  <c r="BB5"/>
  <c r="BA5"/>
  <c r="AZ5"/>
  <c r="AY5"/>
  <c r="AX5"/>
  <c r="AW5"/>
  <c r="AV5"/>
  <c r="AU5"/>
  <c r="AT5"/>
  <c r="AS5"/>
  <c r="AR5"/>
  <c r="AQ5"/>
  <c r="AN5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F5"/>
  <c r="E5"/>
  <c r="M4" i="45" s="1"/>
  <c r="D5" i="62"/>
  <c r="C5"/>
  <c r="B5"/>
  <c r="CT4"/>
  <c r="CS4"/>
  <c r="CM4"/>
  <c r="CL4"/>
  <c r="CF4"/>
  <c r="CE4"/>
  <c r="BY4"/>
  <c r="BX4"/>
  <c r="BR4"/>
  <c r="BQ4"/>
  <c r="BK4"/>
  <c r="BJ4"/>
  <c r="BE4"/>
  <c r="BC4"/>
  <c r="BA4"/>
  <c r="AW4"/>
  <c r="AR4"/>
  <c r="AQ4"/>
  <c r="AN4"/>
  <c r="D4"/>
  <c r="C4"/>
  <c r="CT3"/>
  <c r="CT33" s="1"/>
  <c r="CS3"/>
  <c r="CS33" s="1"/>
  <c r="CM3"/>
  <c r="CM33" s="1"/>
  <c r="CL3"/>
  <c r="CF3"/>
  <c r="CF33" s="1"/>
  <c r="CE3"/>
  <c r="CE33" s="1"/>
  <c r="CE34" s="1"/>
  <c r="BY3"/>
  <c r="BY33" s="1"/>
  <c r="BX3"/>
  <c r="BX33" s="1"/>
  <c r="BX34" s="1"/>
  <c r="BR3"/>
  <c r="BQ3"/>
  <c r="BQ33" s="1"/>
  <c r="BQ34" s="1"/>
  <c r="BJ3"/>
  <c r="BD3"/>
  <c r="BC3"/>
  <c r="AR3"/>
  <c r="AQ3"/>
  <c r="B2"/>
  <c r="CT1"/>
  <c r="CS1"/>
  <c r="CQ1"/>
  <c r="CP1"/>
  <c r="CO1"/>
  <c r="CN1"/>
  <c r="CN33" s="1"/>
  <c r="CM1"/>
  <c r="CL1"/>
  <c r="CJ1"/>
  <c r="CJ50" s="1"/>
  <c r="CI1"/>
  <c r="CH1"/>
  <c r="CG1"/>
  <c r="CF1"/>
  <c r="CE1"/>
  <c r="BY1"/>
  <c r="BX1"/>
  <c r="BV1"/>
  <c r="BU1"/>
  <c r="BU33" s="1"/>
  <c r="BT1"/>
  <c r="BS1"/>
  <c r="BR1"/>
  <c r="BQ1"/>
  <c r="BO1"/>
  <c r="BN1"/>
  <c r="BM1"/>
  <c r="BM50" s="1"/>
  <c r="BL1"/>
  <c r="BL50" s="1"/>
  <c r="BK1"/>
  <c r="BJ1"/>
  <c r="BB1"/>
  <c r="BA1"/>
  <c r="BA33" s="1"/>
  <c r="AZ1"/>
  <c r="AZ33" s="1"/>
  <c r="AY1"/>
  <c r="AX1"/>
  <c r="AW1"/>
  <c r="AV1"/>
  <c r="AU1"/>
  <c r="AT1"/>
  <c r="AT50" s="1"/>
  <c r="AS1"/>
  <c r="AA1"/>
  <c r="E1"/>
  <c r="AP1" s="1"/>
  <c r="D1"/>
  <c r="C1"/>
  <c r="B1"/>
  <c r="B33" s="1"/>
  <c r="AH60" l="1"/>
  <c r="AQ80"/>
  <c r="CL100"/>
  <c r="CL120"/>
  <c r="AQ140"/>
  <c r="CL180"/>
  <c r="BJ200"/>
  <c r="CE60"/>
  <c r="CL80"/>
  <c r="CE100"/>
  <c r="CE120"/>
  <c r="CL140"/>
  <c r="CL160"/>
  <c r="CE180"/>
  <c r="AQ200"/>
  <c r="BX60"/>
  <c r="CE80"/>
  <c r="BJ100"/>
  <c r="BJ120"/>
  <c r="CE140"/>
  <c r="CL200"/>
  <c r="AQ60"/>
  <c r="BJ80"/>
  <c r="AQ100"/>
  <c r="AQ120"/>
  <c r="BJ140"/>
  <c r="BJ160"/>
  <c r="AQ180"/>
  <c r="CE200"/>
  <c r="AZ38"/>
  <c r="CK71"/>
  <c r="AL63"/>
  <c r="AS51"/>
  <c r="AS3" s="1"/>
  <c r="AT51"/>
  <c r="AT3" s="1"/>
  <c r="AT39" s="1" a="1"/>
  <c r="AT39" s="1"/>
  <c r="BF3"/>
  <c r="BF33"/>
  <c r="BF34" s="1"/>
  <c r="BW1"/>
  <c r="C33"/>
  <c r="Z42"/>
  <c r="E43"/>
  <c r="AL43" s="1"/>
  <c r="BG51"/>
  <c r="BP51"/>
  <c r="E4"/>
  <c r="M3" i="45" s="1"/>
  <c r="AY37" i="62"/>
  <c r="BI34" a="1"/>
  <c r="BI34" s="1"/>
  <c r="E34" s="1"/>
  <c r="BG71"/>
  <c r="BN50"/>
  <c r="BN190"/>
  <c r="BN170"/>
  <c r="BN150"/>
  <c r="BN130"/>
  <c r="BN110"/>
  <c r="BN90"/>
  <c r="BN70"/>
  <c r="BS50"/>
  <c r="BS190"/>
  <c r="BS170"/>
  <c r="BS150"/>
  <c r="BS130"/>
  <c r="BS110"/>
  <c r="BS90"/>
  <c r="BS70"/>
  <c r="CI33"/>
  <c r="CI190"/>
  <c r="CI150"/>
  <c r="CI110"/>
  <c r="BN111"/>
  <c r="AU6"/>
  <c r="CI191"/>
  <c r="BU191"/>
  <c r="BU10" s="1"/>
  <c r="BZ191"/>
  <c r="BZ10" s="1"/>
  <c r="AQ189"/>
  <c r="BN10"/>
  <c r="BV50"/>
  <c r="BV190"/>
  <c r="BV150"/>
  <c r="BV110"/>
  <c r="BV70"/>
  <c r="BV33"/>
  <c r="BV170"/>
  <c r="BV130"/>
  <c r="BV90"/>
  <c r="AJ123"/>
  <c r="AM123"/>
  <c r="AK123"/>
  <c r="BB37"/>
  <c r="BB38"/>
  <c r="BB35" a="1"/>
  <c r="BB35" s="1"/>
  <c r="BB34" a="1"/>
  <c r="BB34" s="1"/>
  <c r="BJ34"/>
  <c r="F33"/>
  <c r="AV190"/>
  <c r="AV170"/>
  <c r="AV150"/>
  <c r="AV130"/>
  <c r="AV110"/>
  <c r="AV90"/>
  <c r="AV70"/>
  <c r="BO190"/>
  <c r="BO170"/>
  <c r="BO150"/>
  <c r="BO130"/>
  <c r="BO110"/>
  <c r="BO90"/>
  <c r="BO70"/>
  <c r="BO33"/>
  <c r="BO50"/>
  <c r="AJ63"/>
  <c r="AM63"/>
  <c r="AK63"/>
  <c r="BM71" s="1"/>
  <c r="AJ83"/>
  <c r="AM83"/>
  <c r="AK83"/>
  <c r="AJ103"/>
  <c r="AM103"/>
  <c r="AK103"/>
  <c r="AL103"/>
  <c r="AJ163"/>
  <c r="AM163"/>
  <c r="AK163"/>
  <c r="CN171"/>
  <c r="CN9" s="1"/>
  <c r="CG9"/>
  <c r="AJ183"/>
  <c r="AM183"/>
  <c r="AK183"/>
  <c r="AL183"/>
  <c r="CI170"/>
  <c r="CD1"/>
  <c r="AU10"/>
  <c r="CR33"/>
  <c r="CY1"/>
  <c r="AP33"/>
  <c r="BS33"/>
  <c r="AZ35" a="1"/>
  <c r="AZ35" s="1"/>
  <c r="AZ34" a="1"/>
  <c r="AZ34" s="1"/>
  <c r="BB39" a="1"/>
  <c r="BB39" s="1"/>
  <c r="CA131"/>
  <c r="CA7" s="1"/>
  <c r="CH131"/>
  <c r="BT131"/>
  <c r="BT7" s="1"/>
  <c r="CB131"/>
  <c r="CB7" s="1"/>
  <c r="CJ8"/>
  <c r="CQ151"/>
  <c r="CQ8" s="1"/>
  <c r="CY34"/>
  <c r="CD34"/>
  <c r="CK33"/>
  <c r="BP34"/>
  <c r="CD33"/>
  <c r="BG33"/>
  <c r="CR1"/>
  <c r="BP1"/>
  <c r="Z1"/>
  <c r="CR34"/>
  <c r="CK34"/>
  <c r="BW34"/>
  <c r="CY33"/>
  <c r="BP33"/>
  <c r="CK1"/>
  <c r="BG1"/>
  <c r="AP34"/>
  <c r="BW33"/>
  <c r="CH190"/>
  <c r="CH170"/>
  <c r="CH150"/>
  <c r="CH130"/>
  <c r="CH110"/>
  <c r="CH90"/>
  <c r="CH70"/>
  <c r="CH50"/>
  <c r="CQ190"/>
  <c r="CQ170"/>
  <c r="CQ150"/>
  <c r="CQ130"/>
  <c r="CQ110"/>
  <c r="CQ90"/>
  <c r="CQ70"/>
  <c r="CQ33"/>
  <c r="AY39" a="1"/>
  <c r="AY39" s="1"/>
  <c r="AY38"/>
  <c r="AY35" a="1"/>
  <c r="AY35" s="1"/>
  <c r="AY34" a="1"/>
  <c r="AY34" s="1"/>
  <c r="BI39"/>
  <c r="E39" s="1"/>
  <c r="BI37"/>
  <c r="AJ143"/>
  <c r="AM143"/>
  <c r="AK143"/>
  <c r="AL143"/>
  <c r="CA191"/>
  <c r="CA10" s="1"/>
  <c r="CH191"/>
  <c r="BT191"/>
  <c r="BT10" s="1"/>
  <c r="BM10"/>
  <c r="CB191"/>
  <c r="CB10" s="1"/>
  <c r="AS190"/>
  <c r="AS150"/>
  <c r="AS110"/>
  <c r="AS50"/>
  <c r="CP50"/>
  <c r="CP190"/>
  <c r="CP170"/>
  <c r="CP150"/>
  <c r="CP130"/>
  <c r="CP110"/>
  <c r="CP90"/>
  <c r="CP70"/>
  <c r="CP33"/>
  <c r="AJ43"/>
  <c r="BL51" s="1"/>
  <c r="AK43"/>
  <c r="AT4"/>
  <c r="CA91"/>
  <c r="CA5" s="1"/>
  <c r="CH91"/>
  <c r="BT91"/>
  <c r="BT5" s="1"/>
  <c r="CB91"/>
  <c r="CB5" s="1"/>
  <c r="CQ111"/>
  <c r="CQ6" s="1"/>
  <c r="CJ6"/>
  <c r="BN151"/>
  <c r="AU8"/>
  <c r="CA171"/>
  <c r="CA9" s="1"/>
  <c r="CH171"/>
  <c r="BT171"/>
  <c r="BT9" s="1"/>
  <c r="CB171"/>
  <c r="CB9" s="1"/>
  <c r="BM9"/>
  <c r="BN33"/>
  <c r="CI70"/>
  <c r="CI90"/>
  <c r="CI50"/>
  <c r="CQ50"/>
  <c r="AL123"/>
  <c r="AS130"/>
  <c r="CI130"/>
  <c r="CC191"/>
  <c r="CC10" s="1"/>
  <c r="CR111"/>
  <c r="CD111"/>
  <c r="AP111"/>
  <c r="Z102"/>
  <c r="CR151"/>
  <c r="CD151"/>
  <c r="AP151"/>
  <c r="Z142"/>
  <c r="CR191"/>
  <c r="CD191"/>
  <c r="AP191"/>
  <c r="Z182"/>
  <c r="AU50"/>
  <c r="AU190"/>
  <c r="AU170"/>
  <c r="AU150"/>
  <c r="AU130"/>
  <c r="AU110"/>
  <c r="AU90"/>
  <c r="AU70"/>
  <c r="CG50"/>
  <c r="CG190"/>
  <c r="CG170"/>
  <c r="CG150"/>
  <c r="CG130"/>
  <c r="CG110"/>
  <c r="CG90"/>
  <c r="CG70"/>
  <c r="CG33"/>
  <c r="CO50"/>
  <c r="CO33"/>
  <c r="BA39" a="1"/>
  <c r="BA39" s="1"/>
  <c r="BA37"/>
  <c r="BA35" a="1"/>
  <c r="BA35" s="1"/>
  <c r="Z62"/>
  <c r="CR71"/>
  <c r="CD71"/>
  <c r="AP71"/>
  <c r="A62"/>
  <c r="CI91"/>
  <c r="BU91"/>
  <c r="BU5" s="1"/>
  <c r="BZ91"/>
  <c r="BZ5" s="1"/>
  <c r="AQ89"/>
  <c r="CI131"/>
  <c r="BU131"/>
  <c r="BU7" s="1"/>
  <c r="BZ131"/>
  <c r="BZ7" s="1"/>
  <c r="AQ129"/>
  <c r="CI171"/>
  <c r="BU171"/>
  <c r="BU9" s="1"/>
  <c r="BZ171"/>
  <c r="BZ9" s="1"/>
  <c r="AQ169"/>
  <c r="BP111"/>
  <c r="BV131"/>
  <c r="BV7" s="1"/>
  <c r="BP151"/>
  <c r="BV171"/>
  <c r="BV9" s="1"/>
  <c r="BP191"/>
  <c r="BL5"/>
  <c r="BL7"/>
  <c r="AU33"/>
  <c r="BL33"/>
  <c r="CJ33"/>
  <c r="BA34" a="1"/>
  <c r="BA34" s="1"/>
  <c r="BA38"/>
  <c r="AZ39" a="1"/>
  <c r="AZ39" s="1"/>
  <c r="BU50"/>
  <c r="BL70"/>
  <c r="BU70"/>
  <c r="BW71"/>
  <c r="BL90"/>
  <c r="BU90"/>
  <c r="BS91"/>
  <c r="BS5" s="1"/>
  <c r="CC91"/>
  <c r="CC5" s="1"/>
  <c r="CJ91"/>
  <c r="CN110"/>
  <c r="BM111"/>
  <c r="BW111"/>
  <c r="BL130"/>
  <c r="BU130"/>
  <c r="BS131"/>
  <c r="BS7" s="1"/>
  <c r="CC131"/>
  <c r="CC7" s="1"/>
  <c r="CJ131"/>
  <c r="CN150"/>
  <c r="BM151"/>
  <c r="BW151"/>
  <c r="BL170"/>
  <c r="BU170"/>
  <c r="BS171"/>
  <c r="BS9" s="1"/>
  <c r="CC171"/>
  <c r="CC9" s="1"/>
  <c r="CJ171"/>
  <c r="CN190"/>
  <c r="BW191"/>
  <c r="BT190"/>
  <c r="BT170"/>
  <c r="BT150"/>
  <c r="BT130"/>
  <c r="BT110"/>
  <c r="BT90"/>
  <c r="BT70"/>
  <c r="AS71"/>
  <c r="AV71"/>
  <c r="CR91"/>
  <c r="CD91"/>
  <c r="AP91"/>
  <c r="Z82"/>
  <c r="CR131"/>
  <c r="CD131"/>
  <c r="AP131"/>
  <c r="Z122"/>
  <c r="CR171"/>
  <c r="CD171"/>
  <c r="AP171"/>
  <c r="Z162"/>
  <c r="BV91"/>
  <c r="BV5" s="1"/>
  <c r="BI35" a="1"/>
  <c r="BI35" s="1"/>
  <c r="E35" s="1"/>
  <c r="BO5"/>
  <c r="E7"/>
  <c r="BO7"/>
  <c r="E9"/>
  <c r="BL9"/>
  <c r="CG10"/>
  <c r="AT33"/>
  <c r="BT33"/>
  <c r="AZ37"/>
  <c r="BI38"/>
  <c r="E38" s="1"/>
  <c r="BT50"/>
  <c r="AT70"/>
  <c r="CJ70"/>
  <c r="CO70"/>
  <c r="AU71"/>
  <c r="AT90"/>
  <c r="CJ90"/>
  <c r="CO90"/>
  <c r="BP91"/>
  <c r="BM110"/>
  <c r="BG111"/>
  <c r="BV111"/>
  <c r="BV6" s="1"/>
  <c r="CK111"/>
  <c r="AT130"/>
  <c r="CJ130"/>
  <c r="CO130"/>
  <c r="BP131"/>
  <c r="BM150"/>
  <c r="BG151"/>
  <c r="BV151"/>
  <c r="BV8" s="1"/>
  <c r="CK151"/>
  <c r="AT170"/>
  <c r="CJ170"/>
  <c r="CO170"/>
  <c r="BP171"/>
  <c r="BM190"/>
  <c r="BG191"/>
  <c r="BV191"/>
  <c r="BV10" s="1"/>
  <c r="CK191"/>
  <c r="AU51"/>
  <c r="BW51"/>
  <c r="CK51"/>
  <c r="BJ60"/>
  <c r="CL60"/>
  <c r="BQ80"/>
  <c r="CS80"/>
  <c r="BQ100"/>
  <c r="CS100"/>
  <c r="BQ120"/>
  <c r="CS120"/>
  <c r="BQ140"/>
  <c r="CS140"/>
  <c r="BQ160"/>
  <c r="CS160"/>
  <c r="BQ180"/>
  <c r="CS180"/>
  <c r="BQ200"/>
  <c r="CS200"/>
  <c r="A42"/>
  <c r="AP51"/>
  <c r="CD51"/>
  <c r="BQ60"/>
  <c r="AH80"/>
  <c r="AH100"/>
  <c r="AH120"/>
  <c r="AH140"/>
  <c r="AH160"/>
  <c r="AH180"/>
  <c r="AH200"/>
  <c r="AZ36" l="1"/>
  <c r="BM51"/>
  <c r="BM3" s="1"/>
  <c r="AT34" a="1"/>
  <c r="AT34" s="1"/>
  <c r="AM43"/>
  <c r="BO51" s="1"/>
  <c r="BO3" s="1"/>
  <c r="BA36"/>
  <c r="AY36"/>
  <c r="AT38"/>
  <c r="AT36" s="1"/>
  <c r="AT35" a="1"/>
  <c r="AT35" s="1"/>
  <c r="CA51"/>
  <c r="CA3" s="1"/>
  <c r="BM4"/>
  <c r="BL3"/>
  <c r="BO71"/>
  <c r="AV4"/>
  <c r="CD4"/>
  <c r="CY4"/>
  <c r="BW4"/>
  <c r="AP4"/>
  <c r="BP4"/>
  <c r="CK4"/>
  <c r="CR4"/>
  <c r="BG4"/>
  <c r="CK10"/>
  <c r="CD10"/>
  <c r="CY10"/>
  <c r="BP10"/>
  <c r="BW10"/>
  <c r="CR10"/>
  <c r="BG10"/>
  <c r="AP10"/>
  <c r="CY8"/>
  <c r="BW8"/>
  <c r="AP8"/>
  <c r="CR8"/>
  <c r="BP8"/>
  <c r="BG8"/>
  <c r="CK8"/>
  <c r="CD8"/>
  <c r="CY6"/>
  <c r="BW6"/>
  <c r="AP6"/>
  <c r="CR6"/>
  <c r="BP6"/>
  <c r="BG6"/>
  <c r="CD6"/>
  <c r="CK6"/>
  <c r="CO171"/>
  <c r="CO9" s="1"/>
  <c r="CV171"/>
  <c r="CV9" s="1"/>
  <c r="CW171"/>
  <c r="CW9" s="1"/>
  <c r="CH9"/>
  <c r="CO91"/>
  <c r="CO5" s="1"/>
  <c r="CV91"/>
  <c r="CV5" s="1"/>
  <c r="CW91"/>
  <c r="CW5" s="1"/>
  <c r="CH5"/>
  <c r="CO191"/>
  <c r="CO10" s="1"/>
  <c r="CW191"/>
  <c r="CW10" s="1"/>
  <c r="CH10"/>
  <c r="CV191"/>
  <c r="CV10" s="1"/>
  <c r="CI111"/>
  <c r="BU111"/>
  <c r="BU6" s="1"/>
  <c r="BZ111"/>
  <c r="BZ6" s="1"/>
  <c r="AQ109"/>
  <c r="CC111"/>
  <c r="CC6" s="1"/>
  <c r="BN6"/>
  <c r="CR9"/>
  <c r="BP9"/>
  <c r="BG9"/>
  <c r="CK9"/>
  <c r="AP9"/>
  <c r="BW9"/>
  <c r="CY9"/>
  <c r="CD9"/>
  <c r="CY7"/>
  <c r="BW7"/>
  <c r="AP7"/>
  <c r="CR7"/>
  <c r="BP7"/>
  <c r="BG7"/>
  <c r="CK7"/>
  <c r="CD7"/>
  <c r="CY5"/>
  <c r="BW5"/>
  <c r="AP5"/>
  <c r="CR5"/>
  <c r="BP5"/>
  <c r="BG5"/>
  <c r="CK5"/>
  <c r="CD5"/>
  <c r="BL71"/>
  <c r="AS4"/>
  <c r="AS38" s="1"/>
  <c r="CA151"/>
  <c r="CA8" s="1"/>
  <c r="CH151"/>
  <c r="BT151"/>
  <c r="BT8" s="1"/>
  <c r="CB151"/>
  <c r="CB8" s="1"/>
  <c r="BM8"/>
  <c r="CA111"/>
  <c r="CA6" s="1"/>
  <c r="CH111"/>
  <c r="BT111"/>
  <c r="BT6" s="1"/>
  <c r="CB111"/>
  <c r="CB6" s="1"/>
  <c r="BM6"/>
  <c r="CU191"/>
  <c r="CU10" s="1"/>
  <c r="CX191"/>
  <c r="CX10" s="1"/>
  <c r="CP191"/>
  <c r="CP10" s="1"/>
  <c r="CI10"/>
  <c r="BB36"/>
  <c r="AT37"/>
  <c r="BN71"/>
  <c r="AU4"/>
  <c r="CQ171"/>
  <c r="CQ9" s="1"/>
  <c r="CJ9"/>
  <c r="CQ131"/>
  <c r="CQ7" s="1"/>
  <c r="CJ7"/>
  <c r="CQ91"/>
  <c r="CQ5" s="1"/>
  <c r="CJ5"/>
  <c r="AR49"/>
  <c r="CK3"/>
  <c r="CD3"/>
  <c r="BG3"/>
  <c r="CY3"/>
  <c r="BP3"/>
  <c r="BW3"/>
  <c r="CR3"/>
  <c r="AP3"/>
  <c r="BN51"/>
  <c r="AU3"/>
  <c r="CU171"/>
  <c r="CU9" s="1"/>
  <c r="CX171"/>
  <c r="CX9" s="1"/>
  <c r="CP171"/>
  <c r="CP9" s="1"/>
  <c r="CI9"/>
  <c r="CU131"/>
  <c r="CU7" s="1"/>
  <c r="CX131"/>
  <c r="CX7" s="1"/>
  <c r="CI7"/>
  <c r="CP131"/>
  <c r="CP7" s="1"/>
  <c r="CU91"/>
  <c r="CU5" s="1"/>
  <c r="CX91"/>
  <c r="CX5" s="1"/>
  <c r="CI5"/>
  <c r="CP91"/>
  <c r="CP5" s="1"/>
  <c r="CI151"/>
  <c r="BU151"/>
  <c r="BU8" s="1"/>
  <c r="BZ151"/>
  <c r="BZ8" s="1"/>
  <c r="AQ149"/>
  <c r="BN8"/>
  <c r="CC151"/>
  <c r="CC8" s="1"/>
  <c r="E37"/>
  <c r="F2" s="1"/>
  <c r="BH34"/>
  <c r="BH39"/>
  <c r="BH38"/>
  <c r="CO131"/>
  <c r="CO7" s="1"/>
  <c r="CW131"/>
  <c r="CW7" s="1"/>
  <c r="CV131"/>
  <c r="CV7" s="1"/>
  <c r="CH7"/>
  <c r="BI36"/>
  <c r="E36" s="1"/>
  <c r="A3" i="45"/>
  <c r="B200" i="59"/>
  <c r="CS200" s="1"/>
  <c r="AV198"/>
  <c r="BO198" s="1"/>
  <c r="AT198"/>
  <c r="BM198" s="1"/>
  <c r="AS198"/>
  <c r="BL198" s="1"/>
  <c r="CA198" s="1"/>
  <c r="CJ191"/>
  <c r="CQ191" s="1"/>
  <c r="CQ10" s="1"/>
  <c r="CF191"/>
  <c r="CE191"/>
  <c r="CC191"/>
  <c r="CC10" s="1"/>
  <c r="BW191"/>
  <c r="BV191"/>
  <c r="BP191"/>
  <c r="BO191"/>
  <c r="BL191"/>
  <c r="CG191" s="1"/>
  <c r="BK191"/>
  <c r="BJ191"/>
  <c r="BI191"/>
  <c r="BG191"/>
  <c r="BD191"/>
  <c r="BD10" s="1"/>
  <c r="BB191"/>
  <c r="BA191"/>
  <c r="AZ191"/>
  <c r="AY191"/>
  <c r="AX191"/>
  <c r="AW191"/>
  <c r="AV191"/>
  <c r="AU191"/>
  <c r="BN191" s="1"/>
  <c r="AT191"/>
  <c r="BM191" s="1"/>
  <c r="AS191"/>
  <c r="CX190"/>
  <c r="CW190"/>
  <c r="CV190"/>
  <c r="CU190"/>
  <c r="CT190"/>
  <c r="CS190"/>
  <c r="CM190"/>
  <c r="CL190"/>
  <c r="CF190"/>
  <c r="CE190"/>
  <c r="CC190"/>
  <c r="CB190"/>
  <c r="CA190"/>
  <c r="BZ190"/>
  <c r="BY190"/>
  <c r="BX190"/>
  <c r="BV190"/>
  <c r="BU190"/>
  <c r="BR190"/>
  <c r="BQ190"/>
  <c r="BM190"/>
  <c r="BL190"/>
  <c r="BK190"/>
  <c r="BJ190"/>
  <c r="BB190"/>
  <c r="BA190"/>
  <c r="AZ190"/>
  <c r="AY190"/>
  <c r="AX190"/>
  <c r="AW190"/>
  <c r="AR189"/>
  <c r="G184"/>
  <c r="E184"/>
  <c r="B184"/>
  <c r="AC183"/>
  <c r="G183"/>
  <c r="E183"/>
  <c r="B183"/>
  <c r="BF191" s="1"/>
  <c r="AM182"/>
  <c r="AL182"/>
  <c r="AK182"/>
  <c r="AJ182"/>
  <c r="G182"/>
  <c r="E182"/>
  <c r="D182"/>
  <c r="BE191" s="1"/>
  <c r="BE10" s="1"/>
  <c r="C182"/>
  <c r="A182"/>
  <c r="AM181"/>
  <c r="AL181"/>
  <c r="AK181"/>
  <c r="AJ181"/>
  <c r="G181"/>
  <c r="B181"/>
  <c r="BJ180"/>
  <c r="B180"/>
  <c r="CS180" s="1"/>
  <c r="BO178"/>
  <c r="AV178"/>
  <c r="AT178"/>
  <c r="BM178" s="1"/>
  <c r="AS178"/>
  <c r="BL178" s="1"/>
  <c r="CA178" s="1"/>
  <c r="CJ171"/>
  <c r="CQ171" s="1"/>
  <c r="CF171"/>
  <c r="CF9" s="1"/>
  <c r="CE171"/>
  <c r="CC171"/>
  <c r="BW171"/>
  <c r="BV171"/>
  <c r="BO171"/>
  <c r="BL171"/>
  <c r="BS171" s="1"/>
  <c r="BK171"/>
  <c r="BJ171"/>
  <c r="BI171"/>
  <c r="BI9" s="1"/>
  <c r="BD171"/>
  <c r="BB171"/>
  <c r="BA171"/>
  <c r="AZ171"/>
  <c r="AY171"/>
  <c r="AX171"/>
  <c r="AW171"/>
  <c r="AV171"/>
  <c r="AU171"/>
  <c r="BN171" s="1"/>
  <c r="AT171"/>
  <c r="BM171" s="1"/>
  <c r="AS171"/>
  <c r="CX170"/>
  <c r="CW170"/>
  <c r="CV170"/>
  <c r="CU170"/>
  <c r="CT170"/>
  <c r="CS170"/>
  <c r="CO170"/>
  <c r="CN170"/>
  <c r="CM170"/>
  <c r="CL170"/>
  <c r="CJ170"/>
  <c r="CF170"/>
  <c r="CE170"/>
  <c r="CC170"/>
  <c r="CB170"/>
  <c r="CA170"/>
  <c r="BZ170"/>
  <c r="BY170"/>
  <c r="BX170"/>
  <c r="BR170"/>
  <c r="BQ170"/>
  <c r="BK170"/>
  <c r="BJ170"/>
  <c r="BB170"/>
  <c r="BA170"/>
  <c r="AZ170"/>
  <c r="AY170"/>
  <c r="AX170"/>
  <c r="AW170"/>
  <c r="AT170"/>
  <c r="AR169"/>
  <c r="G164"/>
  <c r="E164"/>
  <c r="E163" s="1"/>
  <c r="B164"/>
  <c r="AC163"/>
  <c r="G163"/>
  <c r="B163"/>
  <c r="BF171" s="1"/>
  <c r="AM162"/>
  <c r="AL162"/>
  <c r="AK162"/>
  <c r="AJ162"/>
  <c r="G162"/>
  <c r="E162"/>
  <c r="D162"/>
  <c r="BE171" s="1"/>
  <c r="C162"/>
  <c r="A162"/>
  <c r="AM161"/>
  <c r="AL161"/>
  <c r="AK161"/>
  <c r="AJ161"/>
  <c r="G161"/>
  <c r="F10" s="1"/>
  <c r="B161"/>
  <c r="B160"/>
  <c r="CS160" s="1"/>
  <c r="AV158"/>
  <c r="BO158" s="1"/>
  <c r="AT158"/>
  <c r="BM158" s="1"/>
  <c r="AS158"/>
  <c r="BL158" s="1"/>
  <c r="CA158" s="1"/>
  <c r="CJ151"/>
  <c r="CF151"/>
  <c r="CE151"/>
  <c r="CC151"/>
  <c r="CC8" s="1"/>
  <c r="BW151"/>
  <c r="BV151"/>
  <c r="BP151"/>
  <c r="BO151"/>
  <c r="BL151"/>
  <c r="BK151"/>
  <c r="BJ151"/>
  <c r="BI151"/>
  <c r="BG151"/>
  <c r="BD151"/>
  <c r="BB151"/>
  <c r="BA151"/>
  <c r="AZ151"/>
  <c r="AY151"/>
  <c r="AY8" s="1"/>
  <c r="AX151"/>
  <c r="AW151"/>
  <c r="AV151"/>
  <c r="AU151"/>
  <c r="BN151" s="1"/>
  <c r="AT151"/>
  <c r="BM151" s="1"/>
  <c r="AS151"/>
  <c r="CX150"/>
  <c r="CW150"/>
  <c r="CV150"/>
  <c r="CU150"/>
  <c r="CT150"/>
  <c r="CS150"/>
  <c r="CM150"/>
  <c r="CL150"/>
  <c r="CF150"/>
  <c r="CE150"/>
  <c r="CC150"/>
  <c r="CB150"/>
  <c r="CA150"/>
  <c r="BZ150"/>
  <c r="BY150"/>
  <c r="BX150"/>
  <c r="BU150"/>
  <c r="BR150"/>
  <c r="BQ150"/>
  <c r="BM150"/>
  <c r="BL150"/>
  <c r="BK150"/>
  <c r="BJ150"/>
  <c r="BB150"/>
  <c r="BA150"/>
  <c r="AZ150"/>
  <c r="AY150"/>
  <c r="AX150"/>
  <c r="AW150"/>
  <c r="AR149"/>
  <c r="G144"/>
  <c r="E144"/>
  <c r="B144"/>
  <c r="AL143"/>
  <c r="AC143"/>
  <c r="G143"/>
  <c r="E143"/>
  <c r="B143"/>
  <c r="BF151" s="1"/>
  <c r="BF8" s="1"/>
  <c r="AM142"/>
  <c r="AL142"/>
  <c r="AK142"/>
  <c r="AJ142"/>
  <c r="G142"/>
  <c r="E142"/>
  <c r="D142"/>
  <c r="BE151" s="1"/>
  <c r="C142"/>
  <c r="A142"/>
  <c r="AM141"/>
  <c r="AL141"/>
  <c r="AK141"/>
  <c r="AJ141"/>
  <c r="G141"/>
  <c r="B141"/>
  <c r="B140"/>
  <c r="CS140" s="1"/>
  <c r="BO138"/>
  <c r="AV138"/>
  <c r="AT138"/>
  <c r="BM138" s="1"/>
  <c r="AS138"/>
  <c r="BL138" s="1"/>
  <c r="CA138" s="1"/>
  <c r="CJ131"/>
  <c r="CQ131" s="1"/>
  <c r="CQ7" s="1"/>
  <c r="CF131"/>
  <c r="CF7" s="1"/>
  <c r="CE131"/>
  <c r="CC131"/>
  <c r="BW131"/>
  <c r="BV131"/>
  <c r="BO131"/>
  <c r="BL131"/>
  <c r="BS131" s="1"/>
  <c r="BS7" s="1"/>
  <c r="BK131"/>
  <c r="BJ131"/>
  <c r="BI131"/>
  <c r="BD131"/>
  <c r="BB131"/>
  <c r="BB7" s="1"/>
  <c r="BA131"/>
  <c r="AZ131"/>
  <c r="AY131"/>
  <c r="AX131"/>
  <c r="AX7" s="1"/>
  <c r="AW131"/>
  <c r="AV131"/>
  <c r="AU131"/>
  <c r="BN131" s="1"/>
  <c r="AT131"/>
  <c r="AS131"/>
  <c r="CX130"/>
  <c r="CW130"/>
  <c r="CV130"/>
  <c r="CU130"/>
  <c r="CT130"/>
  <c r="CS130"/>
  <c r="CO130"/>
  <c r="CN130"/>
  <c r="CM130"/>
  <c r="CL130"/>
  <c r="CJ130"/>
  <c r="CF130"/>
  <c r="CE130"/>
  <c r="CC130"/>
  <c r="CB130"/>
  <c r="CA130"/>
  <c r="BZ130"/>
  <c r="BY130"/>
  <c r="BX130"/>
  <c r="BR130"/>
  <c r="BQ130"/>
  <c r="BK130"/>
  <c r="BJ130"/>
  <c r="BB130"/>
  <c r="BA130"/>
  <c r="AZ130"/>
  <c r="AY130"/>
  <c r="AX130"/>
  <c r="AW130"/>
  <c r="AT130"/>
  <c r="AR129"/>
  <c r="G124"/>
  <c r="E124"/>
  <c r="E123" s="1"/>
  <c r="B124"/>
  <c r="AC123"/>
  <c r="G123"/>
  <c r="B123"/>
  <c r="BF131" s="1"/>
  <c r="AM122"/>
  <c r="AL122"/>
  <c r="AK122"/>
  <c r="AJ122"/>
  <c r="G122"/>
  <c r="E122"/>
  <c r="BP131" s="1"/>
  <c r="D122"/>
  <c r="BE131" s="1"/>
  <c r="C122"/>
  <c r="A122"/>
  <c r="AM121"/>
  <c r="AL121"/>
  <c r="AK121"/>
  <c r="AJ121"/>
  <c r="G121"/>
  <c r="F8" s="1"/>
  <c r="B121"/>
  <c r="B120"/>
  <c r="CS120" s="1"/>
  <c r="AV118"/>
  <c r="BO118" s="1"/>
  <c r="AT118"/>
  <c r="BM118" s="1"/>
  <c r="AS118"/>
  <c r="BL118" s="1"/>
  <c r="CA118" s="1"/>
  <c r="CJ111"/>
  <c r="CF111"/>
  <c r="CE111"/>
  <c r="CC111"/>
  <c r="CC6" s="1"/>
  <c r="BW111"/>
  <c r="BV111"/>
  <c r="BS111"/>
  <c r="BS6" s="1"/>
  <c r="BP111"/>
  <c r="BO111"/>
  <c r="BL111"/>
  <c r="BK111"/>
  <c r="BJ111"/>
  <c r="BI111"/>
  <c r="BG111"/>
  <c r="BD111"/>
  <c r="BB111"/>
  <c r="BA111"/>
  <c r="AZ111"/>
  <c r="AY111"/>
  <c r="AY6" s="1"/>
  <c r="AX111"/>
  <c r="AW111"/>
  <c r="AV111"/>
  <c r="AU111"/>
  <c r="BN111" s="1"/>
  <c r="AT111"/>
  <c r="BM111" s="1"/>
  <c r="BM6" s="1"/>
  <c r="AS111"/>
  <c r="CX110"/>
  <c r="CW110"/>
  <c r="CV110"/>
  <c r="CU110"/>
  <c r="CT110"/>
  <c r="CS110"/>
  <c r="CM110"/>
  <c r="CL110"/>
  <c r="CF110"/>
  <c r="CE110"/>
  <c r="CC110"/>
  <c r="CB110"/>
  <c r="CA110"/>
  <c r="BZ110"/>
  <c r="BY110"/>
  <c r="BX110"/>
  <c r="BU110"/>
  <c r="BR110"/>
  <c r="BQ110"/>
  <c r="BM110"/>
  <c r="BL110"/>
  <c r="BK110"/>
  <c r="BJ110"/>
  <c r="BB110"/>
  <c r="BA110"/>
  <c r="AZ110"/>
  <c r="AY110"/>
  <c r="AX110"/>
  <c r="AW110"/>
  <c r="AR109"/>
  <c r="G104"/>
  <c r="E104"/>
  <c r="B104"/>
  <c r="AL103"/>
  <c r="AC103"/>
  <c r="G103"/>
  <c r="E103"/>
  <c r="B103"/>
  <c r="BF111" s="1"/>
  <c r="BF6" s="1"/>
  <c r="AM102"/>
  <c r="AL102"/>
  <c r="AK102"/>
  <c r="AJ102"/>
  <c r="G102"/>
  <c r="E102"/>
  <c r="D102"/>
  <c r="BE111" s="1"/>
  <c r="C102"/>
  <c r="A102"/>
  <c r="AM101"/>
  <c r="AL101"/>
  <c r="AK101"/>
  <c r="AJ101"/>
  <c r="G101"/>
  <c r="B101"/>
  <c r="B100"/>
  <c r="CS100" s="1"/>
  <c r="BO98"/>
  <c r="AV98"/>
  <c r="AT98"/>
  <c r="BM98" s="1"/>
  <c r="AS98"/>
  <c r="BL98" s="1"/>
  <c r="CA98" s="1"/>
  <c r="CJ91"/>
  <c r="CQ91" s="1"/>
  <c r="CQ5" s="1"/>
  <c r="CF91"/>
  <c r="CF5" s="1"/>
  <c r="CE91"/>
  <c r="BW91"/>
  <c r="BV91"/>
  <c r="BO91"/>
  <c r="BL91"/>
  <c r="BS91" s="1"/>
  <c r="BS5" s="1"/>
  <c r="BK91"/>
  <c r="BJ91"/>
  <c r="BI91"/>
  <c r="BD91"/>
  <c r="BB91"/>
  <c r="BB5" s="1"/>
  <c r="BA91"/>
  <c r="AZ91"/>
  <c r="AY91"/>
  <c r="AX91"/>
  <c r="AX5" s="1"/>
  <c r="AW91"/>
  <c r="AV91"/>
  <c r="AU91"/>
  <c r="BN91" s="1"/>
  <c r="CC91" s="1"/>
  <c r="CC5" s="1"/>
  <c r="AT91"/>
  <c r="AS91"/>
  <c r="CX90"/>
  <c r="CW90"/>
  <c r="CV90"/>
  <c r="CU90"/>
  <c r="CT90"/>
  <c r="CS90"/>
  <c r="CO90"/>
  <c r="CN90"/>
  <c r="CM90"/>
  <c r="CL90"/>
  <c r="CJ90"/>
  <c r="CF90"/>
  <c r="CE90"/>
  <c r="CC90"/>
  <c r="CB90"/>
  <c r="CA90"/>
  <c r="BZ90"/>
  <c r="BY90"/>
  <c r="BX90"/>
  <c r="BR90"/>
  <c r="BQ90"/>
  <c r="BK90"/>
  <c r="BJ90"/>
  <c r="BB90"/>
  <c r="BA90"/>
  <c r="AZ90"/>
  <c r="AY90"/>
  <c r="AX90"/>
  <c r="AW90"/>
  <c r="AT90"/>
  <c r="AR89"/>
  <c r="G84"/>
  <c r="E84"/>
  <c r="E83" s="1"/>
  <c r="B84"/>
  <c r="AC83"/>
  <c r="G83"/>
  <c r="B83"/>
  <c r="BF91" s="1"/>
  <c r="G82"/>
  <c r="E82"/>
  <c r="D82"/>
  <c r="BE91" s="1"/>
  <c r="C82"/>
  <c r="A82"/>
  <c r="AM81"/>
  <c r="AL81"/>
  <c r="AK81"/>
  <c r="AJ81"/>
  <c r="G81"/>
  <c r="F6" s="1"/>
  <c r="B81"/>
  <c r="B80"/>
  <c r="CS80" s="1"/>
  <c r="AV78"/>
  <c r="BO78" s="1"/>
  <c r="AT78"/>
  <c r="BM78" s="1"/>
  <c r="AS78"/>
  <c r="BL78" s="1"/>
  <c r="CA78" s="1"/>
  <c r="CF71"/>
  <c r="CE71"/>
  <c r="BK71"/>
  <c r="BJ71"/>
  <c r="BI71"/>
  <c r="BD71"/>
  <c r="BB71"/>
  <c r="BB4" s="1"/>
  <c r="BB34" s="1" a="1"/>
  <c r="BB34" s="1"/>
  <c r="BA71"/>
  <c r="AZ71"/>
  <c r="AY71"/>
  <c r="AX71"/>
  <c r="AX4" s="1"/>
  <c r="AW71"/>
  <c r="AW4" s="1"/>
  <c r="AT71"/>
  <c r="CX70"/>
  <c r="CW70"/>
  <c r="CV70"/>
  <c r="CU70"/>
  <c r="CT70"/>
  <c r="CS70"/>
  <c r="CN70"/>
  <c r="CM70"/>
  <c r="CL70"/>
  <c r="CF70"/>
  <c r="CE70"/>
  <c r="CC70"/>
  <c r="CB70"/>
  <c r="CA70"/>
  <c r="BZ70"/>
  <c r="BY70"/>
  <c r="BX70"/>
  <c r="BR70"/>
  <c r="BQ70"/>
  <c r="BM70"/>
  <c r="BK70"/>
  <c r="BJ70"/>
  <c r="BB70"/>
  <c r="BA70"/>
  <c r="AZ70"/>
  <c r="AY70"/>
  <c r="AX70"/>
  <c r="AW70"/>
  <c r="AS70"/>
  <c r="G64"/>
  <c r="E64"/>
  <c r="E63" s="1"/>
  <c r="AL63" s="1"/>
  <c r="B64"/>
  <c r="AC63"/>
  <c r="G63"/>
  <c r="B63"/>
  <c r="BF71" s="1"/>
  <c r="BF4" s="1"/>
  <c r="G62"/>
  <c r="E62"/>
  <c r="CK71" s="1"/>
  <c r="D62"/>
  <c r="BE71" s="1"/>
  <c r="C62"/>
  <c r="AM61"/>
  <c r="AL61"/>
  <c r="AK61"/>
  <c r="AJ61"/>
  <c r="G61"/>
  <c r="B61"/>
  <c r="B5" s="1"/>
  <c r="B60"/>
  <c r="CS60" s="1"/>
  <c r="BO58"/>
  <c r="BM58"/>
  <c r="AV58"/>
  <c r="AT58"/>
  <c r="AS58"/>
  <c r="BL58" s="1"/>
  <c r="CA58" s="1"/>
  <c r="CF51"/>
  <c r="CE51"/>
  <c r="BP51"/>
  <c r="BK51"/>
  <c r="BJ51"/>
  <c r="BI51"/>
  <c r="BG51"/>
  <c r="BD51"/>
  <c r="BD3" s="1"/>
  <c r="BB51"/>
  <c r="BA51"/>
  <c r="BA3" s="1"/>
  <c r="AZ51"/>
  <c r="AZ3" s="1"/>
  <c r="AY51"/>
  <c r="AY3" s="1"/>
  <c r="AX51"/>
  <c r="AW51"/>
  <c r="AW3" s="1"/>
  <c r="AT51"/>
  <c r="AT3" s="1"/>
  <c r="AS51"/>
  <c r="CX50"/>
  <c r="CW50"/>
  <c r="CV50"/>
  <c r="CU50"/>
  <c r="CT50"/>
  <c r="CS50"/>
  <c r="CM50"/>
  <c r="CL50"/>
  <c r="CF50"/>
  <c r="CE50"/>
  <c r="CC50"/>
  <c r="CB50"/>
  <c r="CA50"/>
  <c r="BZ50"/>
  <c r="BY50"/>
  <c r="BX50"/>
  <c r="BU50"/>
  <c r="BT50"/>
  <c r="BR50"/>
  <c r="BQ50"/>
  <c r="BO50"/>
  <c r="BL50"/>
  <c r="BK50"/>
  <c r="BJ50"/>
  <c r="BB50"/>
  <c r="BA50"/>
  <c r="AZ50"/>
  <c r="AY50"/>
  <c r="AX50"/>
  <c r="AW50"/>
  <c r="G44"/>
  <c r="E43" s="1"/>
  <c r="AK43" s="1"/>
  <c r="E44"/>
  <c r="B44"/>
  <c r="AC43"/>
  <c r="G43"/>
  <c r="AU51" s="1"/>
  <c r="B43"/>
  <c r="BF51" s="1"/>
  <c r="BF33" s="1"/>
  <c r="BF34" s="1"/>
  <c r="Z42"/>
  <c r="G42"/>
  <c r="AV51" s="1"/>
  <c r="E42"/>
  <c r="CR51" s="1"/>
  <c r="D42"/>
  <c r="C42"/>
  <c r="C4" s="1"/>
  <c r="A42"/>
  <c r="AM41"/>
  <c r="AL41"/>
  <c r="AK41"/>
  <c r="AJ41"/>
  <c r="G41"/>
  <c r="B41"/>
  <c r="B40"/>
  <c r="CT39"/>
  <c r="CM39"/>
  <c r="CF39"/>
  <c r="BY39"/>
  <c r="BR39"/>
  <c r="BK39"/>
  <c r="BG39"/>
  <c r="AX39"/>
  <c r="D39"/>
  <c r="CT38"/>
  <c r="CM38"/>
  <c r="CF38"/>
  <c r="BY38"/>
  <c r="BR38"/>
  <c r="BK38"/>
  <c r="BG38"/>
  <c r="AX38"/>
  <c r="D38"/>
  <c r="CT37"/>
  <c r="CM37"/>
  <c r="CF37"/>
  <c r="BY37"/>
  <c r="BR37"/>
  <c r="BK37"/>
  <c r="BG37"/>
  <c r="AX37"/>
  <c r="D37"/>
  <c r="BG36"/>
  <c r="D36"/>
  <c r="BG35"/>
  <c r="D35"/>
  <c r="CT34"/>
  <c r="CM34"/>
  <c r="CF34"/>
  <c r="CE34"/>
  <c r="BY34"/>
  <c r="BX34"/>
  <c r="BR34"/>
  <c r="BK34"/>
  <c r="BG34"/>
  <c r="AX34"/>
  <c r="D34"/>
  <c r="CX33"/>
  <c r="CW33"/>
  <c r="CV33"/>
  <c r="CU33"/>
  <c r="CN33"/>
  <c r="CL33"/>
  <c r="CL34" s="1"/>
  <c r="CJ33"/>
  <c r="CC33"/>
  <c r="CB33"/>
  <c r="CA33"/>
  <c r="BZ33"/>
  <c r="BT33"/>
  <c r="BR33"/>
  <c r="AI17" s="1"/>
  <c r="BQ33"/>
  <c r="BQ34" s="1"/>
  <c r="BM33"/>
  <c r="BL33"/>
  <c r="BJ33"/>
  <c r="BI33"/>
  <c r="BH33"/>
  <c r="BB33"/>
  <c r="AY33"/>
  <c r="AS33"/>
  <c r="K33"/>
  <c r="J33"/>
  <c r="I33"/>
  <c r="H33"/>
  <c r="E33"/>
  <c r="B32"/>
  <c r="AI18"/>
  <c r="AM17"/>
  <c r="AL17"/>
  <c r="AK17"/>
  <c r="AJ17"/>
  <c r="F11"/>
  <c r="E11"/>
  <c r="D11"/>
  <c r="C11"/>
  <c r="B11"/>
  <c r="CT10"/>
  <c r="CS10"/>
  <c r="CM10"/>
  <c r="CL10"/>
  <c r="CJ10"/>
  <c r="CF10"/>
  <c r="CE10"/>
  <c r="BY10"/>
  <c r="BX10"/>
  <c r="BV10"/>
  <c r="BR10"/>
  <c r="BQ10"/>
  <c r="BO10"/>
  <c r="BK10"/>
  <c r="BJ10"/>
  <c r="BI10"/>
  <c r="BF10"/>
  <c r="BC10"/>
  <c r="BB10"/>
  <c r="BA10"/>
  <c r="AZ10"/>
  <c r="AY10"/>
  <c r="AX10"/>
  <c r="AW10"/>
  <c r="AV10"/>
  <c r="AU10"/>
  <c r="AT10"/>
  <c r="AS10"/>
  <c r="AR10"/>
  <c r="AQ10"/>
  <c r="E10"/>
  <c r="D10"/>
  <c r="C10"/>
  <c r="B10"/>
  <c r="CT9"/>
  <c r="CS9"/>
  <c r="CQ9"/>
  <c r="CM9"/>
  <c r="CL9"/>
  <c r="CJ9"/>
  <c r="CE9"/>
  <c r="CC9"/>
  <c r="BY9"/>
  <c r="BX9"/>
  <c r="BV9"/>
  <c r="BS9"/>
  <c r="BR9"/>
  <c r="BQ9"/>
  <c r="BO9"/>
  <c r="BN9"/>
  <c r="BL9"/>
  <c r="BK9"/>
  <c r="BJ9"/>
  <c r="BF9"/>
  <c r="BE9"/>
  <c r="BD9"/>
  <c r="BC9"/>
  <c r="BB9"/>
  <c r="BA9"/>
  <c r="AZ9"/>
  <c r="AY9"/>
  <c r="AX9"/>
  <c r="AW9"/>
  <c r="AV9"/>
  <c r="AU9"/>
  <c r="AT9"/>
  <c r="AS9"/>
  <c r="AR9"/>
  <c r="AQ9"/>
  <c r="F9"/>
  <c r="E9"/>
  <c r="D9"/>
  <c r="C9"/>
  <c r="B9"/>
  <c r="CT8"/>
  <c r="CS8"/>
  <c r="CM8"/>
  <c r="CL8"/>
  <c r="CF8"/>
  <c r="CE8"/>
  <c r="BY8"/>
  <c r="BX8"/>
  <c r="BV8"/>
  <c r="BR8"/>
  <c r="BQ8"/>
  <c r="BO8"/>
  <c r="BN8"/>
  <c r="BK8"/>
  <c r="BJ8"/>
  <c r="BI8"/>
  <c r="BE8"/>
  <c r="BD8"/>
  <c r="BC8"/>
  <c r="BB8"/>
  <c r="BA8"/>
  <c r="AZ8"/>
  <c r="AX8"/>
  <c r="AW8"/>
  <c r="AV8"/>
  <c r="AT8"/>
  <c r="AS8"/>
  <c r="AR8"/>
  <c r="AQ8"/>
  <c r="D8"/>
  <c r="C8"/>
  <c r="B8"/>
  <c r="CT7"/>
  <c r="CS7"/>
  <c r="CM7"/>
  <c r="CL7"/>
  <c r="CJ7"/>
  <c r="CE7"/>
  <c r="CC7"/>
  <c r="BY7"/>
  <c r="BX7"/>
  <c r="BV7"/>
  <c r="BR7"/>
  <c r="BQ7"/>
  <c r="BO7"/>
  <c r="BN7"/>
  <c r="BL7"/>
  <c r="BK7"/>
  <c r="BJ7"/>
  <c r="BI7"/>
  <c r="BF7"/>
  <c r="BE7"/>
  <c r="BD7"/>
  <c r="BC7"/>
  <c r="BA7"/>
  <c r="AZ7"/>
  <c r="AY7"/>
  <c r="AW7"/>
  <c r="AV7"/>
  <c r="AU7"/>
  <c r="AS7"/>
  <c r="AR7"/>
  <c r="AQ7"/>
  <c r="F7"/>
  <c r="E7"/>
  <c r="D7"/>
  <c r="C7"/>
  <c r="B7"/>
  <c r="CT6"/>
  <c r="CS6"/>
  <c r="CM6"/>
  <c r="CL6"/>
  <c r="CF6"/>
  <c r="CE6"/>
  <c r="BY6"/>
  <c r="BX6"/>
  <c r="BV6"/>
  <c r="BR6"/>
  <c r="BQ6"/>
  <c r="BO6"/>
  <c r="BN6"/>
  <c r="BK6"/>
  <c r="BJ6"/>
  <c r="BI6"/>
  <c r="BE6"/>
  <c r="BD6"/>
  <c r="BC6"/>
  <c r="BB6"/>
  <c r="BA6"/>
  <c r="AZ6"/>
  <c r="AX6"/>
  <c r="AW6"/>
  <c r="AV6"/>
  <c r="AT6"/>
  <c r="AS6"/>
  <c r="AR6"/>
  <c r="AQ6"/>
  <c r="D6"/>
  <c r="C6"/>
  <c r="B6"/>
  <c r="CT5"/>
  <c r="CS5"/>
  <c r="CM5"/>
  <c r="CL5"/>
  <c r="CE5"/>
  <c r="BY5"/>
  <c r="BX5"/>
  <c r="BV5"/>
  <c r="BR5"/>
  <c r="BQ5"/>
  <c r="BO5"/>
  <c r="BN5"/>
  <c r="BL5"/>
  <c r="BK5"/>
  <c r="BJ5"/>
  <c r="BI5"/>
  <c r="BF5"/>
  <c r="BE5"/>
  <c r="BD5"/>
  <c r="BC5"/>
  <c r="BA5"/>
  <c r="AZ5"/>
  <c r="AY5"/>
  <c r="AW5"/>
  <c r="AV5"/>
  <c r="AU5"/>
  <c r="AS5"/>
  <c r="AR5"/>
  <c r="AQ5"/>
  <c r="AN5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F5"/>
  <c r="E5"/>
  <c r="D5"/>
  <c r="C5"/>
  <c r="CT4"/>
  <c r="CS4"/>
  <c r="CM4"/>
  <c r="CL4"/>
  <c r="CF4"/>
  <c r="CE4"/>
  <c r="BY4"/>
  <c r="BX4"/>
  <c r="BR4"/>
  <c r="BQ4"/>
  <c r="BK4"/>
  <c r="BJ4"/>
  <c r="BI4"/>
  <c r="BE4"/>
  <c r="BD4"/>
  <c r="BC4"/>
  <c r="BA4"/>
  <c r="AZ4"/>
  <c r="AY4"/>
  <c r="AR4"/>
  <c r="AQ4"/>
  <c r="AN4"/>
  <c r="F4"/>
  <c r="E4"/>
  <c r="B4"/>
  <c r="CT3"/>
  <c r="CT33" s="1"/>
  <c r="CS3"/>
  <c r="CS33" s="1"/>
  <c r="CS34" s="1"/>
  <c r="CM3"/>
  <c r="CM33" s="1"/>
  <c r="CL3"/>
  <c r="CF3"/>
  <c r="CF33" s="1"/>
  <c r="CE3"/>
  <c r="CE33" s="1"/>
  <c r="BY3"/>
  <c r="BY33" s="1"/>
  <c r="BX3"/>
  <c r="BX33" s="1"/>
  <c r="BR3"/>
  <c r="BQ3"/>
  <c r="BK3"/>
  <c r="BK33" s="1"/>
  <c r="G33" s="1"/>
  <c r="BJ3"/>
  <c r="BI3"/>
  <c r="BC3"/>
  <c r="BB3"/>
  <c r="AX3"/>
  <c r="AV3"/>
  <c r="AU3"/>
  <c r="AS3"/>
  <c r="AR3"/>
  <c r="AQ3"/>
  <c r="B2"/>
  <c r="CT1"/>
  <c r="CS1"/>
  <c r="CQ1"/>
  <c r="CP1"/>
  <c r="CO1"/>
  <c r="CO70" s="1"/>
  <c r="CN1"/>
  <c r="CN190" s="1"/>
  <c r="CM1"/>
  <c r="CL1"/>
  <c r="CJ1"/>
  <c r="CJ50" s="1"/>
  <c r="CI1"/>
  <c r="CH1"/>
  <c r="CG1"/>
  <c r="CF1"/>
  <c r="CE1"/>
  <c r="BY1"/>
  <c r="BX1"/>
  <c r="BV1"/>
  <c r="BU1"/>
  <c r="BU33" s="1"/>
  <c r="BT1"/>
  <c r="BS1"/>
  <c r="BR1"/>
  <c r="BQ1"/>
  <c r="BO1"/>
  <c r="BN1"/>
  <c r="BM1"/>
  <c r="BM50" s="1"/>
  <c r="BL1"/>
  <c r="BL70" s="1"/>
  <c r="BK1"/>
  <c r="BJ1"/>
  <c r="BB1"/>
  <c r="BA1"/>
  <c r="BA33" s="1"/>
  <c r="AZ1"/>
  <c r="AZ33" s="1"/>
  <c r="AY1"/>
  <c r="AX1"/>
  <c r="AW1"/>
  <c r="AV1"/>
  <c r="AU1"/>
  <c r="AT1"/>
  <c r="AT50" s="1"/>
  <c r="AS1"/>
  <c r="AA1"/>
  <c r="E1"/>
  <c r="BW1" s="1"/>
  <c r="D1"/>
  <c r="C1"/>
  <c r="B1"/>
  <c r="B33" s="1"/>
  <c r="B200" i="58"/>
  <c r="CS200" s="1"/>
  <c r="BO198"/>
  <c r="AV198"/>
  <c r="AT198"/>
  <c r="BM198" s="1"/>
  <c r="AS198"/>
  <c r="BL198" s="1"/>
  <c r="CA198" s="1"/>
  <c r="CJ191"/>
  <c r="CQ191" s="1"/>
  <c r="CQ10" s="1"/>
  <c r="CF191"/>
  <c r="CE191"/>
  <c r="CC191"/>
  <c r="CC10" s="1"/>
  <c r="BV191"/>
  <c r="BV10" s="1"/>
  <c r="BO191"/>
  <c r="BM191"/>
  <c r="BL191"/>
  <c r="CG191" s="1"/>
  <c r="BK191"/>
  <c r="BJ191"/>
  <c r="BI191"/>
  <c r="BI10" s="1"/>
  <c r="BD191"/>
  <c r="BB191"/>
  <c r="BA191"/>
  <c r="AZ191"/>
  <c r="AY191"/>
  <c r="AX191"/>
  <c r="AW191"/>
  <c r="AV191"/>
  <c r="AU191"/>
  <c r="BN191" s="1"/>
  <c r="AT191"/>
  <c r="AS191"/>
  <c r="CX190"/>
  <c r="CW190"/>
  <c r="CV190"/>
  <c r="CU190"/>
  <c r="CT190"/>
  <c r="CS190"/>
  <c r="CN190"/>
  <c r="CM190"/>
  <c r="CL190"/>
  <c r="CF190"/>
  <c r="CE190"/>
  <c r="CC190"/>
  <c r="CB190"/>
  <c r="CA190"/>
  <c r="BZ190"/>
  <c r="BY190"/>
  <c r="BX190"/>
  <c r="BR190"/>
  <c r="BQ190"/>
  <c r="BM190"/>
  <c r="BK190"/>
  <c r="BJ190"/>
  <c r="BB190"/>
  <c r="BA190"/>
  <c r="AZ190"/>
  <c r="AY190"/>
  <c r="AX190"/>
  <c r="AW190"/>
  <c r="AR189"/>
  <c r="G184"/>
  <c r="E184"/>
  <c r="B184"/>
  <c r="AC183"/>
  <c r="G183"/>
  <c r="E183"/>
  <c r="AK183" s="1"/>
  <c r="B183"/>
  <c r="BF191" s="1"/>
  <c r="AM182"/>
  <c r="AL182"/>
  <c r="AK182"/>
  <c r="AJ182"/>
  <c r="G182"/>
  <c r="E182"/>
  <c r="D182"/>
  <c r="BE191" s="1"/>
  <c r="BE10" s="1"/>
  <c r="C182"/>
  <c r="AM181"/>
  <c r="AL181"/>
  <c r="AK181"/>
  <c r="AJ181"/>
  <c r="G181"/>
  <c r="F11" s="1"/>
  <c r="B181"/>
  <c r="BJ180"/>
  <c r="B180"/>
  <c r="CS180" s="1"/>
  <c r="AV178"/>
  <c r="BO178" s="1"/>
  <c r="AT178"/>
  <c r="BM178" s="1"/>
  <c r="AS178"/>
  <c r="BL178" s="1"/>
  <c r="CA178" s="1"/>
  <c r="CQ171"/>
  <c r="CQ9" s="1"/>
  <c r="CJ171"/>
  <c r="CG171"/>
  <c r="CF171"/>
  <c r="CF9" s="1"/>
  <c r="CE171"/>
  <c r="BS171"/>
  <c r="BL171"/>
  <c r="BK171"/>
  <c r="BJ171"/>
  <c r="BI171"/>
  <c r="BI9" s="1"/>
  <c r="BD171"/>
  <c r="BB171"/>
  <c r="BA171"/>
  <c r="AZ171"/>
  <c r="AY171"/>
  <c r="AX171"/>
  <c r="AW171"/>
  <c r="AV171"/>
  <c r="BO171" s="1"/>
  <c r="AR169" s="1"/>
  <c r="AU171"/>
  <c r="BN171" s="1"/>
  <c r="AT171"/>
  <c r="BM171" s="1"/>
  <c r="AS171"/>
  <c r="CX170"/>
  <c r="CW170"/>
  <c r="CV170"/>
  <c r="CU170"/>
  <c r="CT170"/>
  <c r="CS170"/>
  <c r="CO170"/>
  <c r="CN170"/>
  <c r="CM170"/>
  <c r="CL170"/>
  <c r="CJ170"/>
  <c r="CF170"/>
  <c r="CE170"/>
  <c r="CC170"/>
  <c r="CB170"/>
  <c r="CA170"/>
  <c r="BZ170"/>
  <c r="BY170"/>
  <c r="BX170"/>
  <c r="BR170"/>
  <c r="BQ170"/>
  <c r="BK170"/>
  <c r="BJ170"/>
  <c r="BB170"/>
  <c r="BA170"/>
  <c r="AZ170"/>
  <c r="AY170"/>
  <c r="AX170"/>
  <c r="AW170"/>
  <c r="AT170"/>
  <c r="G164"/>
  <c r="E164"/>
  <c r="B164"/>
  <c r="AC163"/>
  <c r="G163"/>
  <c r="E163"/>
  <c r="AK163" s="1"/>
  <c r="B163"/>
  <c r="BF171" s="1"/>
  <c r="AM162"/>
  <c r="AL162"/>
  <c r="AK162"/>
  <c r="AJ162"/>
  <c r="G162"/>
  <c r="E162"/>
  <c r="BP171" s="1"/>
  <c r="D162"/>
  <c r="BE171" s="1"/>
  <c r="C162"/>
  <c r="AM161"/>
  <c r="AL161"/>
  <c r="AK161"/>
  <c r="AJ161"/>
  <c r="G161"/>
  <c r="F10" s="1"/>
  <c r="B161"/>
  <c r="B160"/>
  <c r="BX160" s="1"/>
  <c r="CA158"/>
  <c r="BO158"/>
  <c r="BL158"/>
  <c r="AV158"/>
  <c r="AT158"/>
  <c r="BM158" s="1"/>
  <c r="AS158"/>
  <c r="CF151"/>
  <c r="CF8" s="1"/>
  <c r="CE151"/>
  <c r="BW151"/>
  <c r="BV151"/>
  <c r="BL151"/>
  <c r="CG151" s="1"/>
  <c r="CN151" s="1"/>
  <c r="CN8" s="1"/>
  <c r="BK151"/>
  <c r="BJ151"/>
  <c r="BI151"/>
  <c r="BE151"/>
  <c r="BD151"/>
  <c r="BB151"/>
  <c r="BB8" s="1"/>
  <c r="BA151"/>
  <c r="AZ151"/>
  <c r="AY151"/>
  <c r="AX151"/>
  <c r="AX8" s="1"/>
  <c r="AW151"/>
  <c r="AV151"/>
  <c r="BO151" s="1"/>
  <c r="AR149" s="1"/>
  <c r="AU151"/>
  <c r="BN151" s="1"/>
  <c r="CC151" s="1"/>
  <c r="CC8" s="1"/>
  <c r="AT151"/>
  <c r="AT8" s="1"/>
  <c r="AS151"/>
  <c r="CX150"/>
  <c r="CW150"/>
  <c r="CV150"/>
  <c r="CU150"/>
  <c r="CT150"/>
  <c r="CS150"/>
  <c r="CO150"/>
  <c r="CN150"/>
  <c r="CM150"/>
  <c r="CL150"/>
  <c r="CJ150"/>
  <c r="CF150"/>
  <c r="CE150"/>
  <c r="CC150"/>
  <c r="CB150"/>
  <c r="CA150"/>
  <c r="BZ150"/>
  <c r="BY150"/>
  <c r="BX150"/>
  <c r="BR150"/>
  <c r="BQ150"/>
  <c r="BK150"/>
  <c r="BJ150"/>
  <c r="BB150"/>
  <c r="BA150"/>
  <c r="AZ150"/>
  <c r="AY150"/>
  <c r="AX150"/>
  <c r="AW150"/>
  <c r="AT150"/>
  <c r="G144"/>
  <c r="E144"/>
  <c r="B144"/>
  <c r="AC143"/>
  <c r="G143"/>
  <c r="E143"/>
  <c r="AK143" s="1"/>
  <c r="B143"/>
  <c r="BF151" s="1"/>
  <c r="AM142"/>
  <c r="AL142"/>
  <c r="AL143" s="1"/>
  <c r="AK142"/>
  <c r="AJ142"/>
  <c r="G142"/>
  <c r="E142"/>
  <c r="D142"/>
  <c r="C142"/>
  <c r="AM141"/>
  <c r="AL141"/>
  <c r="AK141"/>
  <c r="AJ141"/>
  <c r="G141"/>
  <c r="F9" s="1"/>
  <c r="B141"/>
  <c r="B140"/>
  <c r="BX140" s="1"/>
  <c r="CA138"/>
  <c r="BO138"/>
  <c r="BL138"/>
  <c r="AV138"/>
  <c r="AT138"/>
  <c r="BM138" s="1"/>
  <c r="AS138"/>
  <c r="CF131"/>
  <c r="CF7" s="1"/>
  <c r="CE131"/>
  <c r="BW131"/>
  <c r="BV131"/>
  <c r="BL131"/>
  <c r="CG131" s="1"/>
  <c r="CN131" s="1"/>
  <c r="CN7" s="1"/>
  <c r="BK131"/>
  <c r="BJ131"/>
  <c r="BI131"/>
  <c r="BE131"/>
  <c r="BD131"/>
  <c r="BB131"/>
  <c r="BB7" s="1"/>
  <c r="BA131"/>
  <c r="AZ131"/>
  <c r="AY131"/>
  <c r="AX131"/>
  <c r="AX7" s="1"/>
  <c r="AW131"/>
  <c r="AV131"/>
  <c r="BO131" s="1"/>
  <c r="AR129" s="1"/>
  <c r="AU131"/>
  <c r="BN131" s="1"/>
  <c r="CC131" s="1"/>
  <c r="AT131"/>
  <c r="AT7" s="1"/>
  <c r="AS131"/>
  <c r="CX130"/>
  <c r="CW130"/>
  <c r="CV130"/>
  <c r="CU130"/>
  <c r="CT130"/>
  <c r="CS130"/>
  <c r="CO130"/>
  <c r="CN130"/>
  <c r="CM130"/>
  <c r="CL130"/>
  <c r="CJ130"/>
  <c r="CF130"/>
  <c r="CE130"/>
  <c r="CC130"/>
  <c r="CB130"/>
  <c r="CA130"/>
  <c r="BZ130"/>
  <c r="BY130"/>
  <c r="BX130"/>
  <c r="BR130"/>
  <c r="BQ130"/>
  <c r="BK130"/>
  <c r="BJ130"/>
  <c r="BB130"/>
  <c r="BA130"/>
  <c r="AZ130"/>
  <c r="AY130"/>
  <c r="AX130"/>
  <c r="AW130"/>
  <c r="AT130"/>
  <c r="G124"/>
  <c r="E124"/>
  <c r="B124"/>
  <c r="AC123"/>
  <c r="G123"/>
  <c r="E123"/>
  <c r="B123"/>
  <c r="BF131" s="1"/>
  <c r="AM122"/>
  <c r="AL122"/>
  <c r="AK122"/>
  <c r="AJ122"/>
  <c r="G122"/>
  <c r="E122"/>
  <c r="D122"/>
  <c r="C122"/>
  <c r="AM121"/>
  <c r="AL121"/>
  <c r="AK121"/>
  <c r="AJ121"/>
  <c r="G121"/>
  <c r="F8" s="1"/>
  <c r="B121"/>
  <c r="BJ120"/>
  <c r="B120"/>
  <c r="BX120" s="1"/>
  <c r="CA118"/>
  <c r="BO118"/>
  <c r="BL118"/>
  <c r="AV118"/>
  <c r="AT118"/>
  <c r="BM118" s="1"/>
  <c r="AS118"/>
  <c r="CF111"/>
  <c r="CF6" s="1"/>
  <c r="CE111"/>
  <c r="BW111"/>
  <c r="BV111"/>
  <c r="BL111"/>
  <c r="CG111" s="1"/>
  <c r="CN111" s="1"/>
  <c r="CN6" s="1"/>
  <c r="BK111"/>
  <c r="BJ111"/>
  <c r="BI111"/>
  <c r="BE111"/>
  <c r="BD111"/>
  <c r="BB111"/>
  <c r="BB6" s="1"/>
  <c r="BA111"/>
  <c r="AZ111"/>
  <c r="AY111"/>
  <c r="AX111"/>
  <c r="AX6" s="1"/>
  <c r="AW111"/>
  <c r="AV111"/>
  <c r="BO111" s="1"/>
  <c r="AR109" s="1"/>
  <c r="AU111"/>
  <c r="BN111" s="1"/>
  <c r="CC111" s="1"/>
  <c r="CC6" s="1"/>
  <c r="AT111"/>
  <c r="AT6" s="1"/>
  <c r="AS111"/>
  <c r="CX110"/>
  <c r="CW110"/>
  <c r="CV110"/>
  <c r="CU110"/>
  <c r="CT110"/>
  <c r="CS110"/>
  <c r="CO110"/>
  <c r="CN110"/>
  <c r="CM110"/>
  <c r="CL110"/>
  <c r="CJ110"/>
  <c r="CF110"/>
  <c r="CE110"/>
  <c r="CC110"/>
  <c r="CB110"/>
  <c r="CA110"/>
  <c r="BZ110"/>
  <c r="BY110"/>
  <c r="BX110"/>
  <c r="BR110"/>
  <c r="BQ110"/>
  <c r="BK110"/>
  <c r="BJ110"/>
  <c r="BB110"/>
  <c r="BA110"/>
  <c r="AZ110"/>
  <c r="AY110"/>
  <c r="AX110"/>
  <c r="AW110"/>
  <c r="AT110"/>
  <c r="G104"/>
  <c r="E104"/>
  <c r="B104"/>
  <c r="AC103"/>
  <c r="G103"/>
  <c r="E103"/>
  <c r="B103"/>
  <c r="BF111" s="1"/>
  <c r="AM102"/>
  <c r="AL102"/>
  <c r="AK102"/>
  <c r="AJ102"/>
  <c r="G102"/>
  <c r="E102"/>
  <c r="D102"/>
  <c r="C102"/>
  <c r="AM101"/>
  <c r="AL101"/>
  <c r="AK101"/>
  <c r="AJ101"/>
  <c r="G101"/>
  <c r="F7" s="1"/>
  <c r="B101"/>
  <c r="B100"/>
  <c r="BX100" s="1"/>
  <c r="CA98"/>
  <c r="BO98"/>
  <c r="BL98"/>
  <c r="AV98"/>
  <c r="AT98"/>
  <c r="BM98" s="1"/>
  <c r="AS98"/>
  <c r="CF91"/>
  <c r="CF5" s="1"/>
  <c r="CE91"/>
  <c r="BW91"/>
  <c r="BV91"/>
  <c r="BL91"/>
  <c r="CG91" s="1"/>
  <c r="CN91" s="1"/>
  <c r="CN5" s="1"/>
  <c r="BK91"/>
  <c r="BJ91"/>
  <c r="BI91"/>
  <c r="BE91"/>
  <c r="BD91"/>
  <c r="BB91"/>
  <c r="BB5" s="1"/>
  <c r="BA91"/>
  <c r="AZ91"/>
  <c r="AY91"/>
  <c r="AX91"/>
  <c r="AX5" s="1"/>
  <c r="AW91"/>
  <c r="AV91"/>
  <c r="BO91" s="1"/>
  <c r="AR89" s="1"/>
  <c r="AU91"/>
  <c r="BN91" s="1"/>
  <c r="CC91" s="1"/>
  <c r="CC5" s="1"/>
  <c r="AT91"/>
  <c r="AT5" s="1"/>
  <c r="AS91"/>
  <c r="CX90"/>
  <c r="CW90"/>
  <c r="CV90"/>
  <c r="CU90"/>
  <c r="CT90"/>
  <c r="CS90"/>
  <c r="CO90"/>
  <c r="CN90"/>
  <c r="CM90"/>
  <c r="CL90"/>
  <c r="CJ90"/>
  <c r="CF90"/>
  <c r="CE90"/>
  <c r="CC90"/>
  <c r="CB90"/>
  <c r="CA90"/>
  <c r="BZ90"/>
  <c r="BY90"/>
  <c r="BX90"/>
  <c r="BR90"/>
  <c r="BQ90"/>
  <c r="BK90"/>
  <c r="BJ90"/>
  <c r="BB90"/>
  <c r="BA90"/>
  <c r="AZ90"/>
  <c r="AY90"/>
  <c r="AX90"/>
  <c r="AW90"/>
  <c r="AT90"/>
  <c r="G84"/>
  <c r="E84"/>
  <c r="B84"/>
  <c r="AC83"/>
  <c r="G83"/>
  <c r="E83"/>
  <c r="B83"/>
  <c r="BF91" s="1"/>
  <c r="AM82"/>
  <c r="AL82"/>
  <c r="AK82"/>
  <c r="AJ82"/>
  <c r="G82"/>
  <c r="E82"/>
  <c r="D82"/>
  <c r="C82"/>
  <c r="AM81"/>
  <c r="AL81"/>
  <c r="AK81"/>
  <c r="AJ81"/>
  <c r="G81"/>
  <c r="F6" s="1"/>
  <c r="B81"/>
  <c r="B80"/>
  <c r="BX80" s="1"/>
  <c r="CA78"/>
  <c r="BO78"/>
  <c r="BL78"/>
  <c r="AV78"/>
  <c r="AT78"/>
  <c r="BM78" s="1"/>
  <c r="AS78"/>
  <c r="CK71"/>
  <c r="CF71"/>
  <c r="CE71"/>
  <c r="BW71"/>
  <c r="BP71"/>
  <c r="BM71"/>
  <c r="BL71"/>
  <c r="CG71" s="1"/>
  <c r="CN71" s="1"/>
  <c r="CN4" s="1"/>
  <c r="BK71"/>
  <c r="BJ71"/>
  <c r="BI71"/>
  <c r="BG71"/>
  <c r="BD71"/>
  <c r="BB71"/>
  <c r="BA71"/>
  <c r="AZ71"/>
  <c r="AY71"/>
  <c r="AX71"/>
  <c r="AW71"/>
  <c r="AV71"/>
  <c r="BO71" s="1"/>
  <c r="AR69" s="1"/>
  <c r="AU71"/>
  <c r="BN71" s="1"/>
  <c r="AT71"/>
  <c r="AS71"/>
  <c r="CX70"/>
  <c r="CW70"/>
  <c r="CV70"/>
  <c r="CU70"/>
  <c r="CT70"/>
  <c r="CS70"/>
  <c r="CN70"/>
  <c r="CM70"/>
  <c r="CL70"/>
  <c r="CI70"/>
  <c r="CF70"/>
  <c r="CE70"/>
  <c r="CC70"/>
  <c r="CB70"/>
  <c r="CA70"/>
  <c r="BZ70"/>
  <c r="BY70"/>
  <c r="BX70"/>
  <c r="BR70"/>
  <c r="BQ70"/>
  <c r="BM70"/>
  <c r="BK70"/>
  <c r="BJ70"/>
  <c r="BB70"/>
  <c r="BA70"/>
  <c r="AZ70"/>
  <c r="AY70"/>
  <c r="AX70"/>
  <c r="AW70"/>
  <c r="G64"/>
  <c r="E64"/>
  <c r="B64"/>
  <c r="AC63"/>
  <c r="G63"/>
  <c r="E63"/>
  <c r="AL63" s="1"/>
  <c r="B63"/>
  <c r="BF71" s="1"/>
  <c r="BF4" s="1"/>
  <c r="G62"/>
  <c r="E62"/>
  <c r="D62"/>
  <c r="BE71" s="1"/>
  <c r="C62"/>
  <c r="AM61"/>
  <c r="AL61"/>
  <c r="AK61"/>
  <c r="AJ61"/>
  <c r="G61"/>
  <c r="B61"/>
  <c r="B60"/>
  <c r="CS60" s="1"/>
  <c r="BO58"/>
  <c r="AV58"/>
  <c r="AT58"/>
  <c r="BM58" s="1"/>
  <c r="AS58"/>
  <c r="BL58" s="1"/>
  <c r="CA58" s="1"/>
  <c r="CF51"/>
  <c r="CE51"/>
  <c r="BP51"/>
  <c r="BO51"/>
  <c r="BK51"/>
  <c r="BJ51"/>
  <c r="BI51"/>
  <c r="BG51"/>
  <c r="BD51"/>
  <c r="BB51"/>
  <c r="BA51"/>
  <c r="BA3" s="1"/>
  <c r="AZ51"/>
  <c r="AY51"/>
  <c r="AX51"/>
  <c r="AW51"/>
  <c r="AW3" s="1"/>
  <c r="AV51"/>
  <c r="AU51"/>
  <c r="BN51" s="1"/>
  <c r="BU51" s="1"/>
  <c r="BU3" s="1"/>
  <c r="AT51"/>
  <c r="BM51" s="1"/>
  <c r="AS51"/>
  <c r="AS3" s="1"/>
  <c r="CX50"/>
  <c r="CW50"/>
  <c r="CV50"/>
  <c r="CU50"/>
  <c r="CT50"/>
  <c r="CS50"/>
  <c r="CN50"/>
  <c r="CM50"/>
  <c r="CL50"/>
  <c r="CF50"/>
  <c r="CE50"/>
  <c r="CC50"/>
  <c r="CB50"/>
  <c r="CA50"/>
  <c r="BZ50"/>
  <c r="BY50"/>
  <c r="BX50"/>
  <c r="BR50"/>
  <c r="BQ50"/>
  <c r="BK50"/>
  <c r="BJ50"/>
  <c r="BB50"/>
  <c r="BA50"/>
  <c r="AZ50"/>
  <c r="AY50"/>
  <c r="AX50"/>
  <c r="AW50"/>
  <c r="G44"/>
  <c r="E44"/>
  <c r="E43" s="1"/>
  <c r="B44"/>
  <c r="AC43"/>
  <c r="G43"/>
  <c r="B43"/>
  <c r="BF51" s="1"/>
  <c r="BF33" s="1"/>
  <c r="BF34" s="1"/>
  <c r="Z42"/>
  <c r="G42"/>
  <c r="E42"/>
  <c r="CR51" s="1"/>
  <c r="D42"/>
  <c r="BE51" s="1"/>
  <c r="C42"/>
  <c r="AM41"/>
  <c r="AL41"/>
  <c r="AK41"/>
  <c r="AJ41"/>
  <c r="G41"/>
  <c r="B41"/>
  <c r="B40"/>
  <c r="CT39"/>
  <c r="CM39"/>
  <c r="CF39"/>
  <c r="BY39"/>
  <c r="BR39"/>
  <c r="BK39"/>
  <c r="BG39"/>
  <c r="AX39"/>
  <c r="D39"/>
  <c r="CT38"/>
  <c r="CM38"/>
  <c r="CF38"/>
  <c r="BY38"/>
  <c r="BR38"/>
  <c r="BK38"/>
  <c r="BG38"/>
  <c r="AX38"/>
  <c r="D38"/>
  <c r="CT37"/>
  <c r="CM37"/>
  <c r="CF37"/>
  <c r="BY37"/>
  <c r="BR37"/>
  <c r="BK37"/>
  <c r="BG37"/>
  <c r="AY37"/>
  <c r="AX37"/>
  <c r="D37"/>
  <c r="BG36"/>
  <c r="D36"/>
  <c r="BG35"/>
  <c r="D35"/>
  <c r="CT34"/>
  <c r="CR34"/>
  <c r="CM34"/>
  <c r="CF34"/>
  <c r="BY34"/>
  <c r="BR34"/>
  <c r="BK34"/>
  <c r="BG34"/>
  <c r="AX34"/>
  <c r="D34"/>
  <c r="CX33"/>
  <c r="CW33"/>
  <c r="CV33"/>
  <c r="CU33"/>
  <c r="CL33"/>
  <c r="CL34" s="1"/>
  <c r="CH33"/>
  <c r="CC33"/>
  <c r="CB33"/>
  <c r="CA33"/>
  <c r="BZ33"/>
  <c r="BS33"/>
  <c r="BR33"/>
  <c r="AI17" s="1"/>
  <c r="BL33"/>
  <c r="BI33"/>
  <c r="BH33"/>
  <c r="AT33"/>
  <c r="K33"/>
  <c r="J33"/>
  <c r="I33"/>
  <c r="H33"/>
  <c r="E33"/>
  <c r="B33"/>
  <c r="AI18"/>
  <c r="AM17"/>
  <c r="AL17"/>
  <c r="AK17"/>
  <c r="AJ17"/>
  <c r="D11"/>
  <c r="C11"/>
  <c r="B11"/>
  <c r="CT10"/>
  <c r="CS10"/>
  <c r="CM10"/>
  <c r="CL10"/>
  <c r="CJ10"/>
  <c r="CF10"/>
  <c r="CE10"/>
  <c r="BY10"/>
  <c r="BX10"/>
  <c r="BR10"/>
  <c r="BQ10"/>
  <c r="BO10"/>
  <c r="BN10"/>
  <c r="BL10"/>
  <c r="BK10"/>
  <c r="BJ10"/>
  <c r="BF10"/>
  <c r="BD10"/>
  <c r="BC10"/>
  <c r="BB10"/>
  <c r="BB39" s="1" a="1"/>
  <c r="BB39" s="1"/>
  <c r="BA10"/>
  <c r="AZ10"/>
  <c r="AY10"/>
  <c r="AX10"/>
  <c r="AW10"/>
  <c r="AV10"/>
  <c r="AU10"/>
  <c r="AT10"/>
  <c r="AS10"/>
  <c r="AR10"/>
  <c r="AQ10"/>
  <c r="E10"/>
  <c r="D10"/>
  <c r="C10"/>
  <c r="B10"/>
  <c r="CT9"/>
  <c r="CS9"/>
  <c r="CM9"/>
  <c r="CL9"/>
  <c r="CJ9"/>
  <c r="CE9"/>
  <c r="BY9"/>
  <c r="BX9"/>
  <c r="BS9"/>
  <c r="BR9"/>
  <c r="BQ9"/>
  <c r="BO9"/>
  <c r="BN9"/>
  <c r="BL9"/>
  <c r="BK9"/>
  <c r="BJ9"/>
  <c r="BF9"/>
  <c r="BE9"/>
  <c r="BD9"/>
  <c r="BC9"/>
  <c r="BB9"/>
  <c r="BA9"/>
  <c r="AZ9"/>
  <c r="AY9"/>
  <c r="AX9"/>
  <c r="AW9"/>
  <c r="AV9"/>
  <c r="AU9"/>
  <c r="AT9"/>
  <c r="AS9"/>
  <c r="AR9"/>
  <c r="AQ9"/>
  <c r="D9"/>
  <c r="C9"/>
  <c r="B9"/>
  <c r="CT8"/>
  <c r="CS8"/>
  <c r="CM8"/>
  <c r="CL8"/>
  <c r="CG8"/>
  <c r="CE8"/>
  <c r="BY8"/>
  <c r="BX8"/>
  <c r="BV8"/>
  <c r="BR8"/>
  <c r="BQ8"/>
  <c r="BO8"/>
  <c r="BN8"/>
  <c r="BK8"/>
  <c r="BJ8"/>
  <c r="BI8"/>
  <c r="BF8"/>
  <c r="BE8"/>
  <c r="BD8"/>
  <c r="BC8"/>
  <c r="BA8"/>
  <c r="AZ8"/>
  <c r="AY8"/>
  <c r="AW8"/>
  <c r="AV8"/>
  <c r="AU8"/>
  <c r="AS8"/>
  <c r="AR8"/>
  <c r="AQ8"/>
  <c r="D8"/>
  <c r="C8"/>
  <c r="B8"/>
  <c r="CT7"/>
  <c r="CS7"/>
  <c r="CM7"/>
  <c r="CL7"/>
  <c r="CG7"/>
  <c r="CE7"/>
  <c r="CC7"/>
  <c r="BY7"/>
  <c r="BX7"/>
  <c r="BV7"/>
  <c r="BR7"/>
  <c r="BQ7"/>
  <c r="BO7"/>
  <c r="BN7"/>
  <c r="BK7"/>
  <c r="BJ7"/>
  <c r="BI7"/>
  <c r="BI34" s="1" a="1"/>
  <c r="BI34" s="1"/>
  <c r="BF7"/>
  <c r="BE7"/>
  <c r="BD7"/>
  <c r="BC7"/>
  <c r="BA7"/>
  <c r="AZ7"/>
  <c r="AY7"/>
  <c r="AW7"/>
  <c r="AV7"/>
  <c r="AU7"/>
  <c r="AS7"/>
  <c r="AR7"/>
  <c r="AQ7"/>
  <c r="D7"/>
  <c r="C7"/>
  <c r="B7"/>
  <c r="CT6"/>
  <c r="CS6"/>
  <c r="CM6"/>
  <c r="CL6"/>
  <c r="CG6"/>
  <c r="CE6"/>
  <c r="BY6"/>
  <c r="BX6"/>
  <c r="BV6"/>
  <c r="BR6"/>
  <c r="BQ6"/>
  <c r="BO6"/>
  <c r="BN6"/>
  <c r="BK6"/>
  <c r="BJ6"/>
  <c r="BI6"/>
  <c r="BF6"/>
  <c r="BE6"/>
  <c r="BD6"/>
  <c r="BC6"/>
  <c r="BA6"/>
  <c r="AZ6"/>
  <c r="AZ34" s="1" a="1"/>
  <c r="AZ34" s="1"/>
  <c r="AY6"/>
  <c r="AW6"/>
  <c r="AV6"/>
  <c r="AU6"/>
  <c r="AS6"/>
  <c r="AS34" s="1" a="1"/>
  <c r="AS34" s="1"/>
  <c r="AR6"/>
  <c r="AQ6"/>
  <c r="AN6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D6"/>
  <c r="C6"/>
  <c r="B6"/>
  <c r="CT5"/>
  <c r="CS5"/>
  <c r="CM5"/>
  <c r="CL5"/>
  <c r="CG5"/>
  <c r="CE5"/>
  <c r="BY5"/>
  <c r="BX5"/>
  <c r="BV5"/>
  <c r="BR5"/>
  <c r="BQ5"/>
  <c r="BO5"/>
  <c r="BN5"/>
  <c r="BK5"/>
  <c r="BJ5"/>
  <c r="BI5"/>
  <c r="BF5"/>
  <c r="BE5"/>
  <c r="BD5"/>
  <c r="BC5"/>
  <c r="BA5"/>
  <c r="AZ5"/>
  <c r="AY5"/>
  <c r="AW5"/>
  <c r="AV5"/>
  <c r="AU5"/>
  <c r="AS5"/>
  <c r="AR5"/>
  <c r="AQ5"/>
  <c r="AN5"/>
  <c r="F5"/>
  <c r="E5"/>
  <c r="D5"/>
  <c r="C5"/>
  <c r="B5"/>
  <c r="CT4"/>
  <c r="CS4"/>
  <c r="CM4"/>
  <c r="CL4"/>
  <c r="CF4"/>
  <c r="CE4"/>
  <c r="BY4"/>
  <c r="BX4"/>
  <c r="BR4"/>
  <c r="BQ4"/>
  <c r="BN4"/>
  <c r="BM4"/>
  <c r="BL4"/>
  <c r="BK4"/>
  <c r="BJ4"/>
  <c r="BI4"/>
  <c r="BE4"/>
  <c r="BD4"/>
  <c r="BC4"/>
  <c r="BB4"/>
  <c r="BA4"/>
  <c r="AZ4"/>
  <c r="AY4"/>
  <c r="AX4"/>
  <c r="AW4"/>
  <c r="AV4"/>
  <c r="AU4"/>
  <c r="AT4"/>
  <c r="AS4"/>
  <c r="AR4"/>
  <c r="AQ4"/>
  <c r="AN4"/>
  <c r="F4"/>
  <c r="E4"/>
  <c r="D4"/>
  <c r="C4"/>
  <c r="B4"/>
  <c r="CT3"/>
  <c r="CT33" s="1"/>
  <c r="CS3"/>
  <c r="CS33" s="1"/>
  <c r="CS34" s="1"/>
  <c r="CM3"/>
  <c r="CM33" s="1"/>
  <c r="CL3"/>
  <c r="CF3"/>
  <c r="CF33" s="1"/>
  <c r="CE3"/>
  <c r="CE33" s="1"/>
  <c r="CE34" s="1"/>
  <c r="BY3"/>
  <c r="BY33" s="1"/>
  <c r="BX3"/>
  <c r="BX33" s="1"/>
  <c r="BX34" s="1"/>
  <c r="BR3"/>
  <c r="BQ3"/>
  <c r="BQ33" s="1"/>
  <c r="BQ34" s="1"/>
  <c r="BN3"/>
  <c r="BK3"/>
  <c r="BK33" s="1"/>
  <c r="G33" s="1"/>
  <c r="BJ3"/>
  <c r="BJ33" s="1"/>
  <c r="BI3"/>
  <c r="BF3"/>
  <c r="BE3"/>
  <c r="BD3"/>
  <c r="BC3"/>
  <c r="BB3"/>
  <c r="AZ3"/>
  <c r="AY3"/>
  <c r="AX3"/>
  <c r="AV3"/>
  <c r="AU3"/>
  <c r="AT3"/>
  <c r="AR3"/>
  <c r="AQ3"/>
  <c r="B2"/>
  <c r="B32" s="1"/>
  <c r="CY1"/>
  <c r="CT1"/>
  <c r="CS1"/>
  <c r="CQ1"/>
  <c r="CP1"/>
  <c r="CO1"/>
  <c r="CN1"/>
  <c r="CN33" s="1"/>
  <c r="CM1"/>
  <c r="CL1"/>
  <c r="CJ1"/>
  <c r="CJ50" s="1"/>
  <c r="CI1"/>
  <c r="CI190" s="1"/>
  <c r="CH1"/>
  <c r="CG1"/>
  <c r="CF1"/>
  <c r="CE1"/>
  <c r="BY1"/>
  <c r="BX1"/>
  <c r="BW1"/>
  <c r="BV1"/>
  <c r="BU1"/>
  <c r="BU33" s="1"/>
  <c r="BT1"/>
  <c r="BS1"/>
  <c r="BR1"/>
  <c r="BQ1"/>
  <c r="BO1"/>
  <c r="BN1"/>
  <c r="BM1"/>
  <c r="BL1"/>
  <c r="BL170" s="1"/>
  <c r="BK1"/>
  <c r="BJ1"/>
  <c r="BB1"/>
  <c r="BB33" s="1"/>
  <c r="BA1"/>
  <c r="BA33" s="1"/>
  <c r="AZ1"/>
  <c r="AZ33" s="1"/>
  <c r="AY1"/>
  <c r="AY33" s="1"/>
  <c r="AX1"/>
  <c r="AW1"/>
  <c r="AV1"/>
  <c r="AU1"/>
  <c r="AT1"/>
  <c r="AT50" s="1"/>
  <c r="AS1"/>
  <c r="AP1"/>
  <c r="AA1"/>
  <c r="E1"/>
  <c r="D1"/>
  <c r="C1"/>
  <c r="B1"/>
  <c r="B200" i="57"/>
  <c r="BQ200" s="1"/>
  <c r="CA198"/>
  <c r="BM198"/>
  <c r="BL198"/>
  <c r="AV198"/>
  <c r="BO198" s="1"/>
  <c r="AT198"/>
  <c r="AS198"/>
  <c r="CR191"/>
  <c r="CK191"/>
  <c r="CF191"/>
  <c r="CE191"/>
  <c r="CD191"/>
  <c r="BW191"/>
  <c r="BM191"/>
  <c r="BK191"/>
  <c r="BJ191"/>
  <c r="BI191"/>
  <c r="BE191"/>
  <c r="BE10" s="1"/>
  <c r="BD191"/>
  <c r="BB191"/>
  <c r="BA191"/>
  <c r="AZ191"/>
  <c r="AY191"/>
  <c r="AX191"/>
  <c r="AW191"/>
  <c r="AV191"/>
  <c r="BO191" s="1"/>
  <c r="AU191"/>
  <c r="BN191" s="1"/>
  <c r="AT191"/>
  <c r="AS191"/>
  <c r="BL191" s="1"/>
  <c r="CG191" s="1"/>
  <c r="AP191"/>
  <c r="CK10" s="1"/>
  <c r="CX190"/>
  <c r="CW190"/>
  <c r="CV190"/>
  <c r="CU190"/>
  <c r="CT190"/>
  <c r="CS190"/>
  <c r="CO190"/>
  <c r="CM190"/>
  <c r="CL190"/>
  <c r="CG190"/>
  <c r="CF190"/>
  <c r="CE190"/>
  <c r="CC190"/>
  <c r="CB190"/>
  <c r="CA190"/>
  <c r="BZ190"/>
  <c r="BY190"/>
  <c r="BX190"/>
  <c r="BV190"/>
  <c r="BR190"/>
  <c r="BQ190"/>
  <c r="BN190"/>
  <c r="BK190"/>
  <c r="BJ190"/>
  <c r="BB190"/>
  <c r="BA190"/>
  <c r="AZ190"/>
  <c r="AY190"/>
  <c r="AX190"/>
  <c r="AW190"/>
  <c r="G184"/>
  <c r="E183" s="1"/>
  <c r="E184"/>
  <c r="B184"/>
  <c r="AM183"/>
  <c r="AC183"/>
  <c r="G183"/>
  <c r="B183"/>
  <c r="BF191" s="1"/>
  <c r="BF10" s="1"/>
  <c r="AM182"/>
  <c r="AL182"/>
  <c r="AL183" s="1"/>
  <c r="AK182"/>
  <c r="AJ182"/>
  <c r="Z182"/>
  <c r="G182"/>
  <c r="E182"/>
  <c r="BP191" s="1"/>
  <c r="D182"/>
  <c r="C182"/>
  <c r="C11" s="1"/>
  <c r="A182"/>
  <c r="AM181"/>
  <c r="AL181"/>
  <c r="AK181"/>
  <c r="AJ181"/>
  <c r="G181"/>
  <c r="B181"/>
  <c r="BQ180"/>
  <c r="B180"/>
  <c r="BJ180" s="1"/>
  <c r="BM178"/>
  <c r="BL178"/>
  <c r="CA178" s="1"/>
  <c r="AV178"/>
  <c r="BO178" s="1"/>
  <c r="AT178"/>
  <c r="AS178"/>
  <c r="CR171"/>
  <c r="CK171"/>
  <c r="CH171"/>
  <c r="CW171" s="1"/>
  <c r="CW9" s="1"/>
  <c r="CG171"/>
  <c r="CG9" s="1"/>
  <c r="CF171"/>
  <c r="CE171"/>
  <c r="CD171"/>
  <c r="CC171"/>
  <c r="CC9" s="1"/>
  <c r="BW171"/>
  <c r="BT171"/>
  <c r="BS171"/>
  <c r="BS9" s="1"/>
  <c r="BN171"/>
  <c r="BM171"/>
  <c r="BK171"/>
  <c r="BJ171"/>
  <c r="BJ9" s="1"/>
  <c r="BI171"/>
  <c r="BI9" s="1"/>
  <c r="BE171"/>
  <c r="BD171"/>
  <c r="BB171"/>
  <c r="BA171"/>
  <c r="AZ171"/>
  <c r="AY171"/>
  <c r="AX171"/>
  <c r="AW171"/>
  <c r="AV171"/>
  <c r="BO171" s="1"/>
  <c r="AU171"/>
  <c r="AT171"/>
  <c r="AS171"/>
  <c r="BL171" s="1"/>
  <c r="AP171"/>
  <c r="CX170"/>
  <c r="CW170"/>
  <c r="CV170"/>
  <c r="CU170"/>
  <c r="CT170"/>
  <c r="CS170"/>
  <c r="CP170"/>
  <c r="CM170"/>
  <c r="CL170"/>
  <c r="CF170"/>
  <c r="CE170"/>
  <c r="CC170"/>
  <c r="CB170"/>
  <c r="CA170"/>
  <c r="BZ170"/>
  <c r="BY170"/>
  <c r="BX170"/>
  <c r="BS170"/>
  <c r="BR170"/>
  <c r="BQ170"/>
  <c r="BM170"/>
  <c r="BK170"/>
  <c r="BJ170"/>
  <c r="BB170"/>
  <c r="BA170"/>
  <c r="AZ170"/>
  <c r="AY170"/>
  <c r="AX170"/>
  <c r="AW170"/>
  <c r="AU170"/>
  <c r="G164"/>
  <c r="E163" s="1"/>
  <c r="E164"/>
  <c r="B164"/>
  <c r="AL163"/>
  <c r="AC163"/>
  <c r="G163"/>
  <c r="B163"/>
  <c r="BF171" s="1"/>
  <c r="AM162"/>
  <c r="AL162"/>
  <c r="AK162"/>
  <c r="AJ162"/>
  <c r="Z162"/>
  <c r="G162"/>
  <c r="E162"/>
  <c r="BP171" s="1"/>
  <c r="D162"/>
  <c r="C162"/>
  <c r="C10" s="1"/>
  <c r="A162"/>
  <c r="AM161"/>
  <c r="AL161"/>
  <c r="AK161"/>
  <c r="AJ161"/>
  <c r="G161"/>
  <c r="B161"/>
  <c r="B160"/>
  <c r="CA158"/>
  <c r="BM158"/>
  <c r="BL158"/>
  <c r="AV158"/>
  <c r="BO158" s="1"/>
  <c r="AT158"/>
  <c r="AS158"/>
  <c r="CR151"/>
  <c r="CK151"/>
  <c r="CF151"/>
  <c r="CE151"/>
  <c r="CD151"/>
  <c r="BW151"/>
  <c r="BM151"/>
  <c r="BK151"/>
  <c r="BJ151"/>
  <c r="BI151"/>
  <c r="BE151"/>
  <c r="BE8" s="1"/>
  <c r="BD151"/>
  <c r="BD8" s="1"/>
  <c r="BB151"/>
  <c r="BA151"/>
  <c r="AZ151"/>
  <c r="AZ8" s="1"/>
  <c r="AY151"/>
  <c r="AY8" s="1"/>
  <c r="AX151"/>
  <c r="AW151"/>
  <c r="AV151"/>
  <c r="BO151" s="1"/>
  <c r="AU151"/>
  <c r="BN151" s="1"/>
  <c r="AT151"/>
  <c r="AS151"/>
  <c r="BL151" s="1"/>
  <c r="CG151" s="1"/>
  <c r="AP151"/>
  <c r="CR8" s="1"/>
  <c r="CX150"/>
  <c r="CW150"/>
  <c r="CV150"/>
  <c r="CU150"/>
  <c r="CT150"/>
  <c r="CS150"/>
  <c r="CO150"/>
  <c r="CM150"/>
  <c r="CL150"/>
  <c r="CG150"/>
  <c r="CF150"/>
  <c r="CE150"/>
  <c r="CC150"/>
  <c r="CB150"/>
  <c r="CA150"/>
  <c r="BZ150"/>
  <c r="BY150"/>
  <c r="BX150"/>
  <c r="BV150"/>
  <c r="BR150"/>
  <c r="BQ150"/>
  <c r="BN150"/>
  <c r="BK150"/>
  <c r="BJ150"/>
  <c r="BB150"/>
  <c r="BA150"/>
  <c r="AZ150"/>
  <c r="AY150"/>
  <c r="AX150"/>
  <c r="AW150"/>
  <c r="G144"/>
  <c r="E143" s="1"/>
  <c r="E144"/>
  <c r="B144"/>
  <c r="AM143"/>
  <c r="AC143"/>
  <c r="G143"/>
  <c r="B143"/>
  <c r="BF151" s="1"/>
  <c r="AM142"/>
  <c r="AL142"/>
  <c r="AL143" s="1"/>
  <c r="AK142"/>
  <c r="AJ142"/>
  <c r="Z142"/>
  <c r="G142"/>
  <c r="E142"/>
  <c r="BP151" s="1"/>
  <c r="D142"/>
  <c r="C142"/>
  <c r="A142"/>
  <c r="AM141"/>
  <c r="AL141"/>
  <c r="AK141"/>
  <c r="AJ141"/>
  <c r="G141"/>
  <c r="B141"/>
  <c r="B140"/>
  <c r="BQ140" s="1"/>
  <c r="BM138"/>
  <c r="BL138"/>
  <c r="CA138" s="1"/>
  <c r="AV138"/>
  <c r="BO138" s="1"/>
  <c r="AT138"/>
  <c r="AS138"/>
  <c r="CR131"/>
  <c r="CK131"/>
  <c r="CH131"/>
  <c r="CW131" s="1"/>
  <c r="CW7" s="1"/>
  <c r="CG131"/>
  <c r="CG7" s="1"/>
  <c r="CF131"/>
  <c r="CE131"/>
  <c r="CD131"/>
  <c r="CC131"/>
  <c r="CC7" s="1"/>
  <c r="BW131"/>
  <c r="BT131"/>
  <c r="BS131"/>
  <c r="BN131"/>
  <c r="BM131"/>
  <c r="BK131"/>
  <c r="BJ131"/>
  <c r="BJ7" s="1"/>
  <c r="BI131"/>
  <c r="BI7" s="1"/>
  <c r="BE131"/>
  <c r="BD131"/>
  <c r="BB131"/>
  <c r="BA131"/>
  <c r="AZ131"/>
  <c r="AY131"/>
  <c r="AX131"/>
  <c r="AW131"/>
  <c r="AV131"/>
  <c r="BO131" s="1"/>
  <c r="AU131"/>
  <c r="AT131"/>
  <c r="AS131"/>
  <c r="BL131" s="1"/>
  <c r="BL7" s="1"/>
  <c r="AP131"/>
  <c r="CX130"/>
  <c r="CW130"/>
  <c r="CV130"/>
  <c r="CU130"/>
  <c r="CT130"/>
  <c r="CS130"/>
  <c r="CP130"/>
  <c r="CM130"/>
  <c r="CL130"/>
  <c r="CF130"/>
  <c r="CE130"/>
  <c r="CC130"/>
  <c r="CB130"/>
  <c r="CA130"/>
  <c r="BZ130"/>
  <c r="BY130"/>
  <c r="BX130"/>
  <c r="BS130"/>
  <c r="BR130"/>
  <c r="BQ130"/>
  <c r="BM130"/>
  <c r="BK130"/>
  <c r="BJ130"/>
  <c r="BB130"/>
  <c r="BA130"/>
  <c r="AZ130"/>
  <c r="AY130"/>
  <c r="AX130"/>
  <c r="AW130"/>
  <c r="AU130"/>
  <c r="G124"/>
  <c r="E123" s="1"/>
  <c r="E124"/>
  <c r="B124"/>
  <c r="AL123"/>
  <c r="AC123"/>
  <c r="G123"/>
  <c r="B123"/>
  <c r="BF131" s="1"/>
  <c r="AM122"/>
  <c r="AL122"/>
  <c r="AK122"/>
  <c r="AJ122"/>
  <c r="Z122"/>
  <c r="G122"/>
  <c r="E122"/>
  <c r="BP131" s="1"/>
  <c r="D122"/>
  <c r="C122"/>
  <c r="C8" s="1"/>
  <c r="A122"/>
  <c r="AM121"/>
  <c r="AL121"/>
  <c r="AK121"/>
  <c r="AJ121"/>
  <c r="G121"/>
  <c r="B121"/>
  <c r="B120"/>
  <c r="CA118"/>
  <c r="BM118"/>
  <c r="BL118"/>
  <c r="AV118"/>
  <c r="BO118" s="1"/>
  <c r="AT118"/>
  <c r="AS118"/>
  <c r="CR111"/>
  <c r="CK111"/>
  <c r="CF111"/>
  <c r="CE111"/>
  <c r="CD111"/>
  <c r="BW111"/>
  <c r="BM111"/>
  <c r="BK111"/>
  <c r="BJ111"/>
  <c r="BI111"/>
  <c r="BE111"/>
  <c r="BE6" s="1"/>
  <c r="BD111"/>
  <c r="BD6" s="1"/>
  <c r="BB111"/>
  <c r="BA111"/>
  <c r="AZ111"/>
  <c r="AZ6" s="1"/>
  <c r="AY111"/>
  <c r="AY6" s="1"/>
  <c r="AX111"/>
  <c r="AW111"/>
  <c r="AV111"/>
  <c r="BO111" s="1"/>
  <c r="AU111"/>
  <c r="BN111" s="1"/>
  <c r="AT111"/>
  <c r="AS111"/>
  <c r="BL111" s="1"/>
  <c r="CG111" s="1"/>
  <c r="AP111"/>
  <c r="CR6" s="1"/>
  <c r="CX110"/>
  <c r="CW110"/>
  <c r="CV110"/>
  <c r="CU110"/>
  <c r="CT110"/>
  <c r="CS110"/>
  <c r="CO110"/>
  <c r="CM110"/>
  <c r="CL110"/>
  <c r="CG110"/>
  <c r="CF110"/>
  <c r="CE110"/>
  <c r="CC110"/>
  <c r="CB110"/>
  <c r="CA110"/>
  <c r="BZ110"/>
  <c r="BY110"/>
  <c r="BX110"/>
  <c r="BV110"/>
  <c r="BR110"/>
  <c r="BQ110"/>
  <c r="BN110"/>
  <c r="BK110"/>
  <c r="BJ110"/>
  <c r="BB110"/>
  <c r="BA110"/>
  <c r="AZ110"/>
  <c r="AY110"/>
  <c r="AX110"/>
  <c r="AW110"/>
  <c r="G104"/>
  <c r="E103" s="1"/>
  <c r="E104"/>
  <c r="B104"/>
  <c r="AM103"/>
  <c r="AC103"/>
  <c r="G103"/>
  <c r="B103"/>
  <c r="BF111" s="1"/>
  <c r="AM102"/>
  <c r="AL102"/>
  <c r="AL103" s="1"/>
  <c r="AK102"/>
  <c r="AJ102"/>
  <c r="Z102"/>
  <c r="G102"/>
  <c r="E102"/>
  <c r="BP111" s="1"/>
  <c r="D102"/>
  <c r="C102"/>
  <c r="A102"/>
  <c r="AM101"/>
  <c r="AL101"/>
  <c r="AK101"/>
  <c r="AJ101"/>
  <c r="G101"/>
  <c r="B101"/>
  <c r="B100"/>
  <c r="BJ100" s="1"/>
  <c r="BM98"/>
  <c r="BL98"/>
  <c r="CA98" s="1"/>
  <c r="AV98"/>
  <c r="BO98" s="1"/>
  <c r="AT98"/>
  <c r="AS98"/>
  <c r="CR91"/>
  <c r="CK91"/>
  <c r="CH91"/>
  <c r="CW91" s="1"/>
  <c r="CW5" s="1"/>
  <c r="CF91"/>
  <c r="CE91"/>
  <c r="CD91"/>
  <c r="BW91"/>
  <c r="BS91"/>
  <c r="BS5" s="1"/>
  <c r="BN91"/>
  <c r="BN5" s="1"/>
  <c r="BM91"/>
  <c r="BT91" s="1"/>
  <c r="BT5" s="1"/>
  <c r="BK91"/>
  <c r="BJ91"/>
  <c r="BJ5" s="1"/>
  <c r="BI91"/>
  <c r="BI5" s="1"/>
  <c r="BE91"/>
  <c r="BD91"/>
  <c r="BB91"/>
  <c r="BA91"/>
  <c r="AZ91"/>
  <c r="AY91"/>
  <c r="AX91"/>
  <c r="AW91"/>
  <c r="AV91"/>
  <c r="BO91" s="1"/>
  <c r="AU91"/>
  <c r="AT91"/>
  <c r="AS91"/>
  <c r="BL91" s="1"/>
  <c r="BL5" s="1"/>
  <c r="AP91"/>
  <c r="CX90"/>
  <c r="CW90"/>
  <c r="CV90"/>
  <c r="CU90"/>
  <c r="CT90"/>
  <c r="CS90"/>
  <c r="CP90"/>
  <c r="CM90"/>
  <c r="CL90"/>
  <c r="CF90"/>
  <c r="CE90"/>
  <c r="CC90"/>
  <c r="CB90"/>
  <c r="CA90"/>
  <c r="BZ90"/>
  <c r="BY90"/>
  <c r="BX90"/>
  <c r="BS90"/>
  <c r="BR90"/>
  <c r="BQ90"/>
  <c r="BM90"/>
  <c r="BK90"/>
  <c r="BJ90"/>
  <c r="BB90"/>
  <c r="BA90"/>
  <c r="AZ90"/>
  <c r="AY90"/>
  <c r="AX90"/>
  <c r="AW90"/>
  <c r="AU90"/>
  <c r="G84"/>
  <c r="E83" s="1"/>
  <c r="E84"/>
  <c r="B84"/>
  <c r="AL83"/>
  <c r="AC83"/>
  <c r="G83"/>
  <c r="B83"/>
  <c r="BF91" s="1"/>
  <c r="Z82"/>
  <c r="G82"/>
  <c r="E82"/>
  <c r="BP91" s="1"/>
  <c r="D82"/>
  <c r="C82"/>
  <c r="C6" s="1"/>
  <c r="A82"/>
  <c r="AM81"/>
  <c r="AL81"/>
  <c r="AK81"/>
  <c r="AJ81"/>
  <c r="G81"/>
  <c r="B81"/>
  <c r="B80"/>
  <c r="CA78"/>
  <c r="BM78"/>
  <c r="BL78"/>
  <c r="AV78"/>
  <c r="BO78" s="1"/>
  <c r="AT78"/>
  <c r="AS78"/>
  <c r="CR71"/>
  <c r="CK71"/>
  <c r="CF71"/>
  <c r="CE71"/>
  <c r="CD71"/>
  <c r="BW71"/>
  <c r="BM71"/>
  <c r="BK71"/>
  <c r="BJ71"/>
  <c r="BI71"/>
  <c r="BE71"/>
  <c r="BD71"/>
  <c r="BB71"/>
  <c r="BA71"/>
  <c r="AZ71"/>
  <c r="AZ4" s="1"/>
  <c r="AY71"/>
  <c r="AY4" s="1"/>
  <c r="AX71"/>
  <c r="AW71"/>
  <c r="AV71"/>
  <c r="BO71" s="1"/>
  <c r="AU71"/>
  <c r="BN71" s="1"/>
  <c r="AT71"/>
  <c r="AS71"/>
  <c r="BL71" s="1"/>
  <c r="CG71" s="1"/>
  <c r="AP71"/>
  <c r="CY4" s="1"/>
  <c r="CX70"/>
  <c r="CW70"/>
  <c r="CV70"/>
  <c r="CU70"/>
  <c r="CT70"/>
  <c r="CS70"/>
  <c r="CO70"/>
  <c r="CM70"/>
  <c r="CL70"/>
  <c r="CG70"/>
  <c r="CF70"/>
  <c r="CE70"/>
  <c r="CC70"/>
  <c r="CB70"/>
  <c r="CA70"/>
  <c r="BZ70"/>
  <c r="BY70"/>
  <c r="BX70"/>
  <c r="BV70"/>
  <c r="BR70"/>
  <c r="BQ70"/>
  <c r="BN70"/>
  <c r="BK70"/>
  <c r="BJ70"/>
  <c r="BB70"/>
  <c r="BA70"/>
  <c r="AZ70"/>
  <c r="AY70"/>
  <c r="AX70"/>
  <c r="AW70"/>
  <c r="G64"/>
  <c r="E63" s="1"/>
  <c r="E64"/>
  <c r="B64"/>
  <c r="AM63"/>
  <c r="AC63"/>
  <c r="G63"/>
  <c r="B63"/>
  <c r="BF71" s="1"/>
  <c r="BF4" s="1"/>
  <c r="AL63"/>
  <c r="G62"/>
  <c r="E62"/>
  <c r="D62"/>
  <c r="C62"/>
  <c r="A62"/>
  <c r="AM61"/>
  <c r="AL61"/>
  <c r="AK61"/>
  <c r="AJ61"/>
  <c r="G61"/>
  <c r="B61"/>
  <c r="B60"/>
  <c r="CS60" s="1"/>
  <c r="CA58"/>
  <c r="BL58"/>
  <c r="AV58"/>
  <c r="BO58" s="1"/>
  <c r="AT58"/>
  <c r="BM58" s="1"/>
  <c r="AS58"/>
  <c r="CF51"/>
  <c r="CE51"/>
  <c r="BL51"/>
  <c r="BS51" s="1"/>
  <c r="BS3" s="1"/>
  <c r="BK51"/>
  <c r="BJ51"/>
  <c r="BI51"/>
  <c r="BD51"/>
  <c r="BB51"/>
  <c r="BB3" s="1"/>
  <c r="BA51"/>
  <c r="AZ51"/>
  <c r="AY51"/>
  <c r="AY3" s="1"/>
  <c r="AX51"/>
  <c r="AX3" s="1"/>
  <c r="AW51"/>
  <c r="AV51"/>
  <c r="BO51" s="1"/>
  <c r="AR49" s="1"/>
  <c r="AU51"/>
  <c r="BN51" s="1"/>
  <c r="AT51"/>
  <c r="BM51" s="1"/>
  <c r="AS51"/>
  <c r="CX50"/>
  <c r="CW50"/>
  <c r="CV50"/>
  <c r="CU50"/>
  <c r="CT50"/>
  <c r="CS50"/>
  <c r="CO50"/>
  <c r="CM50"/>
  <c r="CL50"/>
  <c r="CF50"/>
  <c r="CE50"/>
  <c r="CC50"/>
  <c r="CB50"/>
  <c r="CA50"/>
  <c r="BZ50"/>
  <c r="BY50"/>
  <c r="BX50"/>
  <c r="BU50"/>
  <c r="BR50"/>
  <c r="BQ50"/>
  <c r="BK50"/>
  <c r="BJ50"/>
  <c r="BB50"/>
  <c r="BA50"/>
  <c r="AZ50"/>
  <c r="AY50"/>
  <c r="AX50"/>
  <c r="AW50"/>
  <c r="G44"/>
  <c r="E44"/>
  <c r="E43" s="1"/>
  <c r="B44"/>
  <c r="AC43"/>
  <c r="G43"/>
  <c r="B43"/>
  <c r="BF51" s="1"/>
  <c r="G42"/>
  <c r="E42"/>
  <c r="D42"/>
  <c r="BE51" s="1"/>
  <c r="BE3" s="1"/>
  <c r="C42"/>
  <c r="AM41"/>
  <c r="AL41"/>
  <c r="AK41"/>
  <c r="AJ41"/>
  <c r="G41"/>
  <c r="B41"/>
  <c r="B4" s="1"/>
  <c r="B40"/>
  <c r="CT39"/>
  <c r="CM39"/>
  <c r="CF39"/>
  <c r="BY39"/>
  <c r="BR39"/>
  <c r="BK39"/>
  <c r="BG39"/>
  <c r="AX39"/>
  <c r="D39"/>
  <c r="CT38"/>
  <c r="CM38"/>
  <c r="CF38"/>
  <c r="BY38"/>
  <c r="BR38"/>
  <c r="BK38"/>
  <c r="BG38"/>
  <c r="AX38"/>
  <c r="D38"/>
  <c r="CT37"/>
  <c r="CM37"/>
  <c r="CF37"/>
  <c r="BY37"/>
  <c r="BR37"/>
  <c r="BK37"/>
  <c r="BG37"/>
  <c r="AX37"/>
  <c r="D37"/>
  <c r="BG36"/>
  <c r="D36"/>
  <c r="BG35"/>
  <c r="D35" s="1"/>
  <c r="CT34"/>
  <c r="CM34"/>
  <c r="CK34"/>
  <c r="CF34"/>
  <c r="CE34"/>
  <c r="BY34"/>
  <c r="BR34"/>
  <c r="AI18" s="1"/>
  <c r="BK34"/>
  <c r="BG34"/>
  <c r="AX34"/>
  <c r="D34"/>
  <c r="CX33"/>
  <c r="CW33"/>
  <c r="CV33"/>
  <c r="CU33"/>
  <c r="CT33"/>
  <c r="CP33"/>
  <c r="CO33"/>
  <c r="CK33"/>
  <c r="CF33"/>
  <c r="CC33"/>
  <c r="CB33"/>
  <c r="CA33"/>
  <c r="BZ33"/>
  <c r="BV33"/>
  <c r="BU33"/>
  <c r="BJ33"/>
  <c r="F33" s="1"/>
  <c r="BI33"/>
  <c r="BH33"/>
  <c r="BF33"/>
  <c r="BF34" s="1"/>
  <c r="AV33"/>
  <c r="AU33"/>
  <c r="K33"/>
  <c r="J33"/>
  <c r="I33"/>
  <c r="H33"/>
  <c r="G33"/>
  <c r="E33"/>
  <c r="AM17"/>
  <c r="AL17"/>
  <c r="AK17"/>
  <c r="AJ17"/>
  <c r="F11"/>
  <c r="E11"/>
  <c r="D11"/>
  <c r="B11"/>
  <c r="CT10"/>
  <c r="CS10"/>
  <c r="CM10"/>
  <c r="CL10"/>
  <c r="CF10"/>
  <c r="CE10"/>
  <c r="BY10"/>
  <c r="BX10"/>
  <c r="BR10"/>
  <c r="BQ10"/>
  <c r="BM10"/>
  <c r="BL10"/>
  <c r="BK10"/>
  <c r="BJ10"/>
  <c r="BI10"/>
  <c r="BD10"/>
  <c r="BC10"/>
  <c r="BB10"/>
  <c r="BA10"/>
  <c r="AZ10"/>
  <c r="AY10"/>
  <c r="AX10"/>
  <c r="AW10"/>
  <c r="AV10"/>
  <c r="AU10"/>
  <c r="AT10"/>
  <c r="AS10"/>
  <c r="AR10"/>
  <c r="AQ10"/>
  <c r="F10"/>
  <c r="E10"/>
  <c r="D10"/>
  <c r="B10"/>
  <c r="CY9"/>
  <c r="CT9"/>
  <c r="CS9"/>
  <c r="CR9"/>
  <c r="CM9"/>
  <c r="CL9"/>
  <c r="CK9"/>
  <c r="CH9"/>
  <c r="CF9"/>
  <c r="CE9"/>
  <c r="CD9"/>
  <c r="BY9"/>
  <c r="BX9"/>
  <c r="BW9"/>
  <c r="BT9"/>
  <c r="BR9"/>
  <c r="BQ9"/>
  <c r="BP9"/>
  <c r="BO9"/>
  <c r="BM9"/>
  <c r="BL9"/>
  <c r="BK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F9"/>
  <c r="E9"/>
  <c r="D9"/>
  <c r="C9"/>
  <c r="B9"/>
  <c r="CY8"/>
  <c r="CT8"/>
  <c r="CS8"/>
  <c r="CM8"/>
  <c r="CL8"/>
  <c r="CF8"/>
  <c r="CE8"/>
  <c r="BY8"/>
  <c r="BX8"/>
  <c r="BW8"/>
  <c r="BR8"/>
  <c r="BQ8"/>
  <c r="BO8"/>
  <c r="BL8"/>
  <c r="BK8"/>
  <c r="BJ8"/>
  <c r="BI8"/>
  <c r="BF8"/>
  <c r="BC8"/>
  <c r="BB8"/>
  <c r="BA8"/>
  <c r="AX8"/>
  <c r="AW8"/>
  <c r="AT8"/>
  <c r="AS8"/>
  <c r="AR8"/>
  <c r="AQ8"/>
  <c r="AP8"/>
  <c r="F8"/>
  <c r="E8"/>
  <c r="D8"/>
  <c r="B8"/>
  <c r="CY7"/>
  <c r="CT7"/>
  <c r="CS7"/>
  <c r="CR7"/>
  <c r="CM7"/>
  <c r="CL7"/>
  <c r="CK7"/>
  <c r="CH7"/>
  <c r="CF7"/>
  <c r="CE7"/>
  <c r="CD7"/>
  <c r="BY7"/>
  <c r="BX7"/>
  <c r="BW7"/>
  <c r="BT7"/>
  <c r="BS7"/>
  <c r="BR7"/>
  <c r="BQ7"/>
  <c r="BP7"/>
  <c r="BO7"/>
  <c r="BN7"/>
  <c r="BM7"/>
  <c r="BK7"/>
  <c r="BG7"/>
  <c r="BF7"/>
  <c r="BE7"/>
  <c r="BD7"/>
  <c r="BC7"/>
  <c r="BB7"/>
  <c r="BA7"/>
  <c r="AZ7"/>
  <c r="AY7"/>
  <c r="AX7"/>
  <c r="AW7"/>
  <c r="AV7"/>
  <c r="AU7"/>
  <c r="AT7"/>
  <c r="AS7"/>
  <c r="AR7"/>
  <c r="AQ7"/>
  <c r="AP7"/>
  <c r="F7"/>
  <c r="E7"/>
  <c r="D7"/>
  <c r="C7"/>
  <c r="B7"/>
  <c r="CY6"/>
  <c r="CT6"/>
  <c r="CS6"/>
  <c r="CM6"/>
  <c r="CL6"/>
  <c r="CF6"/>
  <c r="CE6"/>
  <c r="BY6"/>
  <c r="BX6"/>
  <c r="BW6"/>
  <c r="BR6"/>
  <c r="BQ6"/>
  <c r="BO6"/>
  <c r="BL6"/>
  <c r="BK6"/>
  <c r="BJ6"/>
  <c r="BI6"/>
  <c r="BF6"/>
  <c r="BC6"/>
  <c r="BB6"/>
  <c r="BA6"/>
  <c r="AX6"/>
  <c r="AW6"/>
  <c r="AT6"/>
  <c r="AS6"/>
  <c r="AR6"/>
  <c r="AQ6"/>
  <c r="AP6"/>
  <c r="F6"/>
  <c r="E6"/>
  <c r="D6"/>
  <c r="B6"/>
  <c r="CY5"/>
  <c r="CT5"/>
  <c r="CS5"/>
  <c r="CR5"/>
  <c r="CM5"/>
  <c r="CL5"/>
  <c r="CK5"/>
  <c r="CF5"/>
  <c r="CE5"/>
  <c r="CD5"/>
  <c r="BY5"/>
  <c r="BX5"/>
  <c r="BW5"/>
  <c r="BR5"/>
  <c r="BQ5"/>
  <c r="BP5"/>
  <c r="BO5"/>
  <c r="BM5"/>
  <c r="BK5"/>
  <c r="BG5"/>
  <c r="BF5"/>
  <c r="BE5"/>
  <c r="BD5"/>
  <c r="BC5"/>
  <c r="BB5"/>
  <c r="BA5"/>
  <c r="AZ5"/>
  <c r="AY5"/>
  <c r="AX5"/>
  <c r="AW5"/>
  <c r="AV5"/>
  <c r="AU5"/>
  <c r="AT5"/>
  <c r="AS5"/>
  <c r="AR5"/>
  <c r="AQ5"/>
  <c r="AP5"/>
  <c r="F5"/>
  <c r="E5"/>
  <c r="D5"/>
  <c r="C5"/>
  <c r="B5"/>
  <c r="CT4"/>
  <c r="CS4"/>
  <c r="CM4"/>
  <c r="CL4"/>
  <c r="CF4"/>
  <c r="CE4"/>
  <c r="CD4"/>
  <c r="BY4"/>
  <c r="BX4"/>
  <c r="BR4"/>
  <c r="BQ4"/>
  <c r="BN4"/>
  <c r="BK4"/>
  <c r="BJ4"/>
  <c r="BI4"/>
  <c r="BE4"/>
  <c r="BD4"/>
  <c r="BC4"/>
  <c r="BB4"/>
  <c r="BA4"/>
  <c r="AX4"/>
  <c r="AW4"/>
  <c r="AT4"/>
  <c r="AS4"/>
  <c r="AR4"/>
  <c r="AQ4"/>
  <c r="AN4"/>
  <c r="AN5" s="1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F4"/>
  <c r="C4"/>
  <c r="CT3"/>
  <c r="CS3"/>
  <c r="CS33" s="1"/>
  <c r="CS34" s="1"/>
  <c r="CM3"/>
  <c r="CM33" s="1"/>
  <c r="CL3"/>
  <c r="CL33" s="1"/>
  <c r="CL34" s="1"/>
  <c r="CF3"/>
  <c r="CE3"/>
  <c r="CE33" s="1"/>
  <c r="BY3"/>
  <c r="BY33" s="1"/>
  <c r="BX3"/>
  <c r="BX33" s="1"/>
  <c r="BX34" s="1"/>
  <c r="BR3"/>
  <c r="BR33" s="1"/>
  <c r="AI17" s="1"/>
  <c r="BQ3"/>
  <c r="BQ33" s="1"/>
  <c r="BQ34" s="1"/>
  <c r="BO3"/>
  <c r="BM3"/>
  <c r="BK3"/>
  <c r="BK33" s="1"/>
  <c r="BJ3"/>
  <c r="BI3"/>
  <c r="BF3"/>
  <c r="BD3"/>
  <c r="BC3"/>
  <c r="BA3"/>
  <c r="AZ3"/>
  <c r="AW3"/>
  <c r="AV3"/>
  <c r="AS3"/>
  <c r="AS39" s="1" a="1"/>
  <c r="AS39" s="1"/>
  <c r="AR3"/>
  <c r="AQ3"/>
  <c r="B2"/>
  <c r="B32" s="1"/>
  <c r="CT1"/>
  <c r="CS1"/>
  <c r="CR1"/>
  <c r="CQ1"/>
  <c r="CP1"/>
  <c r="CP50" s="1"/>
  <c r="CO1"/>
  <c r="CO170" s="1"/>
  <c r="CN1"/>
  <c r="CM1"/>
  <c r="CL1"/>
  <c r="CJ1"/>
  <c r="CI1"/>
  <c r="CI50" s="1"/>
  <c r="CH1"/>
  <c r="CG1"/>
  <c r="CG50" s="1"/>
  <c r="CF1"/>
  <c r="CE1"/>
  <c r="BY1"/>
  <c r="BX1"/>
  <c r="BV1"/>
  <c r="BV170" s="1"/>
  <c r="BU1"/>
  <c r="BT1"/>
  <c r="BS1"/>
  <c r="BR1"/>
  <c r="BQ1"/>
  <c r="BP1"/>
  <c r="BO1"/>
  <c r="BN1"/>
  <c r="BN50" s="1"/>
  <c r="BM1"/>
  <c r="BM50" s="1"/>
  <c r="BL1"/>
  <c r="BK1"/>
  <c r="BJ1"/>
  <c r="BB1"/>
  <c r="BB33" s="1"/>
  <c r="BA1"/>
  <c r="BA33" s="1"/>
  <c r="AZ1"/>
  <c r="AZ33" s="1"/>
  <c r="AY1"/>
  <c r="AY33" s="1"/>
  <c r="AX1"/>
  <c r="AW1"/>
  <c r="AV1"/>
  <c r="AU1"/>
  <c r="AU50" s="1"/>
  <c r="AT1"/>
  <c r="AS1"/>
  <c r="AA1"/>
  <c r="Z1"/>
  <c r="E1"/>
  <c r="D1"/>
  <c r="C1"/>
  <c r="B1"/>
  <c r="B33" s="1"/>
  <c r="B200" i="56"/>
  <c r="CS200" s="1"/>
  <c r="AV198"/>
  <c r="BO198" s="1"/>
  <c r="AT198"/>
  <c r="BM198" s="1"/>
  <c r="AS198"/>
  <c r="BL198" s="1"/>
  <c r="CA198" s="1"/>
  <c r="CJ191"/>
  <c r="CJ10" s="1"/>
  <c r="CF191"/>
  <c r="CE191"/>
  <c r="CC191"/>
  <c r="CC10" s="1"/>
  <c r="BW191"/>
  <c r="BV191"/>
  <c r="BP191"/>
  <c r="BO191"/>
  <c r="BL191"/>
  <c r="BL10" s="1"/>
  <c r="BK191"/>
  <c r="BJ191"/>
  <c r="BI191"/>
  <c r="BG191"/>
  <c r="BD191"/>
  <c r="BD10" s="1"/>
  <c r="BB191"/>
  <c r="BA191"/>
  <c r="AZ191"/>
  <c r="AY191"/>
  <c r="AY10" s="1"/>
  <c r="AX191"/>
  <c r="AW191"/>
  <c r="AV191"/>
  <c r="AU191"/>
  <c r="BN191" s="1"/>
  <c r="AT191"/>
  <c r="BM191" s="1"/>
  <c r="AS191"/>
  <c r="CX190"/>
  <c r="CW190"/>
  <c r="CV190"/>
  <c r="CU190"/>
  <c r="CT190"/>
  <c r="CS190"/>
  <c r="CM190"/>
  <c r="CL190"/>
  <c r="CF190"/>
  <c r="CE190"/>
  <c r="CC190"/>
  <c r="CB190"/>
  <c r="CA190"/>
  <c r="BZ190"/>
  <c r="BY190"/>
  <c r="BX190"/>
  <c r="BR190"/>
  <c r="BQ190"/>
  <c r="BM190"/>
  <c r="BL190"/>
  <c r="BK190"/>
  <c r="BJ190"/>
  <c r="BB190"/>
  <c r="BA190"/>
  <c r="AZ190"/>
  <c r="AY190"/>
  <c r="AX190"/>
  <c r="AW190"/>
  <c r="AR189"/>
  <c r="G184"/>
  <c r="E184"/>
  <c r="B184"/>
  <c r="AC183"/>
  <c r="G183"/>
  <c r="E183"/>
  <c r="B183"/>
  <c r="BF191" s="1"/>
  <c r="AM182"/>
  <c r="AL182"/>
  <c r="AK182"/>
  <c r="AJ182"/>
  <c r="G182"/>
  <c r="E182"/>
  <c r="D182"/>
  <c r="BE191" s="1"/>
  <c r="BE10" s="1"/>
  <c r="C182"/>
  <c r="A182"/>
  <c r="AM181"/>
  <c r="AL181"/>
  <c r="AK181"/>
  <c r="AJ181"/>
  <c r="G181"/>
  <c r="B181"/>
  <c r="CE180"/>
  <c r="AH180"/>
  <c r="B180"/>
  <c r="CS180" s="1"/>
  <c r="BO178"/>
  <c r="AV178"/>
  <c r="AT178"/>
  <c r="BM178" s="1"/>
  <c r="AS178"/>
  <c r="BL178" s="1"/>
  <c r="CA178" s="1"/>
  <c r="CJ171"/>
  <c r="CQ171" s="1"/>
  <c r="CQ9" s="1"/>
  <c r="CF171"/>
  <c r="CF9" s="1"/>
  <c r="CE171"/>
  <c r="CC171"/>
  <c r="BW171"/>
  <c r="BV171"/>
  <c r="BO171"/>
  <c r="BL171"/>
  <c r="BS171" s="1"/>
  <c r="BS9" s="1"/>
  <c r="BK171"/>
  <c r="BJ171"/>
  <c r="BI171"/>
  <c r="BD171"/>
  <c r="BB171"/>
  <c r="BB9" s="1"/>
  <c r="BA171"/>
  <c r="AZ171"/>
  <c r="AY171"/>
  <c r="AX171"/>
  <c r="AX9" s="1"/>
  <c r="AW171"/>
  <c r="AV171"/>
  <c r="AU171"/>
  <c r="BN171" s="1"/>
  <c r="AT171"/>
  <c r="BM171" s="1"/>
  <c r="AS171"/>
  <c r="CX170"/>
  <c r="CW170"/>
  <c r="CV170"/>
  <c r="CU170"/>
  <c r="CT170"/>
  <c r="CS170"/>
  <c r="CO170"/>
  <c r="CN170"/>
  <c r="CM170"/>
  <c r="CL170"/>
  <c r="CJ170"/>
  <c r="CI170"/>
  <c r="CF170"/>
  <c r="CE170"/>
  <c r="CC170"/>
  <c r="CB170"/>
  <c r="CA170"/>
  <c r="BZ170"/>
  <c r="BY170"/>
  <c r="BX170"/>
  <c r="BR170"/>
  <c r="BQ170"/>
  <c r="BK170"/>
  <c r="BJ170"/>
  <c r="BB170"/>
  <c r="BA170"/>
  <c r="AZ170"/>
  <c r="AY170"/>
  <c r="AX170"/>
  <c r="AW170"/>
  <c r="AT170"/>
  <c r="AS170"/>
  <c r="AR169"/>
  <c r="G164"/>
  <c r="E164"/>
  <c r="E163" s="1"/>
  <c r="B164"/>
  <c r="AC163"/>
  <c r="G163"/>
  <c r="B163"/>
  <c r="BF171" s="1"/>
  <c r="AM162"/>
  <c r="AL162"/>
  <c r="AK162"/>
  <c r="AJ162"/>
  <c r="G162"/>
  <c r="E162"/>
  <c r="D162"/>
  <c r="BE171" s="1"/>
  <c r="C162"/>
  <c r="A162"/>
  <c r="AM161"/>
  <c r="AL161"/>
  <c r="AK161"/>
  <c r="AJ161"/>
  <c r="G161"/>
  <c r="F10" s="1"/>
  <c r="B161"/>
  <c r="B160"/>
  <c r="CS160" s="1"/>
  <c r="AV158"/>
  <c r="BO158" s="1"/>
  <c r="AT158"/>
  <c r="BM158" s="1"/>
  <c r="AS158"/>
  <c r="BL158" s="1"/>
  <c r="CA158" s="1"/>
  <c r="CJ151"/>
  <c r="CQ151" s="1"/>
  <c r="CQ8" s="1"/>
  <c r="CF151"/>
  <c r="CE151"/>
  <c r="CC151"/>
  <c r="BW151"/>
  <c r="BV151"/>
  <c r="BP151"/>
  <c r="BO151"/>
  <c r="BL151"/>
  <c r="CG151" s="1"/>
  <c r="CN151" s="1"/>
  <c r="CN8" s="1"/>
  <c r="BK151"/>
  <c r="BJ151"/>
  <c r="BI151"/>
  <c r="BG151"/>
  <c r="BD151"/>
  <c r="BB151"/>
  <c r="BA151"/>
  <c r="AZ151"/>
  <c r="AY151"/>
  <c r="AX151"/>
  <c r="AW151"/>
  <c r="AV151"/>
  <c r="AU151"/>
  <c r="BN151" s="1"/>
  <c r="BN8" s="1"/>
  <c r="AT151"/>
  <c r="BM151" s="1"/>
  <c r="AS151"/>
  <c r="CX150"/>
  <c r="CW150"/>
  <c r="CV150"/>
  <c r="CU150"/>
  <c r="CT150"/>
  <c r="CS150"/>
  <c r="CM150"/>
  <c r="CL150"/>
  <c r="CF150"/>
  <c r="CE150"/>
  <c r="CC150"/>
  <c r="CB150"/>
  <c r="CA150"/>
  <c r="BZ150"/>
  <c r="BY150"/>
  <c r="BX150"/>
  <c r="BR150"/>
  <c r="BQ150"/>
  <c r="BM150"/>
  <c r="BL150"/>
  <c r="BK150"/>
  <c r="BJ150"/>
  <c r="BB150"/>
  <c r="BA150"/>
  <c r="AZ150"/>
  <c r="AY150"/>
  <c r="AX150"/>
  <c r="AW150"/>
  <c r="AR149"/>
  <c r="G144"/>
  <c r="E144"/>
  <c r="B144"/>
  <c r="AC143"/>
  <c r="G143"/>
  <c r="E143"/>
  <c r="AK143" s="1"/>
  <c r="B143"/>
  <c r="BF151" s="1"/>
  <c r="BF8" s="1"/>
  <c r="AM142"/>
  <c r="AL142"/>
  <c r="AK142"/>
  <c r="AJ142"/>
  <c r="G142"/>
  <c r="E142"/>
  <c r="D142"/>
  <c r="BE151" s="1"/>
  <c r="BE8" s="1"/>
  <c r="C142"/>
  <c r="A142"/>
  <c r="AM141"/>
  <c r="AL141"/>
  <c r="AK141"/>
  <c r="AJ141"/>
  <c r="G141"/>
  <c r="B141"/>
  <c r="CE140"/>
  <c r="AH140"/>
  <c r="B140"/>
  <c r="CS140" s="1"/>
  <c r="BO138"/>
  <c r="AV138"/>
  <c r="AT138"/>
  <c r="BM138" s="1"/>
  <c r="AS138"/>
  <c r="BL138" s="1"/>
  <c r="CA138" s="1"/>
  <c r="CJ131"/>
  <c r="CQ131" s="1"/>
  <c r="CQ7" s="1"/>
  <c r="CF131"/>
  <c r="CF7" s="1"/>
  <c r="CE131"/>
  <c r="BW131"/>
  <c r="BO131"/>
  <c r="BV131" s="1"/>
  <c r="BV7" s="1"/>
  <c r="BL131"/>
  <c r="BS131" s="1"/>
  <c r="BS7" s="1"/>
  <c r="BK131"/>
  <c r="BJ131"/>
  <c r="BI131"/>
  <c r="BD131"/>
  <c r="BB131"/>
  <c r="BB7" s="1"/>
  <c r="BA131"/>
  <c r="AZ131"/>
  <c r="AY131"/>
  <c r="AX131"/>
  <c r="AX7" s="1"/>
  <c r="AW131"/>
  <c r="AV131"/>
  <c r="AU131"/>
  <c r="BN131" s="1"/>
  <c r="CC131" s="1"/>
  <c r="CC7" s="1"/>
  <c r="AT131"/>
  <c r="AT7" s="1"/>
  <c r="AS131"/>
  <c r="CX130"/>
  <c r="CW130"/>
  <c r="CV130"/>
  <c r="CU130"/>
  <c r="CT130"/>
  <c r="CS130"/>
  <c r="CO130"/>
  <c r="CN130"/>
  <c r="CM130"/>
  <c r="CL130"/>
  <c r="CJ130"/>
  <c r="CI130"/>
  <c r="CF130"/>
  <c r="CE130"/>
  <c r="CC130"/>
  <c r="CB130"/>
  <c r="CA130"/>
  <c r="BZ130"/>
  <c r="BY130"/>
  <c r="BX130"/>
  <c r="BR130"/>
  <c r="BQ130"/>
  <c r="BK130"/>
  <c r="BJ130"/>
  <c r="BB130"/>
  <c r="BA130"/>
  <c r="AZ130"/>
  <c r="AY130"/>
  <c r="AX130"/>
  <c r="AW130"/>
  <c r="AT130"/>
  <c r="AS130"/>
  <c r="AR129"/>
  <c r="G124"/>
  <c r="E124"/>
  <c r="E123" s="1"/>
  <c r="B124"/>
  <c r="AC123"/>
  <c r="G123"/>
  <c r="B123"/>
  <c r="BF131" s="1"/>
  <c r="G122"/>
  <c r="E122"/>
  <c r="BP131" s="1"/>
  <c r="D122"/>
  <c r="BE131" s="1"/>
  <c r="C122"/>
  <c r="A122"/>
  <c r="AM121"/>
  <c r="AL121"/>
  <c r="AK121"/>
  <c r="AJ121"/>
  <c r="G121"/>
  <c r="B121"/>
  <c r="B120"/>
  <c r="CS120" s="1"/>
  <c r="AV118"/>
  <c r="BO118" s="1"/>
  <c r="AT118"/>
  <c r="BM118" s="1"/>
  <c r="AS118"/>
  <c r="BL118" s="1"/>
  <c r="CA118" s="1"/>
  <c r="CJ111"/>
  <c r="CQ111" s="1"/>
  <c r="CQ6" s="1"/>
  <c r="CF111"/>
  <c r="CE111"/>
  <c r="BW111"/>
  <c r="BV111"/>
  <c r="BV6" s="1"/>
  <c r="BP111"/>
  <c r="BO111"/>
  <c r="BL111"/>
  <c r="BL6" s="1"/>
  <c r="BK111"/>
  <c r="BJ111"/>
  <c r="BI111"/>
  <c r="BG111"/>
  <c r="BD111"/>
  <c r="BB111"/>
  <c r="BA111"/>
  <c r="AZ111"/>
  <c r="AY111"/>
  <c r="AX111"/>
  <c r="AW111"/>
  <c r="AV111"/>
  <c r="AU111"/>
  <c r="BN111" s="1"/>
  <c r="BN6" s="1"/>
  <c r="AT111"/>
  <c r="BM111" s="1"/>
  <c r="AS111"/>
  <c r="CX110"/>
  <c r="CW110"/>
  <c r="CV110"/>
  <c r="CU110"/>
  <c r="CT110"/>
  <c r="CS110"/>
  <c r="CM110"/>
  <c r="CL110"/>
  <c r="CF110"/>
  <c r="CE110"/>
  <c r="CC110"/>
  <c r="CB110"/>
  <c r="CA110"/>
  <c r="BZ110"/>
  <c r="BY110"/>
  <c r="BX110"/>
  <c r="BR110"/>
  <c r="BQ110"/>
  <c r="BM110"/>
  <c r="BL110"/>
  <c r="BK110"/>
  <c r="BJ110"/>
  <c r="BB110"/>
  <c r="BA110"/>
  <c r="AZ110"/>
  <c r="AY110"/>
  <c r="AX110"/>
  <c r="AW110"/>
  <c r="AR109"/>
  <c r="G104"/>
  <c r="E104"/>
  <c r="B104"/>
  <c r="AC103"/>
  <c r="G103"/>
  <c r="E103"/>
  <c r="B103"/>
  <c r="BF111" s="1"/>
  <c r="BF6" s="1"/>
  <c r="G102"/>
  <c r="E102"/>
  <c r="D102"/>
  <c r="BE111" s="1"/>
  <c r="BE6" s="1"/>
  <c r="C102"/>
  <c r="A102"/>
  <c r="AM101"/>
  <c r="AL101"/>
  <c r="AK101"/>
  <c r="AJ101"/>
  <c r="G101"/>
  <c r="B101"/>
  <c r="B100"/>
  <c r="CS100" s="1"/>
  <c r="BO98"/>
  <c r="AV98"/>
  <c r="AT98"/>
  <c r="BM98" s="1"/>
  <c r="AS98"/>
  <c r="BL98" s="1"/>
  <c r="CA98" s="1"/>
  <c r="CJ91"/>
  <c r="CQ91" s="1"/>
  <c r="CQ5" s="1"/>
  <c r="CF91"/>
  <c r="CF5" s="1"/>
  <c r="CE91"/>
  <c r="BW91"/>
  <c r="BO91"/>
  <c r="BV91" s="1"/>
  <c r="BV5" s="1"/>
  <c r="BL91"/>
  <c r="BS91" s="1"/>
  <c r="BS5" s="1"/>
  <c r="BK91"/>
  <c r="BJ91"/>
  <c r="BI91"/>
  <c r="BD91"/>
  <c r="BB91"/>
  <c r="BB5" s="1"/>
  <c r="BA91"/>
  <c r="AZ91"/>
  <c r="AY91"/>
  <c r="AX91"/>
  <c r="AX5" s="1"/>
  <c r="AW91"/>
  <c r="AV91"/>
  <c r="AU91"/>
  <c r="BN91" s="1"/>
  <c r="CC91" s="1"/>
  <c r="CC5" s="1"/>
  <c r="AT91"/>
  <c r="AT5" s="1"/>
  <c r="AS91"/>
  <c r="CX90"/>
  <c r="CW90"/>
  <c r="CV90"/>
  <c r="CU90"/>
  <c r="CT90"/>
  <c r="CS90"/>
  <c r="CO90"/>
  <c r="CN90"/>
  <c r="CM90"/>
  <c r="CL90"/>
  <c r="CJ90"/>
  <c r="CI90"/>
  <c r="CF90"/>
  <c r="CE90"/>
  <c r="CC90"/>
  <c r="CB90"/>
  <c r="CA90"/>
  <c r="BZ90"/>
  <c r="BY90"/>
  <c r="BX90"/>
  <c r="BR90"/>
  <c r="BQ90"/>
  <c r="BK90"/>
  <c r="BJ90"/>
  <c r="BB90"/>
  <c r="BA90"/>
  <c r="AZ90"/>
  <c r="AY90"/>
  <c r="AX90"/>
  <c r="AW90"/>
  <c r="AT90"/>
  <c r="AS90"/>
  <c r="AR89"/>
  <c r="G84"/>
  <c r="E84"/>
  <c r="E83" s="1"/>
  <c r="B84"/>
  <c r="AC83"/>
  <c r="G83"/>
  <c r="B83"/>
  <c r="BF91" s="1"/>
  <c r="G82"/>
  <c r="E82"/>
  <c r="BP91" s="1"/>
  <c r="D82"/>
  <c r="BE91" s="1"/>
  <c r="C82"/>
  <c r="A82"/>
  <c r="AM81"/>
  <c r="AL81"/>
  <c r="AK81"/>
  <c r="AJ81"/>
  <c r="G81"/>
  <c r="B81"/>
  <c r="B80"/>
  <c r="CS80" s="1"/>
  <c r="AV78"/>
  <c r="BO78" s="1"/>
  <c r="AT78"/>
  <c r="BM78" s="1"/>
  <c r="AS78"/>
  <c r="BL78" s="1"/>
  <c r="CA78" s="1"/>
  <c r="CJ71"/>
  <c r="CQ71" s="1"/>
  <c r="CQ4" s="1"/>
  <c r="CF71"/>
  <c r="CE71"/>
  <c r="BV71"/>
  <c r="BV4" s="1"/>
  <c r="BP71"/>
  <c r="BO71"/>
  <c r="AR69" s="1"/>
  <c r="BL71"/>
  <c r="CG71" s="1"/>
  <c r="BK71"/>
  <c r="BJ71"/>
  <c r="BI71"/>
  <c r="BG71"/>
  <c r="BD71"/>
  <c r="BD4" s="1"/>
  <c r="BB71"/>
  <c r="BA71"/>
  <c r="AZ71"/>
  <c r="AY71"/>
  <c r="AX71"/>
  <c r="AW71"/>
  <c r="AV71"/>
  <c r="AU71"/>
  <c r="BN71" s="1"/>
  <c r="BN4" s="1"/>
  <c r="AT71"/>
  <c r="BM71" s="1"/>
  <c r="AS71"/>
  <c r="CX70"/>
  <c r="CW70"/>
  <c r="CV70"/>
  <c r="CU70"/>
  <c r="CT70"/>
  <c r="CS70"/>
  <c r="CM70"/>
  <c r="CL70"/>
  <c r="CF70"/>
  <c r="CE70"/>
  <c r="CC70"/>
  <c r="CB70"/>
  <c r="CA70"/>
  <c r="BZ70"/>
  <c r="BY70"/>
  <c r="BX70"/>
  <c r="BR70"/>
  <c r="BQ70"/>
  <c r="BM70"/>
  <c r="BL70"/>
  <c r="BK70"/>
  <c r="BJ70"/>
  <c r="BB70"/>
  <c r="BA70"/>
  <c r="AZ70"/>
  <c r="AY70"/>
  <c r="AX70"/>
  <c r="AW70"/>
  <c r="G64"/>
  <c r="E64"/>
  <c r="B64"/>
  <c r="AC63"/>
  <c r="G63"/>
  <c r="E63"/>
  <c r="AL63" s="1"/>
  <c r="B63"/>
  <c r="BF71" s="1"/>
  <c r="G62"/>
  <c r="E62"/>
  <c r="CK71" s="1"/>
  <c r="D62"/>
  <c r="BE71" s="1"/>
  <c r="C62"/>
  <c r="AM61"/>
  <c r="AL61"/>
  <c r="AK61"/>
  <c r="AJ61"/>
  <c r="G61"/>
  <c r="B61"/>
  <c r="B60"/>
  <c r="CS60" s="1"/>
  <c r="BO58"/>
  <c r="BM58"/>
  <c r="AV58"/>
  <c r="AT58"/>
  <c r="AS58"/>
  <c r="BL58" s="1"/>
  <c r="CA58" s="1"/>
  <c r="CR51"/>
  <c r="CF51"/>
  <c r="CF3" s="1"/>
  <c r="CF33" s="1"/>
  <c r="CE51"/>
  <c r="CD51"/>
  <c r="CA51"/>
  <c r="CA3" s="1"/>
  <c r="BP51"/>
  <c r="BO51"/>
  <c r="CJ51" s="1"/>
  <c r="BN51"/>
  <c r="BZ51" s="1"/>
  <c r="BZ3" s="1"/>
  <c r="BK51"/>
  <c r="BJ51"/>
  <c r="BI51"/>
  <c r="BG51"/>
  <c r="BD51"/>
  <c r="BB51"/>
  <c r="BA51"/>
  <c r="AZ51"/>
  <c r="AY51"/>
  <c r="AX51"/>
  <c r="AW51"/>
  <c r="AV51"/>
  <c r="AU51"/>
  <c r="AT51"/>
  <c r="BM51" s="1"/>
  <c r="AS51"/>
  <c r="BL51" s="1"/>
  <c r="AP51"/>
  <c r="CX50"/>
  <c r="CW50"/>
  <c r="CV50"/>
  <c r="CU50"/>
  <c r="CT50"/>
  <c r="CS50"/>
  <c r="CM50"/>
  <c r="CL50"/>
  <c r="CF50"/>
  <c r="CE50"/>
  <c r="CC50"/>
  <c r="CB50"/>
  <c r="CA50"/>
  <c r="BZ50"/>
  <c r="BY50"/>
  <c r="BX50"/>
  <c r="BU50"/>
  <c r="BT50"/>
  <c r="BR50"/>
  <c r="BQ50"/>
  <c r="BO50"/>
  <c r="BL50"/>
  <c r="BK50"/>
  <c r="BJ50"/>
  <c r="BB50"/>
  <c r="BA50"/>
  <c r="AZ50"/>
  <c r="AY50"/>
  <c r="AX50"/>
  <c r="AW50"/>
  <c r="AR49"/>
  <c r="AQ49"/>
  <c r="G44"/>
  <c r="E44"/>
  <c r="B44"/>
  <c r="AC43"/>
  <c r="G43"/>
  <c r="E43"/>
  <c r="B43"/>
  <c r="BF51" s="1"/>
  <c r="BF33" s="1"/>
  <c r="BF34" s="1"/>
  <c r="Z42"/>
  <c r="G42"/>
  <c r="E42"/>
  <c r="CK51" s="1"/>
  <c r="D42"/>
  <c r="BE51" s="1"/>
  <c r="C42"/>
  <c r="A42"/>
  <c r="AM41"/>
  <c r="AL41"/>
  <c r="AK41"/>
  <c r="AJ41"/>
  <c r="G41"/>
  <c r="B41"/>
  <c r="B4" s="1"/>
  <c r="B40"/>
  <c r="CT39"/>
  <c r="CM39"/>
  <c r="CF39"/>
  <c r="BY39"/>
  <c r="BR39"/>
  <c r="BK39"/>
  <c r="BG39"/>
  <c r="AX39"/>
  <c r="D39"/>
  <c r="CT38"/>
  <c r="CM38"/>
  <c r="CF38"/>
  <c r="BY38"/>
  <c r="BR38"/>
  <c r="BK38"/>
  <c r="BG38"/>
  <c r="AX38"/>
  <c r="D38"/>
  <c r="CT37"/>
  <c r="CM37"/>
  <c r="CF37"/>
  <c r="BY37"/>
  <c r="BR37"/>
  <c r="BK37"/>
  <c r="BG37"/>
  <c r="AX37"/>
  <c r="D37"/>
  <c r="BG36"/>
  <c r="D36"/>
  <c r="BG35"/>
  <c r="D35"/>
  <c r="CT34"/>
  <c r="CS34"/>
  <c r="CR34"/>
  <c r="CM34"/>
  <c r="CK34"/>
  <c r="CF34"/>
  <c r="BY34"/>
  <c r="BW34"/>
  <c r="BR34"/>
  <c r="BK34"/>
  <c r="BG34"/>
  <c r="AX34"/>
  <c r="AP34"/>
  <c r="D34"/>
  <c r="CY33"/>
  <c r="CX33"/>
  <c r="CW33"/>
  <c r="CV33"/>
  <c r="CU33"/>
  <c r="CR33"/>
  <c r="CQ33"/>
  <c r="CC33"/>
  <c r="CB33"/>
  <c r="CA33"/>
  <c r="BZ33"/>
  <c r="BX33"/>
  <c r="BX34" s="1"/>
  <c r="BW33"/>
  <c r="BS33"/>
  <c r="BP33"/>
  <c r="BL33"/>
  <c r="BI33"/>
  <c r="BH33"/>
  <c r="BG33"/>
  <c r="BB33"/>
  <c r="BA33"/>
  <c r="AP33"/>
  <c r="K33"/>
  <c r="J33"/>
  <c r="I33"/>
  <c r="H33"/>
  <c r="E33"/>
  <c r="C33"/>
  <c r="B33"/>
  <c r="AI18"/>
  <c r="AM17"/>
  <c r="AL17"/>
  <c r="AK17"/>
  <c r="AJ17"/>
  <c r="AI17"/>
  <c r="F11"/>
  <c r="E11"/>
  <c r="D11"/>
  <c r="C11"/>
  <c r="B11"/>
  <c r="CT10"/>
  <c r="CS10"/>
  <c r="CM10"/>
  <c r="CL10"/>
  <c r="CF10"/>
  <c r="CE10"/>
  <c r="BY10"/>
  <c r="BX10"/>
  <c r="BV10"/>
  <c r="BR10"/>
  <c r="BQ10"/>
  <c r="BO10"/>
  <c r="BN10"/>
  <c r="BK10"/>
  <c r="BJ10"/>
  <c r="BI10"/>
  <c r="BF10"/>
  <c r="BC10"/>
  <c r="BB10"/>
  <c r="BA10"/>
  <c r="AZ10"/>
  <c r="AX10"/>
  <c r="AW10"/>
  <c r="AV10"/>
  <c r="AT10"/>
  <c r="AS10"/>
  <c r="AR10"/>
  <c r="AQ10"/>
  <c r="D10"/>
  <c r="C10"/>
  <c r="B10"/>
  <c r="CT9"/>
  <c r="CS9"/>
  <c r="CM9"/>
  <c r="CL9"/>
  <c r="CJ9"/>
  <c r="CE9"/>
  <c r="CC9"/>
  <c r="BY9"/>
  <c r="BX9"/>
  <c r="BV9"/>
  <c r="BR9"/>
  <c r="BQ9"/>
  <c r="BO9"/>
  <c r="BN9"/>
  <c r="BL9"/>
  <c r="BK9"/>
  <c r="BJ9"/>
  <c r="BI9"/>
  <c r="BF9"/>
  <c r="BE9"/>
  <c r="BD9"/>
  <c r="BC9"/>
  <c r="BA9"/>
  <c r="AZ9"/>
  <c r="AY9"/>
  <c r="AW9"/>
  <c r="AV9"/>
  <c r="AU9"/>
  <c r="AS9"/>
  <c r="AS34" s="1" a="1"/>
  <c r="AS34" s="1"/>
  <c r="AR9"/>
  <c r="AQ9"/>
  <c r="F9"/>
  <c r="E9"/>
  <c r="D9"/>
  <c r="C9"/>
  <c r="B9"/>
  <c r="CT8"/>
  <c r="CS8"/>
  <c r="CM8"/>
  <c r="CL8"/>
  <c r="CG8"/>
  <c r="CF8"/>
  <c r="CE8"/>
  <c r="CC8"/>
  <c r="BY8"/>
  <c r="BX8"/>
  <c r="BV8"/>
  <c r="BR8"/>
  <c r="BQ8"/>
  <c r="BO8"/>
  <c r="BK8"/>
  <c r="BJ8"/>
  <c r="BI8"/>
  <c r="BD8"/>
  <c r="BC8"/>
  <c r="BB8"/>
  <c r="BA8"/>
  <c r="AZ8"/>
  <c r="AY8"/>
  <c r="AX8"/>
  <c r="AW8"/>
  <c r="AV8"/>
  <c r="AU8"/>
  <c r="AT8"/>
  <c r="AS8"/>
  <c r="AR8"/>
  <c r="AQ8"/>
  <c r="F8"/>
  <c r="D8"/>
  <c r="C8"/>
  <c r="B8"/>
  <c r="CT7"/>
  <c r="CS7"/>
  <c r="CM7"/>
  <c r="CL7"/>
  <c r="CJ7"/>
  <c r="CE7"/>
  <c r="BY7"/>
  <c r="BX7"/>
  <c r="BR7"/>
  <c r="BQ7"/>
  <c r="BO7"/>
  <c r="BN7"/>
  <c r="BK7"/>
  <c r="BJ7"/>
  <c r="BI7"/>
  <c r="BF7"/>
  <c r="BE7"/>
  <c r="BD7"/>
  <c r="BC7"/>
  <c r="BA7"/>
  <c r="AZ7"/>
  <c r="AY7"/>
  <c r="AW7"/>
  <c r="AV7"/>
  <c r="AU7"/>
  <c r="AS7"/>
  <c r="AR7"/>
  <c r="AQ7"/>
  <c r="F7"/>
  <c r="E7"/>
  <c r="D7"/>
  <c r="C7"/>
  <c r="B7"/>
  <c r="CT6"/>
  <c r="CS6"/>
  <c r="CM6"/>
  <c r="CL6"/>
  <c r="CF6"/>
  <c r="CE6"/>
  <c r="BY6"/>
  <c r="BX6"/>
  <c r="BR6"/>
  <c r="BQ6"/>
  <c r="BO6"/>
  <c r="BK6"/>
  <c r="BJ6"/>
  <c r="BI6"/>
  <c r="BD6"/>
  <c r="BC6"/>
  <c r="BB6"/>
  <c r="BA6"/>
  <c r="AZ6"/>
  <c r="AY6"/>
  <c r="AX6"/>
  <c r="AW6"/>
  <c r="AV6"/>
  <c r="AU6"/>
  <c r="AT6"/>
  <c r="AS6"/>
  <c r="AR6"/>
  <c r="AQ6"/>
  <c r="F6"/>
  <c r="D6"/>
  <c r="C6"/>
  <c r="B6"/>
  <c r="CT5"/>
  <c r="CS5"/>
  <c r="CM5"/>
  <c r="CL5"/>
  <c r="CJ5"/>
  <c r="CE5"/>
  <c r="BY5"/>
  <c r="BX5"/>
  <c r="BR5"/>
  <c r="BQ5"/>
  <c r="BO5"/>
  <c r="BN5"/>
  <c r="BK5"/>
  <c r="BJ5"/>
  <c r="BI5"/>
  <c r="BF5"/>
  <c r="BE5"/>
  <c r="BD5"/>
  <c r="BC5"/>
  <c r="BA5"/>
  <c r="AZ5"/>
  <c r="AY5"/>
  <c r="AW5"/>
  <c r="AV5"/>
  <c r="AU5"/>
  <c r="AS5"/>
  <c r="AR5"/>
  <c r="AQ5"/>
  <c r="F5"/>
  <c r="E5"/>
  <c r="D5"/>
  <c r="C5"/>
  <c r="B5"/>
  <c r="CT4"/>
  <c r="CS4"/>
  <c r="CM4"/>
  <c r="CL4"/>
  <c r="CF4"/>
  <c r="CE4"/>
  <c r="BY4"/>
  <c r="BX4"/>
  <c r="BR4"/>
  <c r="BQ4"/>
  <c r="BO4"/>
  <c r="BL4"/>
  <c r="BK4"/>
  <c r="BJ4"/>
  <c r="BI4"/>
  <c r="BF4"/>
  <c r="BE4"/>
  <c r="BC4"/>
  <c r="BB4"/>
  <c r="BA4"/>
  <c r="AZ4"/>
  <c r="AY4"/>
  <c r="AX4"/>
  <c r="AW4"/>
  <c r="AV4"/>
  <c r="AU4"/>
  <c r="AT4"/>
  <c r="AS4"/>
  <c r="AR4"/>
  <c r="AQ4"/>
  <c r="AN4"/>
  <c r="AN5" s="1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F4"/>
  <c r="E4"/>
  <c r="D4"/>
  <c r="C4"/>
  <c r="CY3"/>
  <c r="CT3"/>
  <c r="CT33" s="1"/>
  <c r="CS3"/>
  <c r="CS33" s="1"/>
  <c r="CR3"/>
  <c r="CM3"/>
  <c r="CM33" s="1"/>
  <c r="CL3"/>
  <c r="CL33" s="1"/>
  <c r="CL34" s="1"/>
  <c r="CK3"/>
  <c r="CE3"/>
  <c r="CE33" s="1"/>
  <c r="CE34" s="1"/>
  <c r="CD3"/>
  <c r="BY3"/>
  <c r="BY33" s="1"/>
  <c r="BX3"/>
  <c r="BW3"/>
  <c r="BR3"/>
  <c r="BR33" s="1"/>
  <c r="BQ3"/>
  <c r="BQ33" s="1"/>
  <c r="BQ34" s="1"/>
  <c r="BP3"/>
  <c r="BO3"/>
  <c r="BK3"/>
  <c r="BK33" s="1"/>
  <c r="G33" s="1"/>
  <c r="BJ3"/>
  <c r="BJ33" s="1"/>
  <c r="BI3"/>
  <c r="BG3"/>
  <c r="BF3"/>
  <c r="BE3"/>
  <c r="BD3"/>
  <c r="BC3"/>
  <c r="BB3"/>
  <c r="BA3"/>
  <c r="AZ3"/>
  <c r="AZ39" s="1" a="1"/>
  <c r="AZ39" s="1"/>
  <c r="AY3"/>
  <c r="AX3"/>
  <c r="AW3"/>
  <c r="AV3"/>
  <c r="AV35" s="1" a="1"/>
  <c r="AV35" s="1"/>
  <c r="AU3"/>
  <c r="AT3"/>
  <c r="AS3"/>
  <c r="AR3"/>
  <c r="AQ3"/>
  <c r="AP3"/>
  <c r="B2"/>
  <c r="B32" s="1"/>
  <c r="CT1"/>
  <c r="CS1"/>
  <c r="CR1"/>
  <c r="CQ1"/>
  <c r="CP1"/>
  <c r="CO1"/>
  <c r="CN1"/>
  <c r="CN190" s="1"/>
  <c r="CM1"/>
  <c r="CL1"/>
  <c r="CK1"/>
  <c r="CJ1"/>
  <c r="CJ50" s="1"/>
  <c r="CI1"/>
  <c r="CI50" s="1"/>
  <c r="CH1"/>
  <c r="CG1"/>
  <c r="CF1"/>
  <c r="CE1"/>
  <c r="CD1"/>
  <c r="BY1"/>
  <c r="BX1"/>
  <c r="BV1"/>
  <c r="BU1"/>
  <c r="BU33" s="1"/>
  <c r="BT1"/>
  <c r="BT33" s="1"/>
  <c r="BS1"/>
  <c r="BR1"/>
  <c r="BQ1"/>
  <c r="BP1"/>
  <c r="BO1"/>
  <c r="BN1"/>
  <c r="BM1"/>
  <c r="BL1"/>
  <c r="BL170" s="1"/>
  <c r="BK1"/>
  <c r="BJ1"/>
  <c r="BG1"/>
  <c r="BB1"/>
  <c r="BA1"/>
  <c r="AZ1"/>
  <c r="AZ33" s="1"/>
  <c r="AY1"/>
  <c r="AY33" s="1"/>
  <c r="AX1"/>
  <c r="AW1"/>
  <c r="AV1"/>
  <c r="AU1"/>
  <c r="AT1"/>
  <c r="AT50" s="1"/>
  <c r="AS1"/>
  <c r="AS190" s="1"/>
  <c r="AP1"/>
  <c r="AA1"/>
  <c r="Z1"/>
  <c r="E1"/>
  <c r="D1"/>
  <c r="C1"/>
  <c r="B1"/>
  <c r="B200" i="55"/>
  <c r="BQ200" s="1"/>
  <c r="CA198"/>
  <c r="BL198"/>
  <c r="AV198"/>
  <c r="BO198" s="1"/>
  <c r="AT198"/>
  <c r="BM198" s="1"/>
  <c r="AS198"/>
  <c r="CR191"/>
  <c r="CK191"/>
  <c r="CF191"/>
  <c r="CE191"/>
  <c r="CD191"/>
  <c r="BW191"/>
  <c r="BM191"/>
  <c r="CH191" s="1"/>
  <c r="BL191"/>
  <c r="CG191" s="1"/>
  <c r="BK191"/>
  <c r="BJ191"/>
  <c r="BJ10" s="1"/>
  <c r="BI191"/>
  <c r="BI10" s="1"/>
  <c r="BE191"/>
  <c r="BD191"/>
  <c r="BD10" s="1"/>
  <c r="BB191"/>
  <c r="BA191"/>
  <c r="AZ191"/>
  <c r="AY191"/>
  <c r="AY10" s="1"/>
  <c r="AX191"/>
  <c r="AW191"/>
  <c r="AV191"/>
  <c r="BO191" s="1"/>
  <c r="AU191"/>
  <c r="AT191"/>
  <c r="AS191"/>
  <c r="AP191"/>
  <c r="CK10" s="1"/>
  <c r="CX190"/>
  <c r="CW190"/>
  <c r="CV190"/>
  <c r="CU190"/>
  <c r="CT190"/>
  <c r="CS190"/>
  <c r="CM190"/>
  <c r="CL190"/>
  <c r="CF190"/>
  <c r="CE190"/>
  <c r="CC190"/>
  <c r="CB190"/>
  <c r="CA190"/>
  <c r="BZ190"/>
  <c r="BY190"/>
  <c r="BX190"/>
  <c r="BV190"/>
  <c r="BS190"/>
  <c r="BR190"/>
  <c r="BQ190"/>
  <c r="BN190"/>
  <c r="BK190"/>
  <c r="BJ190"/>
  <c r="BB190"/>
  <c r="BA190"/>
  <c r="AZ190"/>
  <c r="AY190"/>
  <c r="AX190"/>
  <c r="AW190"/>
  <c r="G184"/>
  <c r="E183" s="1"/>
  <c r="E184"/>
  <c r="B184"/>
  <c r="AM183"/>
  <c r="AL183"/>
  <c r="AC183"/>
  <c r="G183"/>
  <c r="B183"/>
  <c r="BF191" s="1"/>
  <c r="BF10" s="1"/>
  <c r="Z182"/>
  <c r="G182"/>
  <c r="E182"/>
  <c r="BP191" s="1"/>
  <c r="D182"/>
  <c r="C182"/>
  <c r="C11" s="1"/>
  <c r="A182"/>
  <c r="AM181"/>
  <c r="AL181"/>
  <c r="AK181"/>
  <c r="AJ181"/>
  <c r="G181"/>
  <c r="B181"/>
  <c r="B180"/>
  <c r="BJ180" s="1"/>
  <c r="CA178"/>
  <c r="BL178"/>
  <c r="AV178"/>
  <c r="BO178" s="1"/>
  <c r="AT178"/>
  <c r="BM178" s="1"/>
  <c r="AS178"/>
  <c r="CR171"/>
  <c r="CK171"/>
  <c r="CF171"/>
  <c r="CE171"/>
  <c r="CD171"/>
  <c r="BW171"/>
  <c r="BM171"/>
  <c r="BL171"/>
  <c r="CG171" s="1"/>
  <c r="BK171"/>
  <c r="BJ171"/>
  <c r="BI171"/>
  <c r="BE171"/>
  <c r="BE9" s="1"/>
  <c r="BD171"/>
  <c r="BB171"/>
  <c r="BA171"/>
  <c r="AZ171"/>
  <c r="AY171"/>
  <c r="AX171"/>
  <c r="AW171"/>
  <c r="AV171"/>
  <c r="BO171" s="1"/>
  <c r="AU171"/>
  <c r="BN171" s="1"/>
  <c r="AT171"/>
  <c r="AS171"/>
  <c r="AP171"/>
  <c r="CY9" s="1"/>
  <c r="CX170"/>
  <c r="CW170"/>
  <c r="CV170"/>
  <c r="CU170"/>
  <c r="CT170"/>
  <c r="CS170"/>
  <c r="CP170"/>
  <c r="CM170"/>
  <c r="CL170"/>
  <c r="CJ170"/>
  <c r="CF170"/>
  <c r="CE170"/>
  <c r="CC170"/>
  <c r="CB170"/>
  <c r="CA170"/>
  <c r="BZ170"/>
  <c r="BY170"/>
  <c r="BX170"/>
  <c r="BR170"/>
  <c r="BQ170"/>
  <c r="BK170"/>
  <c r="BJ170"/>
  <c r="BB170"/>
  <c r="BA170"/>
  <c r="AZ170"/>
  <c r="AY170"/>
  <c r="AX170"/>
  <c r="AW170"/>
  <c r="G164"/>
  <c r="E163" s="1"/>
  <c r="E164"/>
  <c r="B164"/>
  <c r="AC163"/>
  <c r="G163"/>
  <c r="B163"/>
  <c r="BF171" s="1"/>
  <c r="Z162"/>
  <c r="G162"/>
  <c r="E162"/>
  <c r="BP171" s="1"/>
  <c r="D162"/>
  <c r="C162"/>
  <c r="A162"/>
  <c r="AM161"/>
  <c r="AL161"/>
  <c r="AK161"/>
  <c r="AJ161"/>
  <c r="G161"/>
  <c r="B161"/>
  <c r="B160"/>
  <c r="BJ160" s="1"/>
  <c r="CA158"/>
  <c r="BL158"/>
  <c r="AV158"/>
  <c r="BO158" s="1"/>
  <c r="AT158"/>
  <c r="BM158" s="1"/>
  <c r="AS158"/>
  <c r="CR151"/>
  <c r="CK151"/>
  <c r="CF151"/>
  <c r="CE151"/>
  <c r="CD151"/>
  <c r="BW151"/>
  <c r="BM151"/>
  <c r="CH151" s="1"/>
  <c r="BL151"/>
  <c r="BS151" s="1"/>
  <c r="BS8" s="1"/>
  <c r="BK151"/>
  <c r="BJ151"/>
  <c r="BJ8" s="1"/>
  <c r="BI151"/>
  <c r="BE151"/>
  <c r="BD151"/>
  <c r="BD8" s="1"/>
  <c r="BB151"/>
  <c r="BA151"/>
  <c r="AZ151"/>
  <c r="AY151"/>
  <c r="AY8" s="1"/>
  <c r="AX151"/>
  <c r="AW151"/>
  <c r="AV151"/>
  <c r="BO151" s="1"/>
  <c r="BO8" s="1"/>
  <c r="AU151"/>
  <c r="BN151" s="1"/>
  <c r="AT151"/>
  <c r="AS151"/>
  <c r="AP151"/>
  <c r="CX150"/>
  <c r="CW150"/>
  <c r="CV150"/>
  <c r="CU150"/>
  <c r="CT150"/>
  <c r="CS150"/>
  <c r="CM150"/>
  <c r="CL150"/>
  <c r="CF150"/>
  <c r="CE150"/>
  <c r="CC150"/>
  <c r="CB150"/>
  <c r="CA150"/>
  <c r="BZ150"/>
  <c r="BY150"/>
  <c r="BX150"/>
  <c r="BV150"/>
  <c r="BS150"/>
  <c r="BR150"/>
  <c r="BQ150"/>
  <c r="BN150"/>
  <c r="BK150"/>
  <c r="BJ150"/>
  <c r="BB150"/>
  <c r="BA150"/>
  <c r="AZ150"/>
  <c r="AY150"/>
  <c r="AX150"/>
  <c r="AW150"/>
  <c r="G144"/>
  <c r="E143" s="1"/>
  <c r="AL143" s="1"/>
  <c r="E144"/>
  <c r="B144"/>
  <c r="AM143"/>
  <c r="AC143"/>
  <c r="G143"/>
  <c r="B143"/>
  <c r="BF151" s="1"/>
  <c r="Z142"/>
  <c r="G142"/>
  <c r="E142"/>
  <c r="BP151" s="1"/>
  <c r="D142"/>
  <c r="C142"/>
  <c r="C9" s="1"/>
  <c r="A142"/>
  <c r="AM141"/>
  <c r="AL141"/>
  <c r="AK141"/>
  <c r="AJ141"/>
  <c r="G141"/>
  <c r="B141"/>
  <c r="B140"/>
  <c r="BQ140" s="1"/>
  <c r="CA138"/>
  <c r="BL138"/>
  <c r="AV138"/>
  <c r="BO138" s="1"/>
  <c r="AT138"/>
  <c r="BM138" s="1"/>
  <c r="AS138"/>
  <c r="CR131"/>
  <c r="CK131"/>
  <c r="CF131"/>
  <c r="CE131"/>
  <c r="CD131"/>
  <c r="BW131"/>
  <c r="BS131"/>
  <c r="BS7" s="1"/>
  <c r="BM131"/>
  <c r="BL131"/>
  <c r="CG131" s="1"/>
  <c r="BK131"/>
  <c r="BJ131"/>
  <c r="BI131"/>
  <c r="BI7" s="1"/>
  <c r="BE131"/>
  <c r="BE7" s="1"/>
  <c r="BD131"/>
  <c r="BB131"/>
  <c r="BA131"/>
  <c r="AZ131"/>
  <c r="AZ7" s="1"/>
  <c r="AY131"/>
  <c r="AX131"/>
  <c r="AW131"/>
  <c r="AV131"/>
  <c r="BO131" s="1"/>
  <c r="AU131"/>
  <c r="BN131" s="1"/>
  <c r="AT131"/>
  <c r="AS131"/>
  <c r="AP131"/>
  <c r="CK7" s="1"/>
  <c r="CX130"/>
  <c r="CW130"/>
  <c r="CV130"/>
  <c r="CU130"/>
  <c r="CT130"/>
  <c r="CS130"/>
  <c r="CP130"/>
  <c r="CM130"/>
  <c r="CL130"/>
  <c r="CJ130"/>
  <c r="CG130"/>
  <c r="CF130"/>
  <c r="CE130"/>
  <c r="CC130"/>
  <c r="CB130"/>
  <c r="CA130"/>
  <c r="BZ130"/>
  <c r="BY130"/>
  <c r="BX130"/>
  <c r="BR130"/>
  <c r="BQ130"/>
  <c r="BK130"/>
  <c r="BJ130"/>
  <c r="BB130"/>
  <c r="BA130"/>
  <c r="AZ130"/>
  <c r="AY130"/>
  <c r="AX130"/>
  <c r="AW130"/>
  <c r="G124"/>
  <c r="E123" s="1"/>
  <c r="E124"/>
  <c r="B124"/>
  <c r="AC123"/>
  <c r="G123"/>
  <c r="B123"/>
  <c r="BF131" s="1"/>
  <c r="Z122"/>
  <c r="G122"/>
  <c r="E122"/>
  <c r="BP131" s="1"/>
  <c r="D122"/>
  <c r="C122"/>
  <c r="A122"/>
  <c r="AM121"/>
  <c r="AL121"/>
  <c r="AK121"/>
  <c r="AJ121"/>
  <c r="G121"/>
  <c r="B121"/>
  <c r="BJ120"/>
  <c r="B120"/>
  <c r="BQ120" s="1"/>
  <c r="CA118"/>
  <c r="BL118"/>
  <c r="AV118"/>
  <c r="BO118" s="1"/>
  <c r="AT118"/>
  <c r="BM118" s="1"/>
  <c r="AS118"/>
  <c r="CR111"/>
  <c r="CK111"/>
  <c r="CF111"/>
  <c r="CE111"/>
  <c r="CD111"/>
  <c r="BW111"/>
  <c r="BM111"/>
  <c r="CH111" s="1"/>
  <c r="BL111"/>
  <c r="BS111" s="1"/>
  <c r="BS6" s="1"/>
  <c r="BK111"/>
  <c r="BJ111"/>
  <c r="BJ6" s="1"/>
  <c r="BI111"/>
  <c r="BE111"/>
  <c r="BD111"/>
  <c r="BD6" s="1"/>
  <c r="BB111"/>
  <c r="BA111"/>
  <c r="AZ111"/>
  <c r="AY111"/>
  <c r="AY6" s="1"/>
  <c r="AX111"/>
  <c r="AW111"/>
  <c r="AV111"/>
  <c r="BO111" s="1"/>
  <c r="AU111"/>
  <c r="BN111" s="1"/>
  <c r="AT111"/>
  <c r="AS111"/>
  <c r="AP111"/>
  <c r="CX110"/>
  <c r="CW110"/>
  <c r="CV110"/>
  <c r="CU110"/>
  <c r="CT110"/>
  <c r="CS110"/>
  <c r="CM110"/>
  <c r="CL110"/>
  <c r="CF110"/>
  <c r="CE110"/>
  <c r="CC110"/>
  <c r="CB110"/>
  <c r="CA110"/>
  <c r="BZ110"/>
  <c r="BY110"/>
  <c r="BX110"/>
  <c r="BV110"/>
  <c r="BS110"/>
  <c r="BR110"/>
  <c r="BQ110"/>
  <c r="BN110"/>
  <c r="BK110"/>
  <c r="BJ110"/>
  <c r="BB110"/>
  <c r="BA110"/>
  <c r="AZ110"/>
  <c r="AY110"/>
  <c r="AX110"/>
  <c r="AW110"/>
  <c r="G104"/>
  <c r="E103" s="1"/>
  <c r="E104"/>
  <c r="B104"/>
  <c r="AL103"/>
  <c r="AC103"/>
  <c r="G103"/>
  <c r="B103"/>
  <c r="BF111" s="1"/>
  <c r="Z102"/>
  <c r="G102"/>
  <c r="E102"/>
  <c r="BP111" s="1"/>
  <c r="D102"/>
  <c r="C102"/>
  <c r="C7" s="1"/>
  <c r="A102"/>
  <c r="AM101"/>
  <c r="AL101"/>
  <c r="AK101"/>
  <c r="AJ101"/>
  <c r="G101"/>
  <c r="B101"/>
  <c r="BJ100"/>
  <c r="B100"/>
  <c r="CS100" s="1"/>
  <c r="CA98"/>
  <c r="BL98"/>
  <c r="AV98"/>
  <c r="BO98" s="1"/>
  <c r="AT98"/>
  <c r="BM98" s="1"/>
  <c r="AS98"/>
  <c r="CR91"/>
  <c r="CK91"/>
  <c r="CF91"/>
  <c r="CE91"/>
  <c r="CD91"/>
  <c r="BW91"/>
  <c r="BT91"/>
  <c r="BT5" s="1"/>
  <c r="BM91"/>
  <c r="BL91"/>
  <c r="CG91" s="1"/>
  <c r="BK91"/>
  <c r="BJ91"/>
  <c r="BI91"/>
  <c r="BI5" s="1"/>
  <c r="BE91"/>
  <c r="BE5" s="1"/>
  <c r="BD91"/>
  <c r="BB91"/>
  <c r="BA91"/>
  <c r="AZ91"/>
  <c r="AZ5" s="1"/>
  <c r="AY91"/>
  <c r="AX91"/>
  <c r="AW91"/>
  <c r="AV91"/>
  <c r="AU91"/>
  <c r="BN91" s="1"/>
  <c r="AT91"/>
  <c r="AS91"/>
  <c r="AP91"/>
  <c r="CX90"/>
  <c r="CW90"/>
  <c r="CV90"/>
  <c r="CU90"/>
  <c r="CT90"/>
  <c r="CS90"/>
  <c r="CP90"/>
  <c r="CO90"/>
  <c r="CM90"/>
  <c r="CL90"/>
  <c r="CG90"/>
  <c r="CF90"/>
  <c r="CE90"/>
  <c r="CC90"/>
  <c r="CB90"/>
  <c r="CA90"/>
  <c r="BZ90"/>
  <c r="BY90"/>
  <c r="BX90"/>
  <c r="BR90"/>
  <c r="BQ90"/>
  <c r="BK90"/>
  <c r="BJ90"/>
  <c r="BB90"/>
  <c r="BA90"/>
  <c r="AZ90"/>
  <c r="AY90"/>
  <c r="AX90"/>
  <c r="AW90"/>
  <c r="AT90"/>
  <c r="G84"/>
  <c r="E83" s="1"/>
  <c r="E84"/>
  <c r="B84"/>
  <c r="AC83"/>
  <c r="G83"/>
  <c r="B83"/>
  <c r="BF91" s="1"/>
  <c r="Z82"/>
  <c r="G82"/>
  <c r="E82"/>
  <c r="BP91" s="1"/>
  <c r="D82"/>
  <c r="C82"/>
  <c r="A82"/>
  <c r="AM81"/>
  <c r="AL81"/>
  <c r="AK81"/>
  <c r="AJ81"/>
  <c r="G81"/>
  <c r="B81"/>
  <c r="B80"/>
  <c r="CL80" s="1"/>
  <c r="BL78"/>
  <c r="CA78" s="1"/>
  <c r="AV78"/>
  <c r="BO78" s="1"/>
  <c r="AT78"/>
  <c r="BM78" s="1"/>
  <c r="AS78"/>
  <c r="CF71"/>
  <c r="CE71"/>
  <c r="BK71"/>
  <c r="BJ71"/>
  <c r="BI71"/>
  <c r="BI4" s="1"/>
  <c r="BD71"/>
  <c r="BB71"/>
  <c r="BA71"/>
  <c r="AZ71"/>
  <c r="AY71"/>
  <c r="AX71"/>
  <c r="AW71"/>
  <c r="CX70"/>
  <c r="CW70"/>
  <c r="CV70"/>
  <c r="CU70"/>
  <c r="CT70"/>
  <c r="CS70"/>
  <c r="CO70"/>
  <c r="CM70"/>
  <c r="CL70"/>
  <c r="CF70"/>
  <c r="CE70"/>
  <c r="CC70"/>
  <c r="CB70"/>
  <c r="CA70"/>
  <c r="BZ70"/>
  <c r="BY70"/>
  <c r="BX70"/>
  <c r="BV70"/>
  <c r="BR70"/>
  <c r="BQ70"/>
  <c r="BN70"/>
  <c r="BK70"/>
  <c r="BJ70"/>
  <c r="BB70"/>
  <c r="BA70"/>
  <c r="AZ70"/>
  <c r="AY70"/>
  <c r="AX70"/>
  <c r="AW70"/>
  <c r="AT70"/>
  <c r="G64"/>
  <c r="E63" s="1"/>
  <c r="E64"/>
  <c r="B64"/>
  <c r="AC63"/>
  <c r="G63"/>
  <c r="B63"/>
  <c r="BF71" s="1"/>
  <c r="BF4" s="1"/>
  <c r="AL63"/>
  <c r="G62"/>
  <c r="E62"/>
  <c r="CR71" s="1"/>
  <c r="D62"/>
  <c r="BE71" s="1"/>
  <c r="BE4" s="1"/>
  <c r="C62"/>
  <c r="AM61"/>
  <c r="AL61"/>
  <c r="AK61"/>
  <c r="AJ61"/>
  <c r="G61"/>
  <c r="F5" s="1"/>
  <c r="B61"/>
  <c r="B5" s="1"/>
  <c r="B60"/>
  <c r="CS60" s="1"/>
  <c r="BO58"/>
  <c r="AV58"/>
  <c r="AT58"/>
  <c r="BM58" s="1"/>
  <c r="AS58"/>
  <c r="BL58" s="1"/>
  <c r="CA58" s="1"/>
  <c r="CF51"/>
  <c r="CE51"/>
  <c r="BP51"/>
  <c r="BK51"/>
  <c r="BJ51"/>
  <c r="BI51"/>
  <c r="BG51"/>
  <c r="BD51"/>
  <c r="BD3" s="1"/>
  <c r="BB51"/>
  <c r="BA51"/>
  <c r="BA3" s="1"/>
  <c r="AZ51"/>
  <c r="AZ3" s="1"/>
  <c r="AY51"/>
  <c r="AY3" s="1"/>
  <c r="AY35" s="1" a="1"/>
  <c r="AY35" s="1"/>
  <c r="AX51"/>
  <c r="AW51"/>
  <c r="AU51"/>
  <c r="AT51"/>
  <c r="CX50"/>
  <c r="CW50"/>
  <c r="CV50"/>
  <c r="CU50"/>
  <c r="CT50"/>
  <c r="CS50"/>
  <c r="CO50"/>
  <c r="CN50"/>
  <c r="CM50"/>
  <c r="CL50"/>
  <c r="CJ50"/>
  <c r="CI50"/>
  <c r="CF50"/>
  <c r="CE50"/>
  <c r="CC50"/>
  <c r="CB50"/>
  <c r="CA50"/>
  <c r="BZ50"/>
  <c r="BY50"/>
  <c r="BX50"/>
  <c r="BR50"/>
  <c r="BQ50"/>
  <c r="BK50"/>
  <c r="BJ50"/>
  <c r="BB50"/>
  <c r="BA50"/>
  <c r="AZ50"/>
  <c r="AY50"/>
  <c r="AX50"/>
  <c r="AW50"/>
  <c r="AT50"/>
  <c r="AS50"/>
  <c r="G44"/>
  <c r="E44"/>
  <c r="B44"/>
  <c r="AC43"/>
  <c r="G43"/>
  <c r="E43"/>
  <c r="B43"/>
  <c r="BF51" s="1"/>
  <c r="BF3" s="1"/>
  <c r="G42"/>
  <c r="E42"/>
  <c r="CK51" s="1"/>
  <c r="D42"/>
  <c r="BE51" s="1"/>
  <c r="C42"/>
  <c r="C4" s="1"/>
  <c r="AM41"/>
  <c r="AL41"/>
  <c r="AK41"/>
  <c r="AJ41"/>
  <c r="G41"/>
  <c r="F4" s="1"/>
  <c r="B41"/>
  <c r="B4" s="1"/>
  <c r="B40"/>
  <c r="CT39"/>
  <c r="CM39"/>
  <c r="CF39"/>
  <c r="BY39"/>
  <c r="BR39"/>
  <c r="BK39"/>
  <c r="BG39"/>
  <c r="AX39"/>
  <c r="D39"/>
  <c r="CT38"/>
  <c r="CM38"/>
  <c r="CF38"/>
  <c r="BY38"/>
  <c r="BR38"/>
  <c r="BK38"/>
  <c r="BG38"/>
  <c r="AX38"/>
  <c r="D38"/>
  <c r="CT37"/>
  <c r="CM37"/>
  <c r="CF37"/>
  <c r="BY37"/>
  <c r="BR37"/>
  <c r="BK37"/>
  <c r="BG37"/>
  <c r="AX37"/>
  <c r="D37"/>
  <c r="BG36"/>
  <c r="D36"/>
  <c r="BG35"/>
  <c r="D35" s="1"/>
  <c r="CT34"/>
  <c r="CM34"/>
  <c r="CL34"/>
  <c r="CK34"/>
  <c r="CF34"/>
  <c r="BY34"/>
  <c r="BW34"/>
  <c r="BR34"/>
  <c r="AI18" s="1"/>
  <c r="BK34"/>
  <c r="BG34"/>
  <c r="AX34"/>
  <c r="D34"/>
  <c r="CX33"/>
  <c r="CW33"/>
  <c r="CV33"/>
  <c r="CU33"/>
  <c r="CT33"/>
  <c r="CS33"/>
  <c r="CS34" s="1"/>
  <c r="CJ33"/>
  <c r="CH33"/>
  <c r="CC33"/>
  <c r="CB33"/>
  <c r="CA33"/>
  <c r="BZ33"/>
  <c r="BP33"/>
  <c r="BN33"/>
  <c r="BI33"/>
  <c r="BH33"/>
  <c r="BF33"/>
  <c r="BF34" s="1"/>
  <c r="BB33"/>
  <c r="BA33"/>
  <c r="AS33"/>
  <c r="K33"/>
  <c r="J33"/>
  <c r="I33"/>
  <c r="H33"/>
  <c r="E33"/>
  <c r="AM17"/>
  <c r="AL17"/>
  <c r="AK17"/>
  <c r="AJ17"/>
  <c r="F11"/>
  <c r="E11"/>
  <c r="D11"/>
  <c r="B11"/>
  <c r="CY10"/>
  <c r="CT10"/>
  <c r="CS10"/>
  <c r="CR10"/>
  <c r="CM10"/>
  <c r="CL10"/>
  <c r="CF10"/>
  <c r="CE10"/>
  <c r="CD10"/>
  <c r="BY10"/>
  <c r="BX10"/>
  <c r="BW10"/>
  <c r="BR10"/>
  <c r="BQ10"/>
  <c r="BP10"/>
  <c r="BO10"/>
  <c r="BL10"/>
  <c r="BK10"/>
  <c r="BG10"/>
  <c r="BE10"/>
  <c r="BC10"/>
  <c r="BB10"/>
  <c r="BA10"/>
  <c r="AZ10"/>
  <c r="AX10"/>
  <c r="AW10"/>
  <c r="AV10"/>
  <c r="AT10"/>
  <c r="AS10"/>
  <c r="AR10"/>
  <c r="AQ10"/>
  <c r="AP10"/>
  <c r="F10"/>
  <c r="E10"/>
  <c r="D10"/>
  <c r="C10"/>
  <c r="B10"/>
  <c r="CT9"/>
  <c r="CS9"/>
  <c r="CR9"/>
  <c r="CM9"/>
  <c r="CL9"/>
  <c r="CK9"/>
  <c r="CF9"/>
  <c r="CE9"/>
  <c r="BY9"/>
  <c r="BX9"/>
  <c r="BR9"/>
  <c r="BQ9"/>
  <c r="BP9"/>
  <c r="BM9"/>
  <c r="BK9"/>
  <c r="BJ9"/>
  <c r="BI9"/>
  <c r="BG9"/>
  <c r="BF9"/>
  <c r="BD9"/>
  <c r="BC9"/>
  <c r="BB9"/>
  <c r="BA9"/>
  <c r="AZ9"/>
  <c r="AY9"/>
  <c r="AX9"/>
  <c r="AW9"/>
  <c r="AV9"/>
  <c r="AU9"/>
  <c r="AT9"/>
  <c r="AS9"/>
  <c r="AR9"/>
  <c r="AQ9"/>
  <c r="F9"/>
  <c r="E9"/>
  <c r="D9"/>
  <c r="B9"/>
  <c r="CY8"/>
  <c r="CT8"/>
  <c r="CS8"/>
  <c r="CR8"/>
  <c r="CM8"/>
  <c r="CL8"/>
  <c r="CK8"/>
  <c r="CF8"/>
  <c r="CE8"/>
  <c r="CD8"/>
  <c r="BY8"/>
  <c r="BX8"/>
  <c r="BW8"/>
  <c r="BR8"/>
  <c r="BQ8"/>
  <c r="BP8"/>
  <c r="BM8"/>
  <c r="BL8"/>
  <c r="BK8"/>
  <c r="BI8"/>
  <c r="BG8"/>
  <c r="BF8"/>
  <c r="BE8"/>
  <c r="BC8"/>
  <c r="BB8"/>
  <c r="BA8"/>
  <c r="AZ8"/>
  <c r="AX8"/>
  <c r="AW8"/>
  <c r="AV8"/>
  <c r="AT8"/>
  <c r="AS8"/>
  <c r="AR8"/>
  <c r="AQ8"/>
  <c r="AP8"/>
  <c r="F8"/>
  <c r="E8"/>
  <c r="D8"/>
  <c r="C8"/>
  <c r="B8"/>
  <c r="CY7"/>
  <c r="CT7"/>
  <c r="CS7"/>
  <c r="CR7"/>
  <c r="CM7"/>
  <c r="CL7"/>
  <c r="CF7"/>
  <c r="CE7"/>
  <c r="BY7"/>
  <c r="BX7"/>
  <c r="BW7"/>
  <c r="BR7"/>
  <c r="BQ7"/>
  <c r="BP7"/>
  <c r="BO7"/>
  <c r="BK7"/>
  <c r="BJ7"/>
  <c r="BG7"/>
  <c r="BF7"/>
  <c r="BD7"/>
  <c r="BC7"/>
  <c r="BB7"/>
  <c r="BA7"/>
  <c r="AY7"/>
  <c r="AX7"/>
  <c r="AW7"/>
  <c r="AU7"/>
  <c r="AT7"/>
  <c r="AS7"/>
  <c r="AR7"/>
  <c r="AQ7"/>
  <c r="AP7"/>
  <c r="F7"/>
  <c r="E7"/>
  <c r="D7"/>
  <c r="B7"/>
  <c r="CY6"/>
  <c r="CT6"/>
  <c r="CS6"/>
  <c r="CR6"/>
  <c r="CM6"/>
  <c r="CL6"/>
  <c r="CK6"/>
  <c r="CF6"/>
  <c r="CE6"/>
  <c r="CD6"/>
  <c r="BY6"/>
  <c r="BX6"/>
  <c r="BW6"/>
  <c r="BR6"/>
  <c r="BQ6"/>
  <c r="BP6"/>
  <c r="BO6"/>
  <c r="BK6"/>
  <c r="BI6"/>
  <c r="BG6"/>
  <c r="BF6"/>
  <c r="BE6"/>
  <c r="BC6"/>
  <c r="BB6"/>
  <c r="BA6"/>
  <c r="AZ6"/>
  <c r="AX6"/>
  <c r="AW6"/>
  <c r="AV6"/>
  <c r="AT6"/>
  <c r="AS6"/>
  <c r="AR6"/>
  <c r="AQ6"/>
  <c r="AP6"/>
  <c r="F6"/>
  <c r="E6"/>
  <c r="D6"/>
  <c r="C6"/>
  <c r="B6"/>
  <c r="CT5"/>
  <c r="CS5"/>
  <c r="CM5"/>
  <c r="CL5"/>
  <c r="CF5"/>
  <c r="CE5"/>
  <c r="BY5"/>
  <c r="BX5"/>
  <c r="BR5"/>
  <c r="BQ5"/>
  <c r="BL5"/>
  <c r="BK5"/>
  <c r="BJ5"/>
  <c r="BF5"/>
  <c r="BD5"/>
  <c r="BC5"/>
  <c r="BB5"/>
  <c r="BA5"/>
  <c r="AY5"/>
  <c r="AX5"/>
  <c r="AW5"/>
  <c r="AU5"/>
  <c r="AT5"/>
  <c r="AS5"/>
  <c r="AR5"/>
  <c r="AQ5"/>
  <c r="D5"/>
  <c r="C5"/>
  <c r="CT4"/>
  <c r="CS4"/>
  <c r="CM4"/>
  <c r="CL4"/>
  <c r="CF4"/>
  <c r="CE4"/>
  <c r="BY4"/>
  <c r="BX4"/>
  <c r="BR4"/>
  <c r="BQ4"/>
  <c r="BK4"/>
  <c r="BJ4"/>
  <c r="BD4"/>
  <c r="BC4"/>
  <c r="BB4"/>
  <c r="BA4"/>
  <c r="AZ4"/>
  <c r="AY4"/>
  <c r="AX4"/>
  <c r="AW4"/>
  <c r="AR4"/>
  <c r="AQ4"/>
  <c r="AN4"/>
  <c r="AN5" s="1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E4"/>
  <c r="D4"/>
  <c r="CT3"/>
  <c r="CS3"/>
  <c r="CM3"/>
  <c r="CM33" s="1"/>
  <c r="CL3"/>
  <c r="CL33" s="1"/>
  <c r="CF3"/>
  <c r="CF33" s="1"/>
  <c r="CE3"/>
  <c r="CE33" s="1"/>
  <c r="CE34" s="1"/>
  <c r="BY3"/>
  <c r="BY33" s="1"/>
  <c r="BX3"/>
  <c r="BX33" s="1"/>
  <c r="BX34" s="1"/>
  <c r="BR3"/>
  <c r="BR33" s="1"/>
  <c r="AI17" s="1"/>
  <c r="BQ3"/>
  <c r="BQ33" s="1"/>
  <c r="BQ34" s="1"/>
  <c r="BK3"/>
  <c r="BK33" s="1"/>
  <c r="G33" s="1"/>
  <c r="BJ3"/>
  <c r="BJ33" s="1"/>
  <c r="BI3"/>
  <c r="BE3"/>
  <c r="BC3"/>
  <c r="BB3"/>
  <c r="AX3"/>
  <c r="AW3"/>
  <c r="AR3"/>
  <c r="AQ3"/>
  <c r="B2"/>
  <c r="B32" s="1"/>
  <c r="CT1"/>
  <c r="CS1"/>
  <c r="CQ1"/>
  <c r="CP1"/>
  <c r="CP50" s="1"/>
  <c r="CO1"/>
  <c r="CN1"/>
  <c r="CM1"/>
  <c r="CL1"/>
  <c r="CJ1"/>
  <c r="CI1"/>
  <c r="CH1"/>
  <c r="CG1"/>
  <c r="CF1"/>
  <c r="CE1"/>
  <c r="BY1"/>
  <c r="BX1"/>
  <c r="BV1"/>
  <c r="BV170" s="1"/>
  <c r="BU1"/>
  <c r="BT1"/>
  <c r="BS1"/>
  <c r="BS170" s="1"/>
  <c r="BR1"/>
  <c r="BQ1"/>
  <c r="BO1"/>
  <c r="BN1"/>
  <c r="BN50" s="1"/>
  <c r="BM1"/>
  <c r="BL1"/>
  <c r="BK1"/>
  <c r="BJ1"/>
  <c r="BG1"/>
  <c r="BB1"/>
  <c r="BA1"/>
  <c r="AZ1"/>
  <c r="AZ33" s="1"/>
  <c r="AY1"/>
  <c r="AY33" s="1"/>
  <c r="AX1"/>
  <c r="AW1"/>
  <c r="AV1"/>
  <c r="AU1"/>
  <c r="AT1"/>
  <c r="AS1"/>
  <c r="AA1"/>
  <c r="Z1"/>
  <c r="E1"/>
  <c r="CD33" s="1"/>
  <c r="D1"/>
  <c r="C1"/>
  <c r="B1"/>
  <c r="B33" s="1"/>
  <c r="CX191" i="40"/>
  <c r="CW191"/>
  <c r="CV191"/>
  <c r="CU191"/>
  <c r="CX171"/>
  <c r="CW171"/>
  <c r="CV171"/>
  <c r="CU171"/>
  <c r="CX151"/>
  <c r="CW151"/>
  <c r="CV151"/>
  <c r="CU151"/>
  <c r="CX131"/>
  <c r="CW131"/>
  <c r="CV131"/>
  <c r="CU131"/>
  <c r="CX111"/>
  <c r="CW111"/>
  <c r="CV111"/>
  <c r="CU111"/>
  <c r="CX91"/>
  <c r="CW91"/>
  <c r="CV91"/>
  <c r="CU91"/>
  <c r="CC191"/>
  <c r="CB191"/>
  <c r="CA191"/>
  <c r="BZ191"/>
  <c r="CC171"/>
  <c r="CB171"/>
  <c r="CA171"/>
  <c r="BZ171"/>
  <c r="CC151"/>
  <c r="CB151"/>
  <c r="CA151"/>
  <c r="BZ151"/>
  <c r="CC131"/>
  <c r="CB131"/>
  <c r="CA131"/>
  <c r="BZ131"/>
  <c r="CC111"/>
  <c r="CB111"/>
  <c r="CA111"/>
  <c r="BZ111"/>
  <c r="CC91"/>
  <c r="CB91"/>
  <c r="CA91"/>
  <c r="BZ91"/>
  <c r="AM182"/>
  <c r="AL182"/>
  <c r="AK182"/>
  <c r="AJ182"/>
  <c r="AM162"/>
  <c r="AL162"/>
  <c r="AK162"/>
  <c r="AJ162"/>
  <c r="AM142"/>
  <c r="AL142"/>
  <c r="AK142"/>
  <c r="AJ142"/>
  <c r="AM122"/>
  <c r="AL122"/>
  <c r="AK122"/>
  <c r="AJ122"/>
  <c r="AM102"/>
  <c r="AL102"/>
  <c r="AK102"/>
  <c r="AJ102"/>
  <c r="AK82"/>
  <c r="AL82"/>
  <c r="AM82"/>
  <c r="AJ82"/>
  <c r="AJ62"/>
  <c r="AJ42"/>
  <c r="AJ17" i="49"/>
  <c r="AK17"/>
  <c r="AL17"/>
  <c r="BX60" i="55" l="1"/>
  <c r="BQ80"/>
  <c r="BJ200"/>
  <c r="BJ60"/>
  <c r="BJ80"/>
  <c r="CL120"/>
  <c r="CL160"/>
  <c r="AQ60"/>
  <c r="CL60"/>
  <c r="BJ140"/>
  <c r="BQ160"/>
  <c r="CL200"/>
  <c r="AH60"/>
  <c r="CE60"/>
  <c r="AQ60" i="56"/>
  <c r="BJ80"/>
  <c r="AQ100"/>
  <c r="CL100"/>
  <c r="AQ120"/>
  <c r="CL120"/>
  <c r="BX160"/>
  <c r="BX200"/>
  <c r="AH60"/>
  <c r="AQ80"/>
  <c r="CL80"/>
  <c r="AH100"/>
  <c r="CE100"/>
  <c r="AH120"/>
  <c r="CE120"/>
  <c r="BX140"/>
  <c r="BJ160"/>
  <c r="BX180"/>
  <c r="BJ200"/>
  <c r="CE60"/>
  <c r="AH80"/>
  <c r="CE80"/>
  <c r="BX100"/>
  <c r="BX120"/>
  <c r="BJ140"/>
  <c r="AQ160"/>
  <c r="CL160"/>
  <c r="BJ180"/>
  <c r="AQ200"/>
  <c r="CL200"/>
  <c r="BX60"/>
  <c r="BX80"/>
  <c r="BJ100"/>
  <c r="BJ120"/>
  <c r="AQ140"/>
  <c r="CL140"/>
  <c r="AH160"/>
  <c r="CE160"/>
  <c r="AQ180"/>
  <c r="CL180"/>
  <c r="AH200"/>
  <c r="CE200"/>
  <c r="CE60" i="57"/>
  <c r="CL100"/>
  <c r="BJ140"/>
  <c r="CL180"/>
  <c r="BJ60"/>
  <c r="BQ100"/>
  <c r="AQ60"/>
  <c r="CL140"/>
  <c r="CL60"/>
  <c r="AQ60" i="58"/>
  <c r="CL60"/>
  <c r="AQ80"/>
  <c r="CE100"/>
  <c r="AQ120"/>
  <c r="CE140"/>
  <c r="AQ160"/>
  <c r="AH180"/>
  <c r="CE180"/>
  <c r="AQ200"/>
  <c r="CL200"/>
  <c r="AH60"/>
  <c r="CE60"/>
  <c r="CL80"/>
  <c r="BJ100"/>
  <c r="CL120"/>
  <c r="BJ140"/>
  <c r="CL160"/>
  <c r="BX180"/>
  <c r="AH200"/>
  <c r="CE200"/>
  <c r="BX60"/>
  <c r="CE80"/>
  <c r="AQ100"/>
  <c r="CE120"/>
  <c r="AQ140"/>
  <c r="CE160"/>
  <c r="BX200"/>
  <c r="BJ60"/>
  <c r="BJ80"/>
  <c r="CL100"/>
  <c r="CL140"/>
  <c r="BJ160"/>
  <c r="AQ180"/>
  <c r="CL180"/>
  <c r="BJ200"/>
  <c r="CE60" i="59"/>
  <c r="AQ80"/>
  <c r="CL80"/>
  <c r="AQ100"/>
  <c r="CL100"/>
  <c r="AQ120"/>
  <c r="CL120"/>
  <c r="AH140"/>
  <c r="CE140"/>
  <c r="AQ160"/>
  <c r="CL160"/>
  <c r="AH180"/>
  <c r="CE180"/>
  <c r="AQ200"/>
  <c r="CL200"/>
  <c r="BX60"/>
  <c r="AH80"/>
  <c r="CE80"/>
  <c r="AH100"/>
  <c r="CE100"/>
  <c r="AH120"/>
  <c r="CE120"/>
  <c r="BX140"/>
  <c r="AH160"/>
  <c r="CE160"/>
  <c r="BX180"/>
  <c r="AH200"/>
  <c r="CE200"/>
  <c r="AQ60"/>
  <c r="BX80"/>
  <c r="BX100"/>
  <c r="BX120"/>
  <c r="BJ140"/>
  <c r="BX160"/>
  <c r="BX200"/>
  <c r="AH60"/>
  <c r="BJ80"/>
  <c r="BJ100"/>
  <c r="BJ120"/>
  <c r="AQ140"/>
  <c r="CL140"/>
  <c r="BJ160"/>
  <c r="AQ180"/>
  <c r="CL180"/>
  <c r="BJ200"/>
  <c r="CJ5"/>
  <c r="CI51" i="58"/>
  <c r="CC91" i="57"/>
  <c r="CC5" s="1"/>
  <c r="CH5"/>
  <c r="CG91"/>
  <c r="CG5" s="1"/>
  <c r="BL4"/>
  <c r="BL39" s="1" a="1"/>
  <c r="BL39" s="1"/>
  <c r="H39" s="1"/>
  <c r="CG51"/>
  <c r="BL3"/>
  <c r="CJ51"/>
  <c r="CJ3" s="1"/>
  <c r="BL7" i="56"/>
  <c r="CC111"/>
  <c r="CC6" s="1"/>
  <c r="BL5"/>
  <c r="CJ4"/>
  <c r="CC71"/>
  <c r="CC4" s="1"/>
  <c r="CI51"/>
  <c r="BN3"/>
  <c r="BN38" s="1"/>
  <c r="J38" s="1"/>
  <c r="BU51"/>
  <c r="BU3" s="1"/>
  <c r="BS191" i="55"/>
  <c r="BS10" s="1"/>
  <c r="CN171"/>
  <c r="CN9" s="1"/>
  <c r="CG9"/>
  <c r="BS171"/>
  <c r="BS9" s="1"/>
  <c r="BL9"/>
  <c r="CG151"/>
  <c r="CG8" s="1"/>
  <c r="CN131"/>
  <c r="CN7" s="1"/>
  <c r="CG7"/>
  <c r="BL7"/>
  <c r="BM6"/>
  <c r="CG111"/>
  <c r="BL6"/>
  <c r="CN91"/>
  <c r="CN5" s="1"/>
  <c r="CG5"/>
  <c r="BS91"/>
  <c r="BS5" s="1"/>
  <c r="CH51" i="62"/>
  <c r="CH3" s="1"/>
  <c r="AS39" a="1"/>
  <c r="AS39" s="1"/>
  <c r="AS34" a="1"/>
  <c r="AS34" s="1"/>
  <c r="AS36" s="1"/>
  <c r="AS37"/>
  <c r="BF3" i="59"/>
  <c r="AZ39" a="1"/>
  <c r="AZ39" s="1"/>
  <c r="AP51"/>
  <c r="BI37"/>
  <c r="CD51"/>
  <c r="BP71"/>
  <c r="BI39"/>
  <c r="E39" s="1"/>
  <c r="AU39" i="62" a="1"/>
  <c r="AU39" s="1"/>
  <c r="AU35" a="1"/>
  <c r="AU35" s="1"/>
  <c r="AU34" a="1"/>
  <c r="AU34" s="1"/>
  <c r="AU38"/>
  <c r="AU37"/>
  <c r="BL4"/>
  <c r="BL35" s="1" a="1"/>
  <c r="BL35" s="1"/>
  <c r="H35" s="1"/>
  <c r="AR69"/>
  <c r="CH71" s="1"/>
  <c r="BO4"/>
  <c r="BO37" s="1"/>
  <c r="K37" s="1"/>
  <c r="CU151"/>
  <c r="CU8" s="1"/>
  <c r="CX151"/>
  <c r="CX8" s="1"/>
  <c r="CI8"/>
  <c r="CP151"/>
  <c r="CP8" s="1"/>
  <c r="AV38"/>
  <c r="AV35" a="1"/>
  <c r="AV35" s="1"/>
  <c r="AV37"/>
  <c r="AV39" a="1"/>
  <c r="AV39" s="1"/>
  <c r="AV34" a="1"/>
  <c r="AV34" s="1"/>
  <c r="BZ51"/>
  <c r="BZ3" s="1"/>
  <c r="AQ49"/>
  <c r="CC51"/>
  <c r="CC3" s="1"/>
  <c r="CI51"/>
  <c r="BN3"/>
  <c r="BU51"/>
  <c r="BU3" s="1"/>
  <c r="BZ71"/>
  <c r="BZ4" s="1"/>
  <c r="AQ69"/>
  <c r="BT71" s="1"/>
  <c r="BT4" s="1"/>
  <c r="BN4"/>
  <c r="CC71"/>
  <c r="CC4" s="1"/>
  <c r="CO151"/>
  <c r="CO8" s="1"/>
  <c r="CW151"/>
  <c r="CW8" s="1"/>
  <c r="CH8"/>
  <c r="CV151"/>
  <c r="CV8" s="1"/>
  <c r="BL37"/>
  <c r="H37" s="1"/>
  <c r="CA71"/>
  <c r="CA4" s="1"/>
  <c r="CA35" s="1" a="1"/>
  <c r="CA35" s="1"/>
  <c r="CJ51"/>
  <c r="CG51"/>
  <c r="AS35" a="1"/>
  <c r="AS35" s="1"/>
  <c r="CB71"/>
  <c r="CB4" s="1"/>
  <c r="CO111"/>
  <c r="CO6" s="1"/>
  <c r="CW111"/>
  <c r="CW6" s="1"/>
  <c r="CH6"/>
  <c r="CV111"/>
  <c r="CV6" s="1"/>
  <c r="BM35" a="1"/>
  <c r="BM35" s="1"/>
  <c r="I35" s="1"/>
  <c r="BM34" a="1"/>
  <c r="BM34" s="1"/>
  <c r="BM37"/>
  <c r="I37" s="1"/>
  <c r="BM39" a="1"/>
  <c r="BM39" s="1"/>
  <c r="I39" s="1"/>
  <c r="BM38"/>
  <c r="I38" s="1"/>
  <c r="BO35" a="1"/>
  <c r="BO35" s="1"/>
  <c r="K35" s="1"/>
  <c r="BO38"/>
  <c r="K38" s="1"/>
  <c r="BO39" a="1"/>
  <c r="BO39" s="1"/>
  <c r="K39" s="1"/>
  <c r="CU111"/>
  <c r="CU6" s="1"/>
  <c r="CX111"/>
  <c r="CX6" s="1"/>
  <c r="CI6"/>
  <c r="CP111"/>
  <c r="CP6" s="1"/>
  <c r="CB51"/>
  <c r="CB3" s="1"/>
  <c r="E37" i="59"/>
  <c r="F2" s="1"/>
  <c r="BH38"/>
  <c r="BH39"/>
  <c r="BH34"/>
  <c r="BN50"/>
  <c r="BN190"/>
  <c r="BN170"/>
  <c r="BN150"/>
  <c r="BN130"/>
  <c r="BN110"/>
  <c r="BN90"/>
  <c r="BN70"/>
  <c r="BS50"/>
  <c r="BS190"/>
  <c r="BS170"/>
  <c r="BS150"/>
  <c r="BS130"/>
  <c r="BS110"/>
  <c r="BS90"/>
  <c r="BS70"/>
  <c r="BS33"/>
  <c r="CI50"/>
  <c r="CI33"/>
  <c r="CI190"/>
  <c r="CI150"/>
  <c r="CI110"/>
  <c r="CI170"/>
  <c r="CI130"/>
  <c r="CI90"/>
  <c r="AY39" a="1"/>
  <c r="AY39" s="1"/>
  <c r="AY38"/>
  <c r="AY35" a="1"/>
  <c r="AY35" s="1"/>
  <c r="AY37"/>
  <c r="AT7"/>
  <c r="BM131"/>
  <c r="CJ8"/>
  <c r="CQ151"/>
  <c r="CQ8" s="1"/>
  <c r="CN191"/>
  <c r="CN10" s="1"/>
  <c r="CG10"/>
  <c r="CY34"/>
  <c r="CD34"/>
  <c r="CK33"/>
  <c r="BP34"/>
  <c r="CD33"/>
  <c r="BP33"/>
  <c r="CK1"/>
  <c r="BG1"/>
  <c r="BW34"/>
  <c r="CR33"/>
  <c r="BG33"/>
  <c r="CR1"/>
  <c r="BP1"/>
  <c r="Z1"/>
  <c r="CY33"/>
  <c r="AP33"/>
  <c r="C33"/>
  <c r="BV50"/>
  <c r="BV170"/>
  <c r="BV130"/>
  <c r="BV90"/>
  <c r="BV70"/>
  <c r="BV33"/>
  <c r="CH190"/>
  <c r="CH170"/>
  <c r="CH150"/>
  <c r="CH130"/>
  <c r="CH110"/>
  <c r="CH90"/>
  <c r="CH70"/>
  <c r="CH50"/>
  <c r="CH33"/>
  <c r="CQ190"/>
  <c r="CQ170"/>
  <c r="CQ150"/>
  <c r="CQ130"/>
  <c r="CQ110"/>
  <c r="CQ90"/>
  <c r="CQ70"/>
  <c r="CQ50"/>
  <c r="BJ34"/>
  <c r="F33"/>
  <c r="BA39" a="1"/>
  <c r="BA39" s="1"/>
  <c r="BA37"/>
  <c r="BA35" a="1"/>
  <c r="BA35" s="1"/>
  <c r="BA38"/>
  <c r="BA34" a="1"/>
  <c r="BA34" s="1"/>
  <c r="AT5"/>
  <c r="BM91"/>
  <c r="CJ6"/>
  <c r="CQ111"/>
  <c r="CQ6" s="1"/>
  <c r="BL8"/>
  <c r="CG151"/>
  <c r="AJ163"/>
  <c r="AM163"/>
  <c r="AL163"/>
  <c r="AK163"/>
  <c r="AJ183"/>
  <c r="AM183"/>
  <c r="AK183"/>
  <c r="AS130"/>
  <c r="AS90"/>
  <c r="AS190"/>
  <c r="AS150"/>
  <c r="AS110"/>
  <c r="AS50"/>
  <c r="AS170"/>
  <c r="CP50"/>
  <c r="CP190"/>
  <c r="CP170"/>
  <c r="CP150"/>
  <c r="CP130"/>
  <c r="CP110"/>
  <c r="CP90"/>
  <c r="CP70"/>
  <c r="CP33"/>
  <c r="BB37"/>
  <c r="BB38"/>
  <c r="BB36" s="1"/>
  <c r="BB35" a="1"/>
  <c r="BB35" s="1"/>
  <c r="BB39" a="1"/>
  <c r="BB39" s="1"/>
  <c r="BE51"/>
  <c r="BE3" s="1"/>
  <c r="D4"/>
  <c r="AM43"/>
  <c r="BO51" s="1"/>
  <c r="AL43"/>
  <c r="BN51" s="1"/>
  <c r="AJ43"/>
  <c r="BL51" s="1"/>
  <c r="AT4"/>
  <c r="AT38" s="1"/>
  <c r="BL6"/>
  <c r="CG111"/>
  <c r="AJ123"/>
  <c r="AM123"/>
  <c r="AL123"/>
  <c r="AK123"/>
  <c r="AJ143"/>
  <c r="AM143"/>
  <c r="AK143"/>
  <c r="CA191"/>
  <c r="CA10" s="1"/>
  <c r="CH191"/>
  <c r="BT191"/>
  <c r="BT10" s="1"/>
  <c r="BM10"/>
  <c r="CB191"/>
  <c r="CB10" s="1"/>
  <c r="CD1"/>
  <c r="CQ33"/>
  <c r="CK34"/>
  <c r="AZ35" a="1"/>
  <c r="AZ35" s="1"/>
  <c r="BV150"/>
  <c r="BS191"/>
  <c r="BS10" s="1"/>
  <c r="CY1"/>
  <c r="BL10"/>
  <c r="BN33"/>
  <c r="BW33"/>
  <c r="CR34"/>
  <c r="BV110"/>
  <c r="BS151"/>
  <c r="BS8" s="1"/>
  <c r="AL183"/>
  <c r="CA111"/>
  <c r="CA6" s="1"/>
  <c r="CH111"/>
  <c r="BT111"/>
  <c r="BT6" s="1"/>
  <c r="CB111"/>
  <c r="CB6" s="1"/>
  <c r="AV190"/>
  <c r="AV170"/>
  <c r="AV150"/>
  <c r="AV130"/>
  <c r="AV110"/>
  <c r="AV90"/>
  <c r="AV70"/>
  <c r="AV50"/>
  <c r="AV33"/>
  <c r="BO190"/>
  <c r="BO170"/>
  <c r="BO150"/>
  <c r="BO130"/>
  <c r="BO110"/>
  <c r="BO90"/>
  <c r="BO70"/>
  <c r="BO33"/>
  <c r="AJ63"/>
  <c r="AM63"/>
  <c r="AK63"/>
  <c r="BM71" s="1"/>
  <c r="AJ83"/>
  <c r="AM83"/>
  <c r="AL83"/>
  <c r="AK83"/>
  <c r="AJ103"/>
  <c r="AM103"/>
  <c r="AK103"/>
  <c r="CA151"/>
  <c r="CA8" s="1"/>
  <c r="CH151"/>
  <c r="BT151"/>
  <c r="BT8" s="1"/>
  <c r="CB151"/>
  <c r="CB8" s="1"/>
  <c r="BM8"/>
  <c r="CA171"/>
  <c r="CA9" s="1"/>
  <c r="CH171"/>
  <c r="BT171"/>
  <c r="BT9" s="1"/>
  <c r="BM9"/>
  <c r="CB171"/>
  <c r="CB9" s="1"/>
  <c r="AY34" a="1"/>
  <c r="AY34" s="1"/>
  <c r="CI70"/>
  <c r="AP1"/>
  <c r="AZ38"/>
  <c r="AP34"/>
  <c r="CR91"/>
  <c r="CD91"/>
  <c r="AP91"/>
  <c r="Z82"/>
  <c r="CI151"/>
  <c r="BU151"/>
  <c r="BU8" s="1"/>
  <c r="BZ151"/>
  <c r="BZ8" s="1"/>
  <c r="AQ149"/>
  <c r="CR171"/>
  <c r="CD171"/>
  <c r="AP171"/>
  <c r="Z162"/>
  <c r="CI191"/>
  <c r="BU191"/>
  <c r="BU10" s="1"/>
  <c r="BZ191"/>
  <c r="BZ10" s="1"/>
  <c r="AQ189"/>
  <c r="BT190"/>
  <c r="BT170"/>
  <c r="BT150"/>
  <c r="BT130"/>
  <c r="BT110"/>
  <c r="BT90"/>
  <c r="BT70"/>
  <c r="AS71"/>
  <c r="AV71"/>
  <c r="CI91"/>
  <c r="BU91"/>
  <c r="BU5" s="1"/>
  <c r="BZ91"/>
  <c r="BZ5" s="1"/>
  <c r="AQ89"/>
  <c r="CR111"/>
  <c r="CD111"/>
  <c r="AP111"/>
  <c r="Z102"/>
  <c r="CI131"/>
  <c r="BU131"/>
  <c r="BU7" s="1"/>
  <c r="BZ131"/>
  <c r="BZ7" s="1"/>
  <c r="AQ129"/>
  <c r="CR151"/>
  <c r="CD151"/>
  <c r="AP151"/>
  <c r="Z142"/>
  <c r="CI171"/>
  <c r="BU171"/>
  <c r="BU9" s="1"/>
  <c r="BZ171"/>
  <c r="BZ9" s="1"/>
  <c r="AQ169"/>
  <c r="CR191"/>
  <c r="CD191"/>
  <c r="AP191"/>
  <c r="Z182"/>
  <c r="BM51"/>
  <c r="CK91"/>
  <c r="CK131"/>
  <c r="CK171"/>
  <c r="BI35" a="1"/>
  <c r="BI35" s="1"/>
  <c r="E35" s="1"/>
  <c r="E6"/>
  <c r="E8"/>
  <c r="AT33"/>
  <c r="AZ34" a="1"/>
  <c r="AZ34" s="1"/>
  <c r="AZ36" s="1"/>
  <c r="BI34" a="1"/>
  <c r="BI34" s="1"/>
  <c r="CN50"/>
  <c r="AT70"/>
  <c r="CJ70"/>
  <c r="AU71"/>
  <c r="BG71"/>
  <c r="BL90"/>
  <c r="BU90"/>
  <c r="BP91"/>
  <c r="CG91"/>
  <c r="CN110"/>
  <c r="CK111"/>
  <c r="BL130"/>
  <c r="BU130"/>
  <c r="CG131"/>
  <c r="CN150"/>
  <c r="CK151"/>
  <c r="BL170"/>
  <c r="BU170"/>
  <c r="BP171"/>
  <c r="CG171"/>
  <c r="CK191"/>
  <c r="CI111"/>
  <c r="BU111"/>
  <c r="BU6" s="1"/>
  <c r="BZ111"/>
  <c r="BZ6" s="1"/>
  <c r="AQ109"/>
  <c r="CR131"/>
  <c r="CD131"/>
  <c r="AP131"/>
  <c r="Z122"/>
  <c r="AU50"/>
  <c r="AU190"/>
  <c r="AU170"/>
  <c r="AU150"/>
  <c r="AU130"/>
  <c r="AU110"/>
  <c r="AU90"/>
  <c r="AU70"/>
  <c r="CG50"/>
  <c r="CG190"/>
  <c r="CG170"/>
  <c r="CG150"/>
  <c r="CG130"/>
  <c r="CG110"/>
  <c r="CG90"/>
  <c r="CG70"/>
  <c r="CG33"/>
  <c r="CO50"/>
  <c r="CO33"/>
  <c r="Z62"/>
  <c r="CR71"/>
  <c r="CD71"/>
  <c r="AP71"/>
  <c r="A62"/>
  <c r="AU6"/>
  <c r="AU8"/>
  <c r="BN10"/>
  <c r="AU33"/>
  <c r="AZ37"/>
  <c r="BI38"/>
  <c r="E38" s="1"/>
  <c r="BU70"/>
  <c r="BW71"/>
  <c r="BM90"/>
  <c r="BG91"/>
  <c r="AT110"/>
  <c r="CJ110"/>
  <c r="CO110"/>
  <c r="BM130"/>
  <c r="BG131"/>
  <c r="AT150"/>
  <c r="CJ150"/>
  <c r="CO150"/>
  <c r="BM170"/>
  <c r="BG171"/>
  <c r="AT190"/>
  <c r="CJ190"/>
  <c r="CO190"/>
  <c r="BW51"/>
  <c r="CK51"/>
  <c r="BJ60"/>
  <c r="CL60"/>
  <c r="BQ80"/>
  <c r="BQ100"/>
  <c r="BQ120"/>
  <c r="BQ140"/>
  <c r="BQ160"/>
  <c r="BQ180"/>
  <c r="BQ200"/>
  <c r="BQ60"/>
  <c r="AS36" i="58"/>
  <c r="E34"/>
  <c r="AZ36"/>
  <c r="AS170"/>
  <c r="AS150"/>
  <c r="AS110"/>
  <c r="AS50"/>
  <c r="AS130"/>
  <c r="AS90"/>
  <c r="AV190"/>
  <c r="AV170"/>
  <c r="AV150"/>
  <c r="AV130"/>
  <c r="AV110"/>
  <c r="AV90"/>
  <c r="AV70"/>
  <c r="AV33"/>
  <c r="BO190"/>
  <c r="BO170"/>
  <c r="BO150"/>
  <c r="BO130"/>
  <c r="BO110"/>
  <c r="BO90"/>
  <c r="BO70"/>
  <c r="BO33"/>
  <c r="BO50"/>
  <c r="CR91"/>
  <c r="CD91"/>
  <c r="AP91"/>
  <c r="Z82"/>
  <c r="BP91"/>
  <c r="A82"/>
  <c r="E6"/>
  <c r="CK91"/>
  <c r="BG91"/>
  <c r="CR131"/>
  <c r="CD131"/>
  <c r="AP131"/>
  <c r="Z122"/>
  <c r="BP131"/>
  <c r="A122"/>
  <c r="E8"/>
  <c r="BG131"/>
  <c r="CK131"/>
  <c r="CA171"/>
  <c r="CA9" s="1"/>
  <c r="CH171"/>
  <c r="BT171"/>
  <c r="BT9" s="1"/>
  <c r="BM9"/>
  <c r="CR191"/>
  <c r="CD191"/>
  <c r="AP191"/>
  <c r="Z182"/>
  <c r="BW191"/>
  <c r="A182"/>
  <c r="BG191"/>
  <c r="BP191"/>
  <c r="CY34"/>
  <c r="CD34"/>
  <c r="CK33"/>
  <c r="AP33"/>
  <c r="C33"/>
  <c r="BP34"/>
  <c r="CD33"/>
  <c r="CR1"/>
  <c r="BP1"/>
  <c r="Z1"/>
  <c r="CK34"/>
  <c r="BW34"/>
  <c r="CY33"/>
  <c r="BP33"/>
  <c r="BG33"/>
  <c r="CK1"/>
  <c r="BG1"/>
  <c r="AP34"/>
  <c r="BV50"/>
  <c r="BV190"/>
  <c r="BV70"/>
  <c r="BV170"/>
  <c r="BV150"/>
  <c r="BV130"/>
  <c r="BV110"/>
  <c r="BV90"/>
  <c r="BV33"/>
  <c r="CH190"/>
  <c r="CH170"/>
  <c r="CH150"/>
  <c r="CH130"/>
  <c r="CH110"/>
  <c r="CH90"/>
  <c r="CH70"/>
  <c r="CH50"/>
  <c r="CQ190"/>
  <c r="CQ170"/>
  <c r="CQ150"/>
  <c r="CQ130"/>
  <c r="CQ110"/>
  <c r="CQ90"/>
  <c r="CQ70"/>
  <c r="CQ33"/>
  <c r="AT38"/>
  <c r="AT34" a="1"/>
  <c r="AT34" s="1"/>
  <c r="AT37"/>
  <c r="AT35" a="1"/>
  <c r="AT35" s="1"/>
  <c r="AY39" a="1"/>
  <c r="AY39" s="1"/>
  <c r="AY38"/>
  <c r="AY35" a="1"/>
  <c r="AY35" s="1"/>
  <c r="AY34" a="1"/>
  <c r="AY34" s="1"/>
  <c r="AY36" s="1"/>
  <c r="BI37"/>
  <c r="BI39"/>
  <c r="E39" s="1"/>
  <c r="AM43"/>
  <c r="AL43"/>
  <c r="AJ43"/>
  <c r="AK43"/>
  <c r="AS37"/>
  <c r="AS39" a="1"/>
  <c r="AS39" s="1"/>
  <c r="AS38"/>
  <c r="AS35" a="1"/>
  <c r="AS35" s="1"/>
  <c r="BA39" a="1"/>
  <c r="BA39" s="1"/>
  <c r="BA37"/>
  <c r="BA35" a="1"/>
  <c r="BA35" s="1"/>
  <c r="BA38"/>
  <c r="BA34" a="1"/>
  <c r="BA34" s="1"/>
  <c r="CP51"/>
  <c r="CP3" s="1"/>
  <c r="CA71"/>
  <c r="CA4" s="1"/>
  <c r="CH71"/>
  <c r="BT71"/>
  <c r="BT4" s="1"/>
  <c r="CB71"/>
  <c r="CB4" s="1"/>
  <c r="CN191"/>
  <c r="CN10" s="1"/>
  <c r="CG10"/>
  <c r="AS33"/>
  <c r="AV50"/>
  <c r="CB171"/>
  <c r="CB9" s="1"/>
  <c r="CD1"/>
  <c r="BN35" a="1"/>
  <c r="BN35" s="1"/>
  <c r="J35" s="1"/>
  <c r="E11"/>
  <c r="BW33"/>
  <c r="BN38"/>
  <c r="J38" s="1"/>
  <c r="AS190"/>
  <c r="CK191"/>
  <c r="CP50"/>
  <c r="CP190"/>
  <c r="CP170"/>
  <c r="CP150"/>
  <c r="CP130"/>
  <c r="CP110"/>
  <c r="CP90"/>
  <c r="CP70"/>
  <c r="CP33"/>
  <c r="CJ51"/>
  <c r="BV51"/>
  <c r="BV3" s="1"/>
  <c r="AR49"/>
  <c r="AJ63"/>
  <c r="AM63"/>
  <c r="AK63"/>
  <c r="BB37"/>
  <c r="BB38"/>
  <c r="BB35" a="1"/>
  <c r="BB35" s="1"/>
  <c r="BB34" a="1"/>
  <c r="BB34" s="1"/>
  <c r="BB36" s="1"/>
  <c r="BU34" a="1"/>
  <c r="BU34" s="1"/>
  <c r="CR111"/>
  <c r="CD111"/>
  <c r="AP111"/>
  <c r="Z102"/>
  <c r="BP111"/>
  <c r="A102"/>
  <c r="E7"/>
  <c r="CK111"/>
  <c r="BG111"/>
  <c r="CR151"/>
  <c r="CD151"/>
  <c r="AP151"/>
  <c r="Z142"/>
  <c r="BP151"/>
  <c r="A142"/>
  <c r="E9"/>
  <c r="CK151"/>
  <c r="BG151"/>
  <c r="CR171"/>
  <c r="CD171"/>
  <c r="AP171"/>
  <c r="Z162"/>
  <c r="A162"/>
  <c r="CK171"/>
  <c r="BG171"/>
  <c r="BW171"/>
  <c r="BN50"/>
  <c r="BN190"/>
  <c r="BN170"/>
  <c r="BN150"/>
  <c r="BN130"/>
  <c r="BN110"/>
  <c r="BN90"/>
  <c r="BN70"/>
  <c r="BS50"/>
  <c r="BS190"/>
  <c r="BS170"/>
  <c r="BS150"/>
  <c r="BS130"/>
  <c r="BS110"/>
  <c r="BS90"/>
  <c r="BS70"/>
  <c r="CI33"/>
  <c r="CI170"/>
  <c r="CI110"/>
  <c r="CI150"/>
  <c r="CI130"/>
  <c r="CI90"/>
  <c r="AU39" a="1"/>
  <c r="AU39" s="1"/>
  <c r="AU35" a="1"/>
  <c r="AU35" s="1"/>
  <c r="AU34" a="1"/>
  <c r="AU34" s="1"/>
  <c r="AU38"/>
  <c r="AU37"/>
  <c r="BJ34"/>
  <c r="F33"/>
  <c r="CH51"/>
  <c r="BT51"/>
  <c r="BT3" s="1"/>
  <c r="CB51"/>
  <c r="CB3" s="1"/>
  <c r="BM3"/>
  <c r="CN171"/>
  <c r="CN9" s="1"/>
  <c r="CG9"/>
  <c r="CA191"/>
  <c r="CA10" s="1"/>
  <c r="CH191"/>
  <c r="BT191"/>
  <c r="BT10" s="1"/>
  <c r="BM10"/>
  <c r="CB191"/>
  <c r="CB10" s="1"/>
  <c r="AV39" a="1"/>
  <c r="AV39" s="1"/>
  <c r="AS70"/>
  <c r="AZ38"/>
  <c r="BO3"/>
  <c r="AV38"/>
  <c r="AZ35" a="1"/>
  <c r="AZ35" s="1"/>
  <c r="CG4"/>
  <c r="BN33"/>
  <c r="CR33"/>
  <c r="AT39" a="1"/>
  <c r="AT39" s="1"/>
  <c r="CI50"/>
  <c r="CQ50"/>
  <c r="CA51"/>
  <c r="CA3" s="1"/>
  <c r="BM91"/>
  <c r="BM111"/>
  <c r="BM131"/>
  <c r="BM151"/>
  <c r="AJ83"/>
  <c r="AM83"/>
  <c r="AJ103"/>
  <c r="AM103"/>
  <c r="AJ123"/>
  <c r="AM123"/>
  <c r="AU50"/>
  <c r="AU190"/>
  <c r="AU170"/>
  <c r="AU150"/>
  <c r="AU130"/>
  <c r="AU110"/>
  <c r="AU90"/>
  <c r="AU70"/>
  <c r="BM50"/>
  <c r="BM33"/>
  <c r="CG50"/>
  <c r="CG190"/>
  <c r="CG170"/>
  <c r="CG150"/>
  <c r="CG130"/>
  <c r="CG110"/>
  <c r="CG90"/>
  <c r="CG70"/>
  <c r="CG33"/>
  <c r="CO50"/>
  <c r="CO33"/>
  <c r="Z62"/>
  <c r="CR71"/>
  <c r="CD71"/>
  <c r="AP71"/>
  <c r="A62"/>
  <c r="CI71"/>
  <c r="BU71"/>
  <c r="BU4" s="1"/>
  <c r="BU37" s="1"/>
  <c r="BZ71"/>
  <c r="BZ4" s="1"/>
  <c r="AQ69"/>
  <c r="CI191"/>
  <c r="BU191"/>
  <c r="BU10" s="1"/>
  <c r="BZ191"/>
  <c r="BZ10" s="1"/>
  <c r="AQ189"/>
  <c r="BL51"/>
  <c r="AL163"/>
  <c r="BS191"/>
  <c r="BS10" s="1"/>
  <c r="BN39" a="1"/>
  <c r="BN39" s="1"/>
  <c r="J39" s="1"/>
  <c r="BO4"/>
  <c r="BL5"/>
  <c r="BL6"/>
  <c r="BL7"/>
  <c r="BL8"/>
  <c r="CJ33"/>
  <c r="BN34" a="1"/>
  <c r="BN34" s="1"/>
  <c r="BN37"/>
  <c r="J37" s="1"/>
  <c r="AZ39" a="1"/>
  <c r="AZ39" s="1"/>
  <c r="BU50"/>
  <c r="BL70"/>
  <c r="BU70"/>
  <c r="BS71"/>
  <c r="BS4" s="1"/>
  <c r="CC71"/>
  <c r="CC4" s="1"/>
  <c r="CJ71"/>
  <c r="AK83"/>
  <c r="BM90"/>
  <c r="BS91"/>
  <c r="BS5" s="1"/>
  <c r="CJ91"/>
  <c r="AK103"/>
  <c r="BM110"/>
  <c r="BS111"/>
  <c r="BS6" s="1"/>
  <c r="CJ111"/>
  <c r="AK123"/>
  <c r="BM130"/>
  <c r="BS131"/>
  <c r="BS7" s="1"/>
  <c r="CJ131"/>
  <c r="BM150"/>
  <c r="BS151"/>
  <c r="BS8" s="1"/>
  <c r="CJ151"/>
  <c r="BM170"/>
  <c r="BV171"/>
  <c r="BV9" s="1"/>
  <c r="BL190"/>
  <c r="BU190"/>
  <c r="AJ143"/>
  <c r="AM143"/>
  <c r="AJ163"/>
  <c r="AM163"/>
  <c r="AJ183"/>
  <c r="AM183"/>
  <c r="BT190"/>
  <c r="BT170"/>
  <c r="BT150"/>
  <c r="BT130"/>
  <c r="BT110"/>
  <c r="BT90"/>
  <c r="BT70"/>
  <c r="AV37"/>
  <c r="AV34" a="1"/>
  <c r="AV34" s="1"/>
  <c r="AV36" s="1"/>
  <c r="BZ51"/>
  <c r="BZ3" s="1"/>
  <c r="AQ49"/>
  <c r="CC51"/>
  <c r="CC3" s="1"/>
  <c r="CI91"/>
  <c r="BU91"/>
  <c r="BU5" s="1"/>
  <c r="BZ91"/>
  <c r="BZ5" s="1"/>
  <c r="AQ89"/>
  <c r="CI111"/>
  <c r="BU111"/>
  <c r="BU6" s="1"/>
  <c r="BZ111"/>
  <c r="BZ6" s="1"/>
  <c r="AQ109"/>
  <c r="CI131"/>
  <c r="BU131"/>
  <c r="BU7" s="1"/>
  <c r="BZ131"/>
  <c r="BZ7" s="1"/>
  <c r="AQ129"/>
  <c r="CI151"/>
  <c r="BU151"/>
  <c r="BU8" s="1"/>
  <c r="BZ151"/>
  <c r="BZ8" s="1"/>
  <c r="AQ149"/>
  <c r="CI171"/>
  <c r="BU171"/>
  <c r="BU9" s="1"/>
  <c r="BZ171"/>
  <c r="BZ9" s="1"/>
  <c r="AQ169"/>
  <c r="BV71"/>
  <c r="BV4" s="1"/>
  <c r="AL83"/>
  <c r="AL103"/>
  <c r="AL123"/>
  <c r="AL183"/>
  <c r="BI35" a="1"/>
  <c r="BI35" s="1"/>
  <c r="E35" s="1"/>
  <c r="AU33"/>
  <c r="BT33"/>
  <c r="AV35" a="1"/>
  <c r="AV35" s="1"/>
  <c r="AZ37"/>
  <c r="BI38"/>
  <c r="E38" s="1"/>
  <c r="BL50"/>
  <c r="BT50"/>
  <c r="AT70"/>
  <c r="CJ70"/>
  <c r="CO70"/>
  <c r="BL90"/>
  <c r="BU90"/>
  <c r="BL110"/>
  <c r="BU110"/>
  <c r="BL130"/>
  <c r="BU130"/>
  <c r="BL150"/>
  <c r="BU150"/>
  <c r="BU170"/>
  <c r="CC171"/>
  <c r="CC9" s="1"/>
  <c r="AT190"/>
  <c r="CJ190"/>
  <c r="CO190"/>
  <c r="BW51"/>
  <c r="CK51"/>
  <c r="BQ80"/>
  <c r="CS80"/>
  <c r="BQ100"/>
  <c r="CS100"/>
  <c r="BQ120"/>
  <c r="CS120"/>
  <c r="BQ140"/>
  <c r="CS140"/>
  <c r="BQ160"/>
  <c r="CS160"/>
  <c r="BQ180"/>
  <c r="BQ200"/>
  <c r="A42"/>
  <c r="AP51"/>
  <c r="CD51"/>
  <c r="BQ60"/>
  <c r="AH80"/>
  <c r="AH100"/>
  <c r="AH120"/>
  <c r="AH140"/>
  <c r="AH160"/>
  <c r="BM35" i="57" a="1"/>
  <c r="BM35" s="1"/>
  <c r="I35" s="1"/>
  <c r="CJ190"/>
  <c r="CJ150"/>
  <c r="CJ110"/>
  <c r="CJ70"/>
  <c r="CJ33"/>
  <c r="CJ170"/>
  <c r="CJ130"/>
  <c r="CJ90"/>
  <c r="CJ50"/>
  <c r="AM43"/>
  <c r="AJ43"/>
  <c r="AK43"/>
  <c r="AL43"/>
  <c r="AY39" a="1"/>
  <c r="AY39" s="1"/>
  <c r="AY38"/>
  <c r="AY37"/>
  <c r="AY34" a="1"/>
  <c r="AY34" s="1"/>
  <c r="AY35" a="1"/>
  <c r="AY35" s="1"/>
  <c r="CN71"/>
  <c r="CN4" s="1"/>
  <c r="CG4"/>
  <c r="CI191"/>
  <c r="BU191"/>
  <c r="BU10" s="1"/>
  <c r="BZ191"/>
  <c r="BZ10" s="1"/>
  <c r="BN10"/>
  <c r="CC191"/>
  <c r="CC10" s="1"/>
  <c r="AQ189"/>
  <c r="BL190"/>
  <c r="BL170"/>
  <c r="BL150"/>
  <c r="BL130"/>
  <c r="BL110"/>
  <c r="BL90"/>
  <c r="BL70"/>
  <c r="BL50"/>
  <c r="BL33"/>
  <c r="BT190"/>
  <c r="BT170"/>
  <c r="BT150"/>
  <c r="BT130"/>
  <c r="BT110"/>
  <c r="BT90"/>
  <c r="BT70"/>
  <c r="BT50"/>
  <c r="BT33"/>
  <c r="CI71"/>
  <c r="BU71"/>
  <c r="BU4" s="1"/>
  <c r="BZ71"/>
  <c r="BZ4" s="1"/>
  <c r="CC71"/>
  <c r="CC4" s="1"/>
  <c r="AQ69"/>
  <c r="CN111"/>
  <c r="CN6" s="1"/>
  <c r="CG6"/>
  <c r="CI151"/>
  <c r="BU151"/>
  <c r="BU8" s="1"/>
  <c r="BZ151"/>
  <c r="BZ8" s="1"/>
  <c r="CC151"/>
  <c r="CC8" s="1"/>
  <c r="AQ149"/>
  <c r="BN8"/>
  <c r="CN191"/>
  <c r="CN10" s="1"/>
  <c r="CG10"/>
  <c r="BI35" a="1"/>
  <c r="BI35" s="1"/>
  <c r="E35" s="1"/>
  <c r="BI34" a="1"/>
  <c r="BI34" s="1"/>
  <c r="BI39"/>
  <c r="E39" s="1"/>
  <c r="BI37"/>
  <c r="BI38"/>
  <c r="E38" s="1"/>
  <c r="BA38"/>
  <c r="BA34" a="1"/>
  <c r="BA34" s="1"/>
  <c r="BA36" s="1"/>
  <c r="BA37"/>
  <c r="BA35" a="1"/>
  <c r="BA35" s="1"/>
  <c r="AZ38"/>
  <c r="AZ35" a="1"/>
  <c r="AZ35" s="1"/>
  <c r="AZ34" a="1"/>
  <c r="AZ34" s="1"/>
  <c r="AZ39" a="1"/>
  <c r="AZ39" s="1"/>
  <c r="AZ37"/>
  <c r="CI111"/>
  <c r="BU111"/>
  <c r="BU6" s="1"/>
  <c r="BZ111"/>
  <c r="BZ6" s="1"/>
  <c r="CC111"/>
  <c r="CC6" s="1"/>
  <c r="AQ109"/>
  <c r="BN6"/>
  <c r="CN151"/>
  <c r="CN8" s="1"/>
  <c r="CG8"/>
  <c r="AT33"/>
  <c r="AT170"/>
  <c r="AT130"/>
  <c r="AT90"/>
  <c r="AT50"/>
  <c r="AT190"/>
  <c r="AT150"/>
  <c r="AT110"/>
  <c r="AT70"/>
  <c r="CN190"/>
  <c r="CN170"/>
  <c r="CN150"/>
  <c r="CN130"/>
  <c r="CN110"/>
  <c r="CN90"/>
  <c r="CN70"/>
  <c r="CN50"/>
  <c r="CN33"/>
  <c r="CH51"/>
  <c r="BT51"/>
  <c r="BT3" s="1"/>
  <c r="CA51"/>
  <c r="CA3" s="1"/>
  <c r="CB51"/>
  <c r="CB3" s="1"/>
  <c r="BB37"/>
  <c r="BB35" a="1"/>
  <c r="BB35" s="1"/>
  <c r="BB39" a="1"/>
  <c r="BB39" s="1"/>
  <c r="BB38"/>
  <c r="BB34" a="1"/>
  <c r="BB34" s="1"/>
  <c r="BB36" s="1"/>
  <c r="CR51"/>
  <c r="CD51"/>
  <c r="AP51"/>
  <c r="A42"/>
  <c r="Z42"/>
  <c r="BZ51"/>
  <c r="BZ3" s="1"/>
  <c r="AQ49"/>
  <c r="CI51"/>
  <c r="BU51"/>
  <c r="BU3" s="1"/>
  <c r="AR69"/>
  <c r="CJ71"/>
  <c r="BV71"/>
  <c r="BV4" s="1"/>
  <c r="CA71"/>
  <c r="CA4" s="1"/>
  <c r="CB71"/>
  <c r="CB4" s="1"/>
  <c r="BX80"/>
  <c r="AH80"/>
  <c r="CE80"/>
  <c r="AQ80"/>
  <c r="AJ83"/>
  <c r="AK83"/>
  <c r="AR109"/>
  <c r="CJ111"/>
  <c r="BV111"/>
  <c r="BV6" s="1"/>
  <c r="CA111"/>
  <c r="CA6" s="1"/>
  <c r="CB111"/>
  <c r="CB6" s="1"/>
  <c r="BX120"/>
  <c r="AH120"/>
  <c r="CE120"/>
  <c r="AQ120"/>
  <c r="AJ123"/>
  <c r="AK123"/>
  <c r="AR149"/>
  <c r="CJ151"/>
  <c r="BV151"/>
  <c r="BV8" s="1"/>
  <c r="CA151"/>
  <c r="CA8" s="1"/>
  <c r="CB151"/>
  <c r="CB8" s="1"/>
  <c r="BX160"/>
  <c r="AH160"/>
  <c r="CE160"/>
  <c r="AQ160"/>
  <c r="AJ163"/>
  <c r="AK163"/>
  <c r="AR189"/>
  <c r="CJ191"/>
  <c r="BV191"/>
  <c r="BV10" s="1"/>
  <c r="CA191"/>
  <c r="CA10" s="1"/>
  <c r="CB191"/>
  <c r="CB10" s="1"/>
  <c r="CY34"/>
  <c r="CR34"/>
  <c r="BP34"/>
  <c r="CY33"/>
  <c r="BW33"/>
  <c r="BG33"/>
  <c r="AS190"/>
  <c r="AS170"/>
  <c r="AS150"/>
  <c r="AS130"/>
  <c r="AS110"/>
  <c r="AS90"/>
  <c r="AS70"/>
  <c r="BS50"/>
  <c r="BS33"/>
  <c r="CI91"/>
  <c r="BU91"/>
  <c r="BU5" s="1"/>
  <c r="CI131"/>
  <c r="BU131"/>
  <c r="BU7" s="1"/>
  <c r="CI171"/>
  <c r="BU171"/>
  <c r="BU9" s="1"/>
  <c r="AV190"/>
  <c r="AV170"/>
  <c r="AV150"/>
  <c r="AV130"/>
  <c r="AV110"/>
  <c r="AV90"/>
  <c r="AV70"/>
  <c r="AV50"/>
  <c r="CH190"/>
  <c r="CH170"/>
  <c r="CH150"/>
  <c r="CH130"/>
  <c r="CH110"/>
  <c r="CH90"/>
  <c r="CH70"/>
  <c r="CH50"/>
  <c r="Z62"/>
  <c r="BP71"/>
  <c r="BG71"/>
  <c r="AJ63"/>
  <c r="AK63"/>
  <c r="AR89"/>
  <c r="CJ91"/>
  <c r="BV91"/>
  <c r="BV5" s="1"/>
  <c r="CA91"/>
  <c r="CA5" s="1"/>
  <c r="CB91"/>
  <c r="CB5" s="1"/>
  <c r="BX100"/>
  <c r="AH100"/>
  <c r="CE100"/>
  <c r="AQ100"/>
  <c r="AJ103"/>
  <c r="AK103"/>
  <c r="AR129"/>
  <c r="CJ131"/>
  <c r="BV131"/>
  <c r="BV7" s="1"/>
  <c r="CA131"/>
  <c r="CA7" s="1"/>
  <c r="CB131"/>
  <c r="CB7" s="1"/>
  <c r="BX140"/>
  <c r="AH140"/>
  <c r="CE140"/>
  <c r="AQ140"/>
  <c r="AJ143"/>
  <c r="AK143"/>
  <c r="AR169"/>
  <c r="CJ171"/>
  <c r="BV171"/>
  <c r="BV9" s="1"/>
  <c r="CA171"/>
  <c r="CA9" s="1"/>
  <c r="CB171"/>
  <c r="CB9" s="1"/>
  <c r="BX180"/>
  <c r="AH180"/>
  <c r="CE180"/>
  <c r="AQ180"/>
  <c r="AJ183"/>
  <c r="AK183"/>
  <c r="CC51"/>
  <c r="CC3" s="1"/>
  <c r="CS80"/>
  <c r="CS120"/>
  <c r="CS160"/>
  <c r="CS200"/>
  <c r="AV4"/>
  <c r="AV35" s="1" a="1"/>
  <c r="AV35" s="1"/>
  <c r="BM4"/>
  <c r="BM39" s="1" a="1"/>
  <c r="BM39" s="1"/>
  <c r="I39" s="1"/>
  <c r="CK4"/>
  <c r="CD6"/>
  <c r="CD8"/>
  <c r="BG10"/>
  <c r="BP10"/>
  <c r="BP51"/>
  <c r="BT71"/>
  <c r="BT4" s="1"/>
  <c r="CH71"/>
  <c r="CL80"/>
  <c r="BZ91"/>
  <c r="BZ5" s="1"/>
  <c r="CN91"/>
  <c r="CN5" s="1"/>
  <c r="BT111"/>
  <c r="BT6" s="1"/>
  <c r="CH111"/>
  <c r="CL120"/>
  <c r="BZ131"/>
  <c r="BZ7" s="1"/>
  <c r="CN131"/>
  <c r="CN7" s="1"/>
  <c r="BT151"/>
  <c r="BT8" s="1"/>
  <c r="CH151"/>
  <c r="CL160"/>
  <c r="BZ171"/>
  <c r="BZ9" s="1"/>
  <c r="CN171"/>
  <c r="CN9" s="1"/>
  <c r="BT191"/>
  <c r="BT10" s="1"/>
  <c r="CH191"/>
  <c r="CL200"/>
  <c r="AP1"/>
  <c r="CD1"/>
  <c r="AT3"/>
  <c r="E4"/>
  <c r="AU4"/>
  <c r="BG4"/>
  <c r="BP4"/>
  <c r="CR4"/>
  <c r="AV6"/>
  <c r="BM6"/>
  <c r="CK6"/>
  <c r="AV8"/>
  <c r="BM8"/>
  <c r="CK8"/>
  <c r="BN9"/>
  <c r="AP10"/>
  <c r="BO10"/>
  <c r="BW10"/>
  <c r="C33"/>
  <c r="AS33"/>
  <c r="BN33"/>
  <c r="CH33"/>
  <c r="AS35" a="1"/>
  <c r="AS35" s="1"/>
  <c r="AS50"/>
  <c r="BW51"/>
  <c r="BM70"/>
  <c r="BS70"/>
  <c r="BS71"/>
  <c r="BS4" s="1"/>
  <c r="BS37" s="1"/>
  <c r="BQ80"/>
  <c r="CG90"/>
  <c r="CO90"/>
  <c r="CS100"/>
  <c r="BM110"/>
  <c r="BS110"/>
  <c r="BS111"/>
  <c r="BS6" s="1"/>
  <c r="BQ120"/>
  <c r="CG130"/>
  <c r="CO130"/>
  <c r="CS140"/>
  <c r="BM150"/>
  <c r="BS150"/>
  <c r="BS151"/>
  <c r="BS8" s="1"/>
  <c r="BQ160"/>
  <c r="CG170"/>
  <c r="CS180"/>
  <c r="BM190"/>
  <c r="BS190"/>
  <c r="BS191"/>
  <c r="BS10" s="1"/>
  <c r="BX200"/>
  <c r="AH200"/>
  <c r="CE200"/>
  <c r="AQ200"/>
  <c r="BO190"/>
  <c r="BO170"/>
  <c r="BO150"/>
  <c r="BO130"/>
  <c r="BO110"/>
  <c r="BO90"/>
  <c r="BO70"/>
  <c r="BO50"/>
  <c r="BO33"/>
  <c r="CI190"/>
  <c r="CI170"/>
  <c r="CI150"/>
  <c r="CI130"/>
  <c r="CI110"/>
  <c r="CI90"/>
  <c r="CI70"/>
  <c r="CI33"/>
  <c r="CQ190"/>
  <c r="CQ170"/>
  <c r="CQ150"/>
  <c r="CQ130"/>
  <c r="CQ110"/>
  <c r="CQ90"/>
  <c r="CQ70"/>
  <c r="CQ50"/>
  <c r="CQ33"/>
  <c r="BL34" a="1"/>
  <c r="BL34" s="1"/>
  <c r="BU190"/>
  <c r="BU170"/>
  <c r="BU150"/>
  <c r="BU130"/>
  <c r="BU110"/>
  <c r="BU90"/>
  <c r="BU70"/>
  <c r="AS37"/>
  <c r="AS34" a="1"/>
  <c r="AS34" s="1"/>
  <c r="AS36" s="1"/>
  <c r="CO91"/>
  <c r="CO5" s="1"/>
  <c r="CV91"/>
  <c r="CV5" s="1"/>
  <c r="CO131"/>
  <c r="CO7" s="1"/>
  <c r="CV131"/>
  <c r="CV7" s="1"/>
  <c r="CO171"/>
  <c r="CO9" s="1"/>
  <c r="CV171"/>
  <c r="CV9" s="1"/>
  <c r="BW1"/>
  <c r="CY1"/>
  <c r="AU3"/>
  <c r="CY10"/>
  <c r="BP33"/>
  <c r="CD33"/>
  <c r="BJ34"/>
  <c r="BW34"/>
  <c r="CD34"/>
  <c r="BG1"/>
  <c r="CK1"/>
  <c r="BA39" a="1"/>
  <c r="BA39" s="1"/>
  <c r="BN3"/>
  <c r="D4"/>
  <c r="AP4"/>
  <c r="BO4"/>
  <c r="BO37" s="1"/>
  <c r="K37" s="1"/>
  <c r="BW4"/>
  <c r="AU6"/>
  <c r="BG6"/>
  <c r="BP6"/>
  <c r="AU8"/>
  <c r="BG8"/>
  <c r="BP8"/>
  <c r="CD10"/>
  <c r="CR10"/>
  <c r="AP33"/>
  <c r="BM33"/>
  <c r="CG33"/>
  <c r="CR33"/>
  <c r="AP34"/>
  <c r="AS38"/>
  <c r="BV50"/>
  <c r="BG51"/>
  <c r="BV51"/>
  <c r="BV3" s="1"/>
  <c r="CK51"/>
  <c r="AU70"/>
  <c r="CP70"/>
  <c r="BJ80"/>
  <c r="AM83"/>
  <c r="AQ89"/>
  <c r="BN90"/>
  <c r="BV90"/>
  <c r="AU110"/>
  <c r="CP110"/>
  <c r="BJ120"/>
  <c r="AM123"/>
  <c r="AQ129"/>
  <c r="BN130"/>
  <c r="BV130"/>
  <c r="AU150"/>
  <c r="CP150"/>
  <c r="BJ160"/>
  <c r="AM163"/>
  <c r="AQ169"/>
  <c r="BN170"/>
  <c r="AU190"/>
  <c r="CP190"/>
  <c r="BJ200"/>
  <c r="AH60"/>
  <c r="BX60"/>
  <c r="BG91"/>
  <c r="BG111"/>
  <c r="BG131"/>
  <c r="BG151"/>
  <c r="BG171"/>
  <c r="BG191"/>
  <c r="BQ60"/>
  <c r="CH190" i="56"/>
  <c r="CH170"/>
  <c r="CH150"/>
  <c r="CH130"/>
  <c r="CH110"/>
  <c r="CH90"/>
  <c r="CH70"/>
  <c r="CH33"/>
  <c r="CH50"/>
  <c r="CP50"/>
  <c r="CP190"/>
  <c r="CP170"/>
  <c r="CP150"/>
  <c r="CP130"/>
  <c r="CP110"/>
  <c r="CP90"/>
  <c r="CP70"/>
  <c r="CP33"/>
  <c r="AZ35" a="1"/>
  <c r="AZ35" s="1"/>
  <c r="AZ34" a="1"/>
  <c r="AZ34" s="1"/>
  <c r="AJ83"/>
  <c r="AM83"/>
  <c r="AL83"/>
  <c r="AK83"/>
  <c r="CA111"/>
  <c r="CA6" s="1"/>
  <c r="CH111"/>
  <c r="BT111"/>
  <c r="BT6" s="1"/>
  <c r="CB111"/>
  <c r="CB6" s="1"/>
  <c r="AJ123"/>
  <c r="AM123"/>
  <c r="AL123"/>
  <c r="AK123"/>
  <c r="CA151"/>
  <c r="CA8" s="1"/>
  <c r="CH151"/>
  <c r="BT151"/>
  <c r="BT8" s="1"/>
  <c r="CB151"/>
  <c r="CB8" s="1"/>
  <c r="AJ163"/>
  <c r="AM163"/>
  <c r="AL163"/>
  <c r="AK163"/>
  <c r="CA171"/>
  <c r="CA9" s="1"/>
  <c r="CH171"/>
  <c r="BT171"/>
  <c r="BT9" s="1"/>
  <c r="CB171"/>
  <c r="CB9" s="1"/>
  <c r="BM9"/>
  <c r="CA191"/>
  <c r="CA10" s="1"/>
  <c r="CH191"/>
  <c r="BT191"/>
  <c r="BT10" s="1"/>
  <c r="BM10"/>
  <c r="CB191"/>
  <c r="CB10" s="1"/>
  <c r="CN71"/>
  <c r="CN4" s="1"/>
  <c r="CG4"/>
  <c r="AT38"/>
  <c r="AT34" a="1"/>
  <c r="AT34" s="1"/>
  <c r="AT35" a="1"/>
  <c r="AT35" s="1"/>
  <c r="BB37"/>
  <c r="BB38"/>
  <c r="BB34" a="1"/>
  <c r="BB34" s="1"/>
  <c r="BB35" a="1"/>
  <c r="BB35" s="1"/>
  <c r="BB39" a="1"/>
  <c r="BB39" s="1"/>
  <c r="BI39"/>
  <c r="E39" s="1"/>
  <c r="BI37"/>
  <c r="BI34" a="1"/>
  <c r="BI34" s="1"/>
  <c r="CG51"/>
  <c r="BS51"/>
  <c r="BS3" s="1"/>
  <c r="BL3"/>
  <c r="CQ51"/>
  <c r="CQ3" s="1"/>
  <c r="CJ3"/>
  <c r="BM6"/>
  <c r="BM8"/>
  <c r="BO35" a="1"/>
  <c r="BO35" s="1"/>
  <c r="K35" s="1"/>
  <c r="BO38"/>
  <c r="K38" s="1"/>
  <c r="BO37"/>
  <c r="K37" s="1"/>
  <c r="BO34" a="1"/>
  <c r="BO34" s="1"/>
  <c r="BO39" a="1"/>
  <c r="BO39" s="1"/>
  <c r="K39" s="1"/>
  <c r="AV190"/>
  <c r="AV170"/>
  <c r="AV150"/>
  <c r="AV130"/>
  <c r="AV110"/>
  <c r="AV90"/>
  <c r="AV70"/>
  <c r="AV50"/>
  <c r="AV33"/>
  <c r="BN50"/>
  <c r="BN190"/>
  <c r="BN170"/>
  <c r="BN150"/>
  <c r="BN130"/>
  <c r="BN110"/>
  <c r="BN90"/>
  <c r="BN70"/>
  <c r="BN33"/>
  <c r="BV50"/>
  <c r="BV170"/>
  <c r="BV130"/>
  <c r="BV90"/>
  <c r="BV33"/>
  <c r="BV110"/>
  <c r="BV70"/>
  <c r="BV190"/>
  <c r="BV150"/>
  <c r="BJ34"/>
  <c r="F33"/>
  <c r="AY37"/>
  <c r="AY34" a="1"/>
  <c r="AY34" s="1"/>
  <c r="AY36" s="1"/>
  <c r="CA71"/>
  <c r="CA4" s="1"/>
  <c r="CH71"/>
  <c r="BT71"/>
  <c r="BT4" s="1"/>
  <c r="CB71"/>
  <c r="CB4" s="1"/>
  <c r="BM4"/>
  <c r="AV38"/>
  <c r="AJ103"/>
  <c r="AM103"/>
  <c r="AJ183"/>
  <c r="AM183"/>
  <c r="AU50"/>
  <c r="AU190"/>
  <c r="AU170"/>
  <c r="AU150"/>
  <c r="AU130"/>
  <c r="AU110"/>
  <c r="AU90"/>
  <c r="AU70"/>
  <c r="CG50"/>
  <c r="CG190"/>
  <c r="CG170"/>
  <c r="CG150"/>
  <c r="CG130"/>
  <c r="CG110"/>
  <c r="CG90"/>
  <c r="CG70"/>
  <c r="CG33"/>
  <c r="CO50"/>
  <c r="CO33"/>
  <c r="AM43"/>
  <c r="AL43"/>
  <c r="CH51"/>
  <c r="BT51"/>
  <c r="BT3" s="1"/>
  <c r="CR171"/>
  <c r="CD171"/>
  <c r="AP171"/>
  <c r="Z162"/>
  <c r="CI191"/>
  <c r="BU191"/>
  <c r="BU10" s="1"/>
  <c r="BZ191"/>
  <c r="BZ10" s="1"/>
  <c r="AQ189"/>
  <c r="CY34"/>
  <c r="CD34"/>
  <c r="CK33"/>
  <c r="BO190"/>
  <c r="BO170"/>
  <c r="BO150"/>
  <c r="BO130"/>
  <c r="BO110"/>
  <c r="BO90"/>
  <c r="BO70"/>
  <c r="BS50"/>
  <c r="BS190"/>
  <c r="BS170"/>
  <c r="BS150"/>
  <c r="BS130"/>
  <c r="BS110"/>
  <c r="BS90"/>
  <c r="BS70"/>
  <c r="CQ190"/>
  <c r="CQ170"/>
  <c r="CQ150"/>
  <c r="CQ130"/>
  <c r="CQ110"/>
  <c r="CQ90"/>
  <c r="CQ70"/>
  <c r="AY39" a="1"/>
  <c r="AY39" s="1"/>
  <c r="AY38"/>
  <c r="AY35" a="1"/>
  <c r="AY35" s="1"/>
  <c r="CI91"/>
  <c r="BU91"/>
  <c r="BU5" s="1"/>
  <c r="BZ91"/>
  <c r="BZ5" s="1"/>
  <c r="AQ89"/>
  <c r="CR111"/>
  <c r="CD111"/>
  <c r="AP111"/>
  <c r="Z102"/>
  <c r="CI131"/>
  <c r="BU131"/>
  <c r="BU7" s="1"/>
  <c r="BZ131"/>
  <c r="BZ7" s="1"/>
  <c r="AQ129"/>
  <c r="CR151"/>
  <c r="CD151"/>
  <c r="AP151"/>
  <c r="Z142"/>
  <c r="CI171"/>
  <c r="BU171"/>
  <c r="BU9" s="1"/>
  <c r="BZ171"/>
  <c r="BZ9" s="1"/>
  <c r="AQ169"/>
  <c r="CR191"/>
  <c r="CD191"/>
  <c r="AP191"/>
  <c r="Z182"/>
  <c r="BS71"/>
  <c r="BS4" s="1"/>
  <c r="AL103"/>
  <c r="AL143"/>
  <c r="BS191"/>
  <c r="BS10" s="1"/>
  <c r="BN39" a="1"/>
  <c r="BN39" s="1"/>
  <c r="J39" s="1"/>
  <c r="CJ6"/>
  <c r="AU33"/>
  <c r="BN35" a="1"/>
  <c r="BN35" s="1"/>
  <c r="J35" s="1"/>
  <c r="AK43"/>
  <c r="BM91"/>
  <c r="CK91"/>
  <c r="AK103"/>
  <c r="BU110"/>
  <c r="CG111"/>
  <c r="BM131"/>
  <c r="CK131"/>
  <c r="BU150"/>
  <c r="CK171"/>
  <c r="AK183"/>
  <c r="BU190"/>
  <c r="CG191"/>
  <c r="CQ191"/>
  <c r="CQ10" s="1"/>
  <c r="BI35" a="1"/>
  <c r="BI35" s="1"/>
  <c r="E35" s="1"/>
  <c r="E6"/>
  <c r="E8"/>
  <c r="BW1"/>
  <c r="CY1"/>
  <c r="AT9"/>
  <c r="AT37" s="1"/>
  <c r="E10"/>
  <c r="AU10"/>
  <c r="AU34" s="1" a="1"/>
  <c r="AU34" s="1"/>
  <c r="AU36" s="1"/>
  <c r="AS33"/>
  <c r="BO33"/>
  <c r="CD33"/>
  <c r="CI33"/>
  <c r="CN33"/>
  <c r="BP34"/>
  <c r="AZ37"/>
  <c r="AZ38"/>
  <c r="BI38"/>
  <c r="E38" s="1"/>
  <c r="AS50"/>
  <c r="CN50"/>
  <c r="CB51"/>
  <c r="CB3" s="1"/>
  <c r="AS70"/>
  <c r="CI70"/>
  <c r="CN70"/>
  <c r="BL90"/>
  <c r="BU90"/>
  <c r="CG91"/>
  <c r="AS110"/>
  <c r="CI110"/>
  <c r="CN110"/>
  <c r="CK111"/>
  <c r="BL130"/>
  <c r="BU130"/>
  <c r="CG131"/>
  <c r="AS150"/>
  <c r="CI150"/>
  <c r="CN150"/>
  <c r="CK151"/>
  <c r="BU170"/>
  <c r="BP171"/>
  <c r="CG171"/>
  <c r="CI190"/>
  <c r="CK191"/>
  <c r="AJ63"/>
  <c r="AM63"/>
  <c r="AJ143"/>
  <c r="AM143"/>
  <c r="BM50"/>
  <c r="BM33"/>
  <c r="AS37"/>
  <c r="AS39" a="1"/>
  <c r="AS39" s="1"/>
  <c r="AS38"/>
  <c r="AS36" s="1"/>
  <c r="AS35" a="1"/>
  <c r="AS35" s="1"/>
  <c r="BA39" a="1"/>
  <c r="BA39" s="1"/>
  <c r="BA37"/>
  <c r="BA35" a="1"/>
  <c r="BA35" s="1"/>
  <c r="CI71"/>
  <c r="BU71"/>
  <c r="BU4" s="1"/>
  <c r="BZ71"/>
  <c r="BZ4" s="1"/>
  <c r="AQ69"/>
  <c r="CR91"/>
  <c r="CD91"/>
  <c r="AP91"/>
  <c r="Z82"/>
  <c r="CI111"/>
  <c r="BU111"/>
  <c r="BU6" s="1"/>
  <c r="BZ111"/>
  <c r="BZ6" s="1"/>
  <c r="AQ109"/>
  <c r="CR131"/>
  <c r="CD131"/>
  <c r="AP131"/>
  <c r="Z122"/>
  <c r="CI151"/>
  <c r="BU151"/>
  <c r="BU8" s="1"/>
  <c r="BZ151"/>
  <c r="BZ8" s="1"/>
  <c r="AQ149"/>
  <c r="BT190"/>
  <c r="BT170"/>
  <c r="BT150"/>
  <c r="BT130"/>
  <c r="BT110"/>
  <c r="BT90"/>
  <c r="BT70"/>
  <c r="AV37"/>
  <c r="AV34" a="1"/>
  <c r="AV34" s="1"/>
  <c r="Z62"/>
  <c r="CR71"/>
  <c r="CD71"/>
  <c r="AP71"/>
  <c r="A62"/>
  <c r="BS111"/>
  <c r="BS6" s="1"/>
  <c r="BS151"/>
  <c r="BS8" s="1"/>
  <c r="AL183"/>
  <c r="BL8"/>
  <c r="CJ8"/>
  <c r="BV51"/>
  <c r="BV3" s="1"/>
  <c r="AK63"/>
  <c r="BU70"/>
  <c r="BM3"/>
  <c r="AT33"/>
  <c r="CJ33"/>
  <c r="BA34" a="1"/>
  <c r="BA34" s="1"/>
  <c r="BN34" a="1"/>
  <c r="BN34" s="1"/>
  <c r="AU38"/>
  <c r="BA38"/>
  <c r="AV39" a="1"/>
  <c r="AV39" s="1"/>
  <c r="AJ43"/>
  <c r="CQ50"/>
  <c r="AT70"/>
  <c r="CJ70"/>
  <c r="CO70"/>
  <c r="BW71"/>
  <c r="BM90"/>
  <c r="BG91"/>
  <c r="AT110"/>
  <c r="CJ110"/>
  <c r="CO110"/>
  <c r="BM130"/>
  <c r="BG131"/>
  <c r="AT150"/>
  <c r="CJ150"/>
  <c r="CO150"/>
  <c r="BM170"/>
  <c r="BG171"/>
  <c r="AT190"/>
  <c r="CJ190"/>
  <c r="CO190"/>
  <c r="BW51"/>
  <c r="CC51"/>
  <c r="CC3" s="1"/>
  <c r="BJ60"/>
  <c r="CL60"/>
  <c r="BQ80"/>
  <c r="BQ100"/>
  <c r="BQ120"/>
  <c r="BQ140"/>
  <c r="BQ160"/>
  <c r="BQ180"/>
  <c r="BQ200"/>
  <c r="BQ60"/>
  <c r="BP1" i="55"/>
  <c r="C33"/>
  <c r="CK1"/>
  <c r="CD34"/>
  <c r="CR1"/>
  <c r="AM63"/>
  <c r="BB34" a="1"/>
  <c r="BB34" s="1"/>
  <c r="AP71"/>
  <c r="BI37"/>
  <c r="BH34" s="1"/>
  <c r="E5"/>
  <c r="A62"/>
  <c r="F33"/>
  <c r="BJ34"/>
  <c r="CI111"/>
  <c r="BU111"/>
  <c r="BU6" s="1"/>
  <c r="BN6"/>
  <c r="CC111"/>
  <c r="CC6" s="1"/>
  <c r="BZ111"/>
  <c r="BZ6" s="1"/>
  <c r="AQ109"/>
  <c r="BH38"/>
  <c r="AU50"/>
  <c r="AU190"/>
  <c r="AU150"/>
  <c r="AU110"/>
  <c r="AU70"/>
  <c r="BM70"/>
  <c r="BM50"/>
  <c r="BM170"/>
  <c r="BM130"/>
  <c r="BM90"/>
  <c r="BM33"/>
  <c r="BM190"/>
  <c r="BM150"/>
  <c r="BU190"/>
  <c r="BU170"/>
  <c r="BU150"/>
  <c r="BU130"/>
  <c r="BU110"/>
  <c r="BU90"/>
  <c r="BU70"/>
  <c r="BU50"/>
  <c r="AZ38"/>
  <c r="AZ35" a="1"/>
  <c r="AZ35" s="1"/>
  <c r="AM43"/>
  <c r="AJ43"/>
  <c r="AK43"/>
  <c r="AU3"/>
  <c r="AM83"/>
  <c r="AL83"/>
  <c r="CK5"/>
  <c r="CD5"/>
  <c r="AJ103"/>
  <c r="AK103"/>
  <c r="CI151"/>
  <c r="BU151"/>
  <c r="BU8" s="1"/>
  <c r="BN8"/>
  <c r="BZ151"/>
  <c r="BZ8" s="1"/>
  <c r="AM163"/>
  <c r="AL163"/>
  <c r="CI171"/>
  <c r="BU171"/>
  <c r="BU9" s="1"/>
  <c r="CC171"/>
  <c r="CC9" s="1"/>
  <c r="AQ169"/>
  <c r="BZ171"/>
  <c r="BZ9" s="1"/>
  <c r="BN9"/>
  <c r="AU10"/>
  <c r="BN191"/>
  <c r="AT33"/>
  <c r="AT190"/>
  <c r="AT150"/>
  <c r="AT110"/>
  <c r="AT170"/>
  <c r="BT190"/>
  <c r="BT170"/>
  <c r="BT150"/>
  <c r="BT130"/>
  <c r="BT110"/>
  <c r="BT90"/>
  <c r="BT70"/>
  <c r="BT50"/>
  <c r="BM51"/>
  <c r="AT3"/>
  <c r="CR4"/>
  <c r="BP4"/>
  <c r="BG4"/>
  <c r="CK4"/>
  <c r="CG50"/>
  <c r="CG170"/>
  <c r="CG190"/>
  <c r="CG150"/>
  <c r="CG110"/>
  <c r="CG33"/>
  <c r="CO190"/>
  <c r="CO150"/>
  <c r="CO110"/>
  <c r="CO170"/>
  <c r="CO130"/>
  <c r="CJ190"/>
  <c r="CJ150"/>
  <c r="CJ110"/>
  <c r="CJ70"/>
  <c r="CN190"/>
  <c r="CN170"/>
  <c r="CN150"/>
  <c r="CN130"/>
  <c r="CN110"/>
  <c r="CN90"/>
  <c r="CN70"/>
  <c r="BA39" a="1"/>
  <c r="BA39" s="1"/>
  <c r="BA38"/>
  <c r="BA37"/>
  <c r="BA35" a="1"/>
  <c r="BA35" s="1"/>
  <c r="BA34" a="1"/>
  <c r="BA34" s="1"/>
  <c r="AV51"/>
  <c r="AS51"/>
  <c r="AS71"/>
  <c r="AT71"/>
  <c r="AV71"/>
  <c r="AU71"/>
  <c r="CA91"/>
  <c r="CA5" s="1"/>
  <c r="CB91"/>
  <c r="CB5" s="1"/>
  <c r="BM5"/>
  <c r="CO111"/>
  <c r="CO6" s="1"/>
  <c r="CV111"/>
  <c r="CV6" s="1"/>
  <c r="CW111"/>
  <c r="CW6" s="1"/>
  <c r="CH6"/>
  <c r="CI131"/>
  <c r="BU131"/>
  <c r="BU7" s="1"/>
  <c r="CC131"/>
  <c r="CC7" s="1"/>
  <c r="AQ129"/>
  <c r="BN7"/>
  <c r="BZ131"/>
  <c r="BZ7" s="1"/>
  <c r="CN151"/>
  <c r="CN8" s="1"/>
  <c r="CG10"/>
  <c r="CN191"/>
  <c r="CN10" s="1"/>
  <c r="AU170"/>
  <c r="BW5"/>
  <c r="BT33"/>
  <c r="AT130"/>
  <c r="CY5"/>
  <c r="AU8"/>
  <c r="AU33"/>
  <c r="CO33"/>
  <c r="AZ34" a="1"/>
  <c r="AZ34" s="1"/>
  <c r="CY4"/>
  <c r="BG5"/>
  <c r="CR5"/>
  <c r="AU6"/>
  <c r="CN33"/>
  <c r="CG70"/>
  <c r="AU90"/>
  <c r="CJ90"/>
  <c r="CH91"/>
  <c r="AM103"/>
  <c r="CC151"/>
  <c r="CC8" s="1"/>
  <c r="BO91"/>
  <c r="AV5"/>
  <c r="BL190"/>
  <c r="BL170"/>
  <c r="BL150"/>
  <c r="BL130"/>
  <c r="BL110"/>
  <c r="BL90"/>
  <c r="BL70"/>
  <c r="BL50"/>
  <c r="BL33"/>
  <c r="BI35" a="1"/>
  <c r="BI35" s="1"/>
  <c r="E35" s="1"/>
  <c r="BI34" a="1"/>
  <c r="BI34" s="1"/>
  <c r="BI39"/>
  <c r="E39" s="1"/>
  <c r="AY39" a="1"/>
  <c r="AY39" s="1"/>
  <c r="AY38"/>
  <c r="AY37"/>
  <c r="AY34" a="1"/>
  <c r="AY34" s="1"/>
  <c r="CI91"/>
  <c r="BU91"/>
  <c r="BU5" s="1"/>
  <c r="CC91"/>
  <c r="CC5" s="1"/>
  <c r="AQ89"/>
  <c r="BN5"/>
  <c r="BZ91"/>
  <c r="BZ5" s="1"/>
  <c r="AM123"/>
  <c r="AL123"/>
  <c r="CA131"/>
  <c r="CA7" s="1"/>
  <c r="CB131"/>
  <c r="CB7" s="1"/>
  <c r="BT131"/>
  <c r="BT7" s="1"/>
  <c r="BM7"/>
  <c r="CH131"/>
  <c r="BX100"/>
  <c r="AH100"/>
  <c r="CE100"/>
  <c r="AQ100"/>
  <c r="CL100"/>
  <c r="BQ100"/>
  <c r="CO151"/>
  <c r="CO8" s="1"/>
  <c r="CV151"/>
  <c r="CV8" s="1"/>
  <c r="CW151"/>
  <c r="CW8" s="1"/>
  <c r="CH8"/>
  <c r="CA171"/>
  <c r="CA9" s="1"/>
  <c r="CB171"/>
  <c r="CB9" s="1"/>
  <c r="BT171"/>
  <c r="BT9" s="1"/>
  <c r="CH171"/>
  <c r="CO191"/>
  <c r="CO10" s="1"/>
  <c r="CV191"/>
  <c r="CV10" s="1"/>
  <c r="CW191"/>
  <c r="CW10" s="1"/>
  <c r="CH10"/>
  <c r="BU33"/>
  <c r="AZ39" a="1"/>
  <c r="AZ39" s="1"/>
  <c r="AU130"/>
  <c r="AP5"/>
  <c r="AZ37"/>
  <c r="BI38"/>
  <c r="E38" s="1"/>
  <c r="AL43"/>
  <c r="BN51" s="1"/>
  <c r="AQ149"/>
  <c r="BP5"/>
  <c r="BM110"/>
  <c r="AR169"/>
  <c r="CJ171"/>
  <c r="BV171"/>
  <c r="BV9" s="1"/>
  <c r="BX180"/>
  <c r="AH180"/>
  <c r="CE180"/>
  <c r="AQ180"/>
  <c r="AJ183"/>
  <c r="AK183"/>
  <c r="CY34"/>
  <c r="CR34"/>
  <c r="BP34"/>
  <c r="CY33"/>
  <c r="BW33"/>
  <c r="BG33"/>
  <c r="BO190"/>
  <c r="BO170"/>
  <c r="BO150"/>
  <c r="BO130"/>
  <c r="BO110"/>
  <c r="BO90"/>
  <c r="BO70"/>
  <c r="BO50"/>
  <c r="BO33"/>
  <c r="CI190"/>
  <c r="CI170"/>
  <c r="CI150"/>
  <c r="CI130"/>
  <c r="CI110"/>
  <c r="CI90"/>
  <c r="CI70"/>
  <c r="CI33"/>
  <c r="CQ190"/>
  <c r="CQ170"/>
  <c r="CQ150"/>
  <c r="CQ130"/>
  <c r="CQ110"/>
  <c r="CQ90"/>
  <c r="CQ70"/>
  <c r="CQ50"/>
  <c r="CQ33"/>
  <c r="AV190"/>
  <c r="AV170"/>
  <c r="AV150"/>
  <c r="AV130"/>
  <c r="AV110"/>
  <c r="AV90"/>
  <c r="AV70"/>
  <c r="AV50"/>
  <c r="CH190"/>
  <c r="CH170"/>
  <c r="CH150"/>
  <c r="CH130"/>
  <c r="CH110"/>
  <c r="CH90"/>
  <c r="CH70"/>
  <c r="CH50"/>
  <c r="BB37"/>
  <c r="BB35" a="1"/>
  <c r="BB35" s="1"/>
  <c r="CR51"/>
  <c r="CD51"/>
  <c r="AP51"/>
  <c r="A42"/>
  <c r="Z42"/>
  <c r="BX80"/>
  <c r="AH80"/>
  <c r="CE80"/>
  <c r="AQ80"/>
  <c r="AJ83"/>
  <c r="AK83"/>
  <c r="AR109"/>
  <c r="CJ111"/>
  <c r="BV111"/>
  <c r="BV6" s="1"/>
  <c r="BX120"/>
  <c r="AH120"/>
  <c r="CE120"/>
  <c r="AQ120"/>
  <c r="AJ123"/>
  <c r="AK123"/>
  <c r="AR149"/>
  <c r="CJ151"/>
  <c r="BV151"/>
  <c r="BV8" s="1"/>
  <c r="BX160"/>
  <c r="AH160"/>
  <c r="CE160"/>
  <c r="AQ160"/>
  <c r="AJ163"/>
  <c r="AK163"/>
  <c r="AR189"/>
  <c r="CJ191"/>
  <c r="BV191"/>
  <c r="BV10" s="1"/>
  <c r="BX200"/>
  <c r="AH200"/>
  <c r="CE200"/>
  <c r="AQ200"/>
  <c r="CS180"/>
  <c r="BW1"/>
  <c r="CD7"/>
  <c r="BW9"/>
  <c r="AP33"/>
  <c r="CR33"/>
  <c r="AP34"/>
  <c r="AP1"/>
  <c r="CD1"/>
  <c r="AV7"/>
  <c r="CD9"/>
  <c r="AV33"/>
  <c r="BV33"/>
  <c r="CK33"/>
  <c r="CP33"/>
  <c r="BW51"/>
  <c r="CP70"/>
  <c r="CD71"/>
  <c r="CS80"/>
  <c r="BS90"/>
  <c r="BT111"/>
  <c r="BT6" s="1"/>
  <c r="CS120"/>
  <c r="BS130"/>
  <c r="BT151"/>
  <c r="BT8" s="1"/>
  <c r="CS160"/>
  <c r="BQ180"/>
  <c r="BT191"/>
  <c r="BT10" s="1"/>
  <c r="CS200"/>
  <c r="AR129"/>
  <c r="CJ131"/>
  <c r="BV131"/>
  <c r="BV7" s="1"/>
  <c r="BX140"/>
  <c r="AH140"/>
  <c r="CE140"/>
  <c r="AQ140"/>
  <c r="AJ143"/>
  <c r="AK143"/>
  <c r="AS190"/>
  <c r="AS170"/>
  <c r="AS150"/>
  <c r="AS130"/>
  <c r="AS110"/>
  <c r="AS90"/>
  <c r="AS70"/>
  <c r="BS50"/>
  <c r="BS33"/>
  <c r="Z62"/>
  <c r="BP71"/>
  <c r="BG71"/>
  <c r="AJ63"/>
  <c r="AK63"/>
  <c r="CA111"/>
  <c r="CA6" s="1"/>
  <c r="CB111"/>
  <c r="CB6" s="1"/>
  <c r="CA151"/>
  <c r="CA8" s="1"/>
  <c r="CB151"/>
  <c r="CB8" s="1"/>
  <c r="CA191"/>
  <c r="CA10" s="1"/>
  <c r="CB191"/>
  <c r="CB10" s="1"/>
  <c r="BM10"/>
  <c r="CS140"/>
  <c r="CY1"/>
  <c r="AP9"/>
  <c r="BO9"/>
  <c r="BB38"/>
  <c r="BB39" a="1"/>
  <c r="BB39" s="1"/>
  <c r="BV50"/>
  <c r="BS70"/>
  <c r="BW71"/>
  <c r="CK71"/>
  <c r="BN90"/>
  <c r="BV90"/>
  <c r="CP110"/>
  <c r="BN130"/>
  <c r="BV130"/>
  <c r="CL140"/>
  <c r="CP150"/>
  <c r="BN170"/>
  <c r="CL180"/>
  <c r="CP190"/>
  <c r="BG91"/>
  <c r="BG111"/>
  <c r="BG131"/>
  <c r="BG151"/>
  <c r="BG171"/>
  <c r="BG191"/>
  <c r="BQ60"/>
  <c r="BO34" i="62" l="1" a="1"/>
  <c r="BO34" s="1"/>
  <c r="K34" s="1"/>
  <c r="BU39" i="58" a="1"/>
  <c r="BU39" s="1"/>
  <c r="BU38"/>
  <c r="BU36" s="1"/>
  <c r="CU51"/>
  <c r="CU3" s="1"/>
  <c r="CI3"/>
  <c r="CX51"/>
  <c r="CX3" s="1"/>
  <c r="BL35" i="57" a="1"/>
  <c r="BL35" s="1"/>
  <c r="H35" s="1"/>
  <c r="BM34" a="1"/>
  <c r="BM34" s="1"/>
  <c r="BL37"/>
  <c r="H37" s="1"/>
  <c r="BS34" a="1"/>
  <c r="BS34" s="1"/>
  <c r="BO38"/>
  <c r="K38" s="1"/>
  <c r="CN39" a="1"/>
  <c r="CN39" s="1"/>
  <c r="CN51"/>
  <c r="CN3" s="1"/>
  <c r="CN38" s="1"/>
  <c r="CG3"/>
  <c r="CG37" s="1"/>
  <c r="CG39" a="1"/>
  <c r="CG39" s="1"/>
  <c r="BL38"/>
  <c r="H38" s="1"/>
  <c r="CG35" a="1"/>
  <c r="CG35" s="1"/>
  <c r="CQ51"/>
  <c r="CQ3" s="1"/>
  <c r="BZ35" i="56" a="1"/>
  <c r="BZ35" s="1"/>
  <c r="BU38"/>
  <c r="BZ37"/>
  <c r="BN37"/>
  <c r="J37" s="1"/>
  <c r="CX51"/>
  <c r="CX3" s="1"/>
  <c r="CI3"/>
  <c r="CP51"/>
  <c r="CP3" s="1"/>
  <c r="CU51"/>
  <c r="CU3" s="1"/>
  <c r="CG6" i="55"/>
  <c r="CN111"/>
  <c r="CN6" s="1"/>
  <c r="BL34" i="62" a="1"/>
  <c r="BL34" s="1"/>
  <c r="BL36" s="1"/>
  <c r="H36" s="1"/>
  <c r="CA37"/>
  <c r="BL39" a="1"/>
  <c r="BL39" s="1"/>
  <c r="H39" s="1"/>
  <c r="BL38"/>
  <c r="H38" s="1"/>
  <c r="BV71"/>
  <c r="BV4" s="1"/>
  <c r="CA38"/>
  <c r="BU71"/>
  <c r="BU4" s="1"/>
  <c r="CD3" i="59"/>
  <c r="AP3"/>
  <c r="CR3"/>
  <c r="BG3"/>
  <c r="CK3"/>
  <c r="CY3"/>
  <c r="BW3"/>
  <c r="BP3"/>
  <c r="BA36"/>
  <c r="AT35" a="1"/>
  <c r="AT35" s="1"/>
  <c r="CQ51" i="62"/>
  <c r="CQ3" s="1"/>
  <c r="CJ3"/>
  <c r="CX51"/>
  <c r="CX3" s="1"/>
  <c r="CP51"/>
  <c r="CP3" s="1"/>
  <c r="CU51"/>
  <c r="CU3" s="1"/>
  <c r="CI3"/>
  <c r="CN51"/>
  <c r="CN3" s="1"/>
  <c r="CG3"/>
  <c r="BU38"/>
  <c r="BU37"/>
  <c r="BU35" a="1"/>
  <c r="BU35" s="1"/>
  <c r="BU34" a="1"/>
  <c r="BU34" s="1"/>
  <c r="BU39" a="1"/>
  <c r="BU39" s="1"/>
  <c r="BS51"/>
  <c r="BS3" s="1"/>
  <c r="BT51"/>
  <c r="BT3" s="1"/>
  <c r="BV51"/>
  <c r="BV3" s="1"/>
  <c r="AV36"/>
  <c r="CA34" a="1"/>
  <c r="CA34" s="1"/>
  <c r="CA39" a="1"/>
  <c r="CA39" s="1"/>
  <c r="BS71"/>
  <c r="BS4" s="1"/>
  <c r="AU36"/>
  <c r="CV51"/>
  <c r="CV3" s="1"/>
  <c r="BO36"/>
  <c r="K36" s="1"/>
  <c r="CO71"/>
  <c r="CO4" s="1"/>
  <c r="CH4"/>
  <c r="CH38" s="1"/>
  <c r="BM36"/>
  <c r="I36" s="1"/>
  <c r="I34"/>
  <c r="BN39" a="1"/>
  <c r="BN39" s="1"/>
  <c r="J39" s="1"/>
  <c r="BN37"/>
  <c r="J37" s="1"/>
  <c r="BN34" a="1"/>
  <c r="BN34" s="1"/>
  <c r="BN35" a="1"/>
  <c r="BN35" s="1"/>
  <c r="J35" s="1"/>
  <c r="BN38"/>
  <c r="J38" s="1"/>
  <c r="BZ34" a="1"/>
  <c r="BZ34" s="1"/>
  <c r="BZ38"/>
  <c r="BZ35" a="1"/>
  <c r="BZ35" s="1"/>
  <c r="BZ39" a="1"/>
  <c r="BZ39" s="1"/>
  <c r="BZ37"/>
  <c r="CH35" a="1"/>
  <c r="CH35" s="1"/>
  <c r="CH34" a="1"/>
  <c r="CH34" s="1"/>
  <c r="CB38"/>
  <c r="CB37"/>
  <c r="CB34" a="1"/>
  <c r="CB34" s="1"/>
  <c r="CB39" a="1"/>
  <c r="CB39" s="1"/>
  <c r="CB35" a="1"/>
  <c r="CB35" s="1"/>
  <c r="CC39" a="1"/>
  <c r="CC39" s="1"/>
  <c r="CC35" a="1"/>
  <c r="CC35" s="1"/>
  <c r="CC34" a="1"/>
  <c r="CC34" s="1"/>
  <c r="CC38"/>
  <c r="CC37"/>
  <c r="CW51"/>
  <c r="CW3" s="1"/>
  <c r="CG71"/>
  <c r="CI71"/>
  <c r="CW71" s="1"/>
  <c r="CW4" s="1"/>
  <c r="CJ71"/>
  <c r="CO51"/>
  <c r="CO3" s="1"/>
  <c r="BM4" i="59"/>
  <c r="CJ51"/>
  <c r="AR49"/>
  <c r="CI51" s="1"/>
  <c r="BO3"/>
  <c r="BZ51"/>
  <c r="BZ3" s="1"/>
  <c r="AQ49"/>
  <c r="BT51" s="1"/>
  <c r="BT3" s="1"/>
  <c r="CC51"/>
  <c r="CC3" s="1"/>
  <c r="BN3"/>
  <c r="BU51"/>
  <c r="BU3" s="1"/>
  <c r="CU131"/>
  <c r="CU7" s="1"/>
  <c r="CX131"/>
  <c r="CX7" s="1"/>
  <c r="CI7"/>
  <c r="CP131"/>
  <c r="CP7" s="1"/>
  <c r="CU91"/>
  <c r="CU5" s="1"/>
  <c r="CX91"/>
  <c r="CX5" s="1"/>
  <c r="CI5"/>
  <c r="CP91"/>
  <c r="CP5" s="1"/>
  <c r="E34"/>
  <c r="BI36"/>
  <c r="E36" s="1"/>
  <c r="CU191"/>
  <c r="CU10" s="1"/>
  <c r="CX191"/>
  <c r="CX10" s="1"/>
  <c r="CP191"/>
  <c r="CP10" s="1"/>
  <c r="CI10"/>
  <c r="CU151"/>
  <c r="CU8" s="1"/>
  <c r="CX151"/>
  <c r="CX8" s="1"/>
  <c r="CP151"/>
  <c r="CP8" s="1"/>
  <c r="CI8"/>
  <c r="CN111"/>
  <c r="CN6" s="1"/>
  <c r="CG6"/>
  <c r="CY4"/>
  <c r="BW4"/>
  <c r="AP4"/>
  <c r="CD4"/>
  <c r="CR4"/>
  <c r="BG4"/>
  <c r="BP4"/>
  <c r="CK4"/>
  <c r="CR7"/>
  <c r="BP7"/>
  <c r="BG7"/>
  <c r="CY7"/>
  <c r="BW7"/>
  <c r="AP7"/>
  <c r="CD7"/>
  <c r="CK7"/>
  <c r="CN171"/>
  <c r="CN9" s="1"/>
  <c r="CG9"/>
  <c r="BN71"/>
  <c r="AU4"/>
  <c r="CD10"/>
  <c r="BW10"/>
  <c r="AP10"/>
  <c r="CK10"/>
  <c r="CY10"/>
  <c r="CR10"/>
  <c r="BG10"/>
  <c r="BP10"/>
  <c r="CR8"/>
  <c r="BP8"/>
  <c r="BG8"/>
  <c r="CK8"/>
  <c r="CY8"/>
  <c r="BW8"/>
  <c r="AP8"/>
  <c r="CD8"/>
  <c r="CR6"/>
  <c r="BP6"/>
  <c r="BG6"/>
  <c r="CY6"/>
  <c r="BW6"/>
  <c r="AP6"/>
  <c r="CD6"/>
  <c r="CK6"/>
  <c r="BL71"/>
  <c r="AS4"/>
  <c r="CO151"/>
  <c r="CO8" s="1"/>
  <c r="CW151"/>
  <c r="CW8" s="1"/>
  <c r="CV151"/>
  <c r="CV8" s="1"/>
  <c r="CH8"/>
  <c r="CO191"/>
  <c r="CO10" s="1"/>
  <c r="CH10"/>
  <c r="CW191"/>
  <c r="CW10" s="1"/>
  <c r="CV191"/>
  <c r="CV10" s="1"/>
  <c r="AT34" a="1"/>
  <c r="AT34" s="1"/>
  <c r="AT36" s="1"/>
  <c r="AT37"/>
  <c r="AT39" a="1"/>
  <c r="AT39" s="1"/>
  <c r="CU111"/>
  <c r="CU6" s="1"/>
  <c r="CX111"/>
  <c r="CX6" s="1"/>
  <c r="CP111"/>
  <c r="CP6" s="1"/>
  <c r="CI6"/>
  <c r="CN131"/>
  <c r="CN7" s="1"/>
  <c r="CG7"/>
  <c r="CH51"/>
  <c r="CB51"/>
  <c r="CB3" s="1"/>
  <c r="CA51"/>
  <c r="CA3" s="1"/>
  <c r="BM3"/>
  <c r="CU171"/>
  <c r="CU9" s="1"/>
  <c r="CX171"/>
  <c r="CX9" s="1"/>
  <c r="CP171"/>
  <c r="CP9" s="1"/>
  <c r="CI9"/>
  <c r="CA131"/>
  <c r="CA7" s="1"/>
  <c r="CH131"/>
  <c r="BT131"/>
  <c r="BT7" s="1"/>
  <c r="CB131"/>
  <c r="CB7" s="1"/>
  <c r="BM7"/>
  <c r="BS51"/>
  <c r="BS3" s="1"/>
  <c r="BL3"/>
  <c r="CN151"/>
  <c r="CN8" s="1"/>
  <c r="CG8"/>
  <c r="CA91"/>
  <c r="CA5" s="1"/>
  <c r="CH91"/>
  <c r="BT91"/>
  <c r="BT5" s="1"/>
  <c r="CB91"/>
  <c r="CB5" s="1"/>
  <c r="BM5"/>
  <c r="CN91"/>
  <c r="CN5" s="1"/>
  <c r="CG5"/>
  <c r="BO71"/>
  <c r="AV4"/>
  <c r="CK9"/>
  <c r="CD9"/>
  <c r="CR9"/>
  <c r="BP9"/>
  <c r="BG9"/>
  <c r="BW9"/>
  <c r="CY9"/>
  <c r="AP9"/>
  <c r="CR5"/>
  <c r="BP5"/>
  <c r="BG5"/>
  <c r="CY5"/>
  <c r="BW5"/>
  <c r="AP5"/>
  <c r="CK5"/>
  <c r="CD5"/>
  <c r="CO171"/>
  <c r="CO9" s="1"/>
  <c r="CV171"/>
  <c r="CV9" s="1"/>
  <c r="CH9"/>
  <c r="CW171"/>
  <c r="CW9" s="1"/>
  <c r="CO111"/>
  <c r="CO6" s="1"/>
  <c r="CW111"/>
  <c r="CW6" s="1"/>
  <c r="CV111"/>
  <c r="CV6" s="1"/>
  <c r="CH6"/>
  <c r="AY36"/>
  <c r="CC39" i="58" a="1"/>
  <c r="CC39" s="1"/>
  <c r="CC35" a="1"/>
  <c r="CC35" s="1"/>
  <c r="CC34" a="1"/>
  <c r="CC34" s="1"/>
  <c r="CC38"/>
  <c r="CC37"/>
  <c r="CY8"/>
  <c r="BW8"/>
  <c r="AP8"/>
  <c r="CR8"/>
  <c r="BP8"/>
  <c r="BG8"/>
  <c r="CK8"/>
  <c r="CD8"/>
  <c r="AL18"/>
  <c r="CU171"/>
  <c r="CU9" s="1"/>
  <c r="CX171"/>
  <c r="CX9" s="1"/>
  <c r="CP171"/>
  <c r="CP9" s="1"/>
  <c r="CP39" s="1" a="1"/>
  <c r="CP39" s="1"/>
  <c r="CI9"/>
  <c r="CU151"/>
  <c r="CU8" s="1"/>
  <c r="CX151"/>
  <c r="CX8" s="1"/>
  <c r="CI8"/>
  <c r="CP151"/>
  <c r="CP8" s="1"/>
  <c r="CU131"/>
  <c r="CU7" s="1"/>
  <c r="CX131"/>
  <c r="CX7" s="1"/>
  <c r="CI7"/>
  <c r="CP131"/>
  <c r="CP7" s="1"/>
  <c r="CU111"/>
  <c r="CU6" s="1"/>
  <c r="CX111"/>
  <c r="CX6" s="1"/>
  <c r="CI6"/>
  <c r="CP111"/>
  <c r="CP6" s="1"/>
  <c r="CU91"/>
  <c r="CU5" s="1"/>
  <c r="CX91"/>
  <c r="CX5" s="1"/>
  <c r="CI5"/>
  <c r="CP91"/>
  <c r="CP5" s="1"/>
  <c r="CR9"/>
  <c r="BP9"/>
  <c r="BG9"/>
  <c r="CK9"/>
  <c r="CD9"/>
  <c r="CY9"/>
  <c r="AP9"/>
  <c r="BW9"/>
  <c r="BV38"/>
  <c r="BV37"/>
  <c r="BV35" a="1"/>
  <c r="BV35" s="1"/>
  <c r="BV39" a="1"/>
  <c r="BV39" s="1"/>
  <c r="BV34" a="1"/>
  <c r="BV34" s="1"/>
  <c r="CQ131"/>
  <c r="CQ7" s="1"/>
  <c r="CJ7"/>
  <c r="CQ111"/>
  <c r="CQ6" s="1"/>
  <c r="CJ6"/>
  <c r="CQ91"/>
  <c r="CQ5" s="1"/>
  <c r="CJ5"/>
  <c r="CQ71"/>
  <c r="CQ4" s="1"/>
  <c r="CJ4"/>
  <c r="BN36"/>
  <c r="J36" s="1"/>
  <c r="J34"/>
  <c r="CD4"/>
  <c r="CY4"/>
  <c r="BW4"/>
  <c r="AP4"/>
  <c r="CR4"/>
  <c r="BP4"/>
  <c r="CK4"/>
  <c r="BG4"/>
  <c r="CA131"/>
  <c r="CA7" s="1"/>
  <c r="CH131"/>
  <c r="BT131"/>
  <c r="BT7" s="1"/>
  <c r="BT34" s="1" a="1"/>
  <c r="BT34" s="1"/>
  <c r="CB131"/>
  <c r="CB7" s="1"/>
  <c r="BM7"/>
  <c r="CO191"/>
  <c r="CO10" s="1"/>
  <c r="CH10"/>
  <c r="CV191"/>
  <c r="CV10" s="1"/>
  <c r="CW191"/>
  <c r="CW10" s="1"/>
  <c r="CY6"/>
  <c r="BW6"/>
  <c r="AP6"/>
  <c r="CR6"/>
  <c r="BP6"/>
  <c r="BG6"/>
  <c r="CD6"/>
  <c r="CK6"/>
  <c r="CO71"/>
  <c r="CO4" s="1"/>
  <c r="CH4"/>
  <c r="CW71"/>
  <c r="CW4" s="1"/>
  <c r="CV71"/>
  <c r="CV4" s="1"/>
  <c r="CO171"/>
  <c r="CO9" s="1"/>
  <c r="CV171"/>
  <c r="CV9" s="1"/>
  <c r="CW171"/>
  <c r="CW9" s="1"/>
  <c r="CH9"/>
  <c r="CY7"/>
  <c r="BW7"/>
  <c r="AP7"/>
  <c r="CR7"/>
  <c r="BP7"/>
  <c r="BG7"/>
  <c r="CK7"/>
  <c r="CD7"/>
  <c r="AU36"/>
  <c r="BU35" a="1"/>
  <c r="BU35" s="1"/>
  <c r="BA36"/>
  <c r="BI36"/>
  <c r="E36" s="1"/>
  <c r="CA151"/>
  <c r="CA8" s="1"/>
  <c r="CH151"/>
  <c r="BT151"/>
  <c r="BT8" s="1"/>
  <c r="CB151"/>
  <c r="CB8" s="1"/>
  <c r="BM8"/>
  <c r="CW51"/>
  <c r="CW3" s="1"/>
  <c r="CV51"/>
  <c r="CV3" s="1"/>
  <c r="CO51"/>
  <c r="CO3" s="1"/>
  <c r="CH3"/>
  <c r="CQ51"/>
  <c r="CQ3" s="1"/>
  <c r="CJ3"/>
  <c r="CK10"/>
  <c r="CD10"/>
  <c r="BP10"/>
  <c r="CR10"/>
  <c r="BG10"/>
  <c r="CY10"/>
  <c r="BW10"/>
  <c r="AP10"/>
  <c r="CK3"/>
  <c r="CD3"/>
  <c r="CY3"/>
  <c r="AP3"/>
  <c r="BP3"/>
  <c r="CR3"/>
  <c r="BW3"/>
  <c r="BG3"/>
  <c r="CG51"/>
  <c r="BS51"/>
  <c r="BS3" s="1"/>
  <c r="BL3"/>
  <c r="CU191"/>
  <c r="CU10" s="1"/>
  <c r="CX191"/>
  <c r="CX10" s="1"/>
  <c r="CP191"/>
  <c r="CP10" s="1"/>
  <c r="CI10"/>
  <c r="CU71"/>
  <c r="CU4" s="1"/>
  <c r="CX71"/>
  <c r="CX4" s="1"/>
  <c r="CX38" s="1"/>
  <c r="CI4"/>
  <c r="CP71"/>
  <c r="CP4" s="1"/>
  <c r="CA91"/>
  <c r="CA5" s="1"/>
  <c r="CA35" s="1" a="1"/>
  <c r="CA35" s="1"/>
  <c r="CH91"/>
  <c r="BT91"/>
  <c r="BT5" s="1"/>
  <c r="BT35" s="1" a="1"/>
  <c r="BT35" s="1"/>
  <c r="CB91"/>
  <c r="CB5" s="1"/>
  <c r="BM5"/>
  <c r="BM38" s="1"/>
  <c r="I38" s="1"/>
  <c r="CP35" a="1"/>
  <c r="CP35" s="1"/>
  <c r="E37"/>
  <c r="F2" s="1"/>
  <c r="BH34"/>
  <c r="BH39"/>
  <c r="BH38"/>
  <c r="BZ34" a="1"/>
  <c r="BZ34" s="1"/>
  <c r="BZ38"/>
  <c r="BZ35" a="1"/>
  <c r="BZ35" s="1"/>
  <c r="BZ39" a="1"/>
  <c r="BZ39" s="1"/>
  <c r="BZ37"/>
  <c r="CQ151"/>
  <c r="CQ8" s="1"/>
  <c r="CJ8"/>
  <c r="CA111"/>
  <c r="CA6" s="1"/>
  <c r="CH111"/>
  <c r="BT111"/>
  <c r="BT6" s="1"/>
  <c r="CB111"/>
  <c r="CB6" s="1"/>
  <c r="CB39" s="1" a="1"/>
  <c r="CB39" s="1"/>
  <c r="BM6"/>
  <c r="BO35" a="1"/>
  <c r="BO35" s="1"/>
  <c r="K35" s="1"/>
  <c r="BO38"/>
  <c r="K38" s="1"/>
  <c r="BO37"/>
  <c r="K37" s="1"/>
  <c r="BO34" a="1"/>
  <c r="BO34" s="1"/>
  <c r="BO39" a="1"/>
  <c r="BO39" s="1"/>
  <c r="K39" s="1"/>
  <c r="CB37"/>
  <c r="CY5"/>
  <c r="BW5"/>
  <c r="AP5"/>
  <c r="CR5"/>
  <c r="BP5"/>
  <c r="BG5"/>
  <c r="CD5"/>
  <c r="CK5"/>
  <c r="AT36"/>
  <c r="AJ18" i="57"/>
  <c r="BN39" a="1"/>
  <c r="BN39" s="1"/>
  <c r="J39" s="1"/>
  <c r="BN34" a="1"/>
  <c r="BN34" s="1"/>
  <c r="BN38"/>
  <c r="J38" s="1"/>
  <c r="BN35" a="1"/>
  <c r="BN35" s="1"/>
  <c r="J35" s="1"/>
  <c r="BN37"/>
  <c r="J37" s="1"/>
  <c r="CJ10"/>
  <c r="CQ191"/>
  <c r="CQ10" s="1"/>
  <c r="CX51"/>
  <c r="CX3" s="1"/>
  <c r="CU51"/>
  <c r="CU3" s="1"/>
  <c r="CP51"/>
  <c r="CP3" s="1"/>
  <c r="CI3"/>
  <c r="CO51"/>
  <c r="CO3" s="1"/>
  <c r="CW51"/>
  <c r="CW3" s="1"/>
  <c r="CH3"/>
  <c r="CV51"/>
  <c r="CV3" s="1"/>
  <c r="I34"/>
  <c r="BU39" a="1"/>
  <c r="BU39" s="1"/>
  <c r="BU38"/>
  <c r="BU35" a="1"/>
  <c r="BU35" s="1"/>
  <c r="BU34" a="1"/>
  <c r="BU34" s="1"/>
  <c r="BU37"/>
  <c r="BT35" a="1"/>
  <c r="BT35" s="1"/>
  <c r="BT34" a="1"/>
  <c r="BT34" s="1"/>
  <c r="BT37"/>
  <c r="BT39" a="1"/>
  <c r="BT39" s="1"/>
  <c r="BT38"/>
  <c r="CU111"/>
  <c r="CU6" s="1"/>
  <c r="CP111"/>
  <c r="CP6" s="1"/>
  <c r="CX111"/>
  <c r="CX6" s="1"/>
  <c r="CI6"/>
  <c r="BH39"/>
  <c r="BH38"/>
  <c r="E37"/>
  <c r="F2" s="1"/>
  <c r="BH34"/>
  <c r="BV38"/>
  <c r="BV37"/>
  <c r="BV35" a="1"/>
  <c r="BV35" s="1"/>
  <c r="BV34" a="1"/>
  <c r="BV34" s="1"/>
  <c r="BV39" a="1"/>
  <c r="BV39" s="1"/>
  <c r="AT38"/>
  <c r="AT39" a="1"/>
  <c r="AT39" s="1"/>
  <c r="AT37"/>
  <c r="AT35" a="1"/>
  <c r="AT35" s="1"/>
  <c r="AT34" a="1"/>
  <c r="AT34" s="1"/>
  <c r="AT36" s="1"/>
  <c r="CO191"/>
  <c r="CO10" s="1"/>
  <c r="CV191"/>
  <c r="CV10" s="1"/>
  <c r="CH10"/>
  <c r="CW191"/>
  <c r="CW10" s="1"/>
  <c r="CJ7"/>
  <c r="CQ131"/>
  <c r="CQ7" s="1"/>
  <c r="CJ6"/>
  <c r="CQ111"/>
  <c r="CQ6" s="1"/>
  <c r="BZ34" a="1"/>
  <c r="BZ34" s="1"/>
  <c r="BZ38"/>
  <c r="BZ39" a="1"/>
  <c r="BZ39" s="1"/>
  <c r="BZ37"/>
  <c r="BZ35" a="1"/>
  <c r="BZ35" s="1"/>
  <c r="CA39" a="1"/>
  <c r="CA39" s="1"/>
  <c r="CA35" a="1"/>
  <c r="CA35" s="1"/>
  <c r="CA34" a="1"/>
  <c r="CA34" s="1"/>
  <c r="CA38"/>
  <c r="CA37"/>
  <c r="CU151"/>
  <c r="CU8" s="1"/>
  <c r="CP151"/>
  <c r="CP8" s="1"/>
  <c r="CX151"/>
  <c r="CX8" s="1"/>
  <c r="CI8"/>
  <c r="CU191"/>
  <c r="CU10" s="1"/>
  <c r="CP191"/>
  <c r="CP10" s="1"/>
  <c r="CX191"/>
  <c r="CX10" s="1"/>
  <c r="CI10"/>
  <c r="AV37"/>
  <c r="CN37"/>
  <c r="AV38"/>
  <c r="BS35" a="1"/>
  <c r="BS35" s="1"/>
  <c r="BS39" a="1"/>
  <c r="BS39" s="1"/>
  <c r="BM38"/>
  <c r="I38" s="1"/>
  <c r="CN34" a="1"/>
  <c r="CN34" s="1"/>
  <c r="CN36" s="1"/>
  <c r="CG38"/>
  <c r="AZ36"/>
  <c r="AV34" a="1"/>
  <c r="AV34" s="1"/>
  <c r="AV39" a="1"/>
  <c r="AV39" s="1"/>
  <c r="AY36"/>
  <c r="BS38"/>
  <c r="BS36" s="1"/>
  <c r="BM37"/>
  <c r="I37" s="1"/>
  <c r="CO111"/>
  <c r="CO6" s="1"/>
  <c r="CV111"/>
  <c r="CV6" s="1"/>
  <c r="CH6"/>
  <c r="CW111"/>
  <c r="CW6" s="1"/>
  <c r="AU38"/>
  <c r="AU34" a="1"/>
  <c r="AU34" s="1"/>
  <c r="AU36" s="1"/>
  <c r="AU39" a="1"/>
  <c r="AU39" s="1"/>
  <c r="AU35" a="1"/>
  <c r="AU35" s="1"/>
  <c r="AU37"/>
  <c r="CO151"/>
  <c r="CO8" s="1"/>
  <c r="CV151"/>
  <c r="CV8" s="1"/>
  <c r="CH8"/>
  <c r="CW151"/>
  <c r="CW8" s="1"/>
  <c r="CJ9"/>
  <c r="CQ171"/>
  <c r="CQ9" s="1"/>
  <c r="CU131"/>
  <c r="CU7" s="1"/>
  <c r="CP131"/>
  <c r="CP7" s="1"/>
  <c r="CI7"/>
  <c r="CX131"/>
  <c r="CX7" s="1"/>
  <c r="CJ8"/>
  <c r="CQ151"/>
  <c r="CQ8" s="1"/>
  <c r="BO34" a="1"/>
  <c r="BO34" s="1"/>
  <c r="BO39" a="1"/>
  <c r="BO39" s="1"/>
  <c r="K39" s="1"/>
  <c r="H34"/>
  <c r="CO71"/>
  <c r="CO4" s="1"/>
  <c r="CV71"/>
  <c r="CV4" s="1"/>
  <c r="CW71"/>
  <c r="CW4" s="1"/>
  <c r="CH4"/>
  <c r="CC39" a="1"/>
  <c r="CC39" s="1"/>
  <c r="CC35" a="1"/>
  <c r="CC35" s="1"/>
  <c r="CC38"/>
  <c r="CC37"/>
  <c r="CC34" a="1"/>
  <c r="CC34" s="1"/>
  <c r="CJ5"/>
  <c r="CQ91"/>
  <c r="CQ5" s="1"/>
  <c r="CU171"/>
  <c r="CU9" s="1"/>
  <c r="CP171"/>
  <c r="CP9" s="1"/>
  <c r="CX171"/>
  <c r="CX9" s="1"/>
  <c r="CI9"/>
  <c r="CU91"/>
  <c r="CU5" s="1"/>
  <c r="CP91"/>
  <c r="CP5" s="1"/>
  <c r="CX91"/>
  <c r="CX5" s="1"/>
  <c r="CI5"/>
  <c r="CQ71"/>
  <c r="CQ4" s="1"/>
  <c r="CQ38" s="1"/>
  <c r="CJ4"/>
  <c r="CD3"/>
  <c r="CR3"/>
  <c r="BP3"/>
  <c r="CY3"/>
  <c r="BW3"/>
  <c r="AP3"/>
  <c r="BG3"/>
  <c r="CK3"/>
  <c r="CB38"/>
  <c r="CB37"/>
  <c r="CB35" a="1"/>
  <c r="CB35" s="1"/>
  <c r="CB39" a="1"/>
  <c r="CB39" s="1"/>
  <c r="CB34" a="1"/>
  <c r="CB34" s="1"/>
  <c r="BI36"/>
  <c r="E36" s="1"/>
  <c r="E34"/>
  <c r="CU71"/>
  <c r="CU4" s="1"/>
  <c r="CP71"/>
  <c r="CP4" s="1"/>
  <c r="CX71"/>
  <c r="CX4" s="1"/>
  <c r="CI4"/>
  <c r="BO35" a="1"/>
  <c r="BO35" s="1"/>
  <c r="K35" s="1"/>
  <c r="CN35" a="1"/>
  <c r="CN35" s="1"/>
  <c r="CG34" a="1"/>
  <c r="CG34" s="1"/>
  <c r="CN111" i="56"/>
  <c r="CN6" s="1"/>
  <c r="CG6"/>
  <c r="CA91"/>
  <c r="CA5" s="1"/>
  <c r="CH91"/>
  <c r="BT91"/>
  <c r="BT5" s="1"/>
  <c r="CB91"/>
  <c r="CB5" s="1"/>
  <c r="BM5"/>
  <c r="BL39" a="1"/>
  <c r="BL39" s="1"/>
  <c r="H39" s="1"/>
  <c r="BL38"/>
  <c r="H38" s="1"/>
  <c r="BL37"/>
  <c r="H37" s="1"/>
  <c r="BL35" a="1"/>
  <c r="BL35" s="1"/>
  <c r="H35" s="1"/>
  <c r="BL34" a="1"/>
  <c r="BL34" s="1"/>
  <c r="E37"/>
  <c r="F2" s="1"/>
  <c r="BH39"/>
  <c r="BH34"/>
  <c r="BH38"/>
  <c r="CC39" a="1"/>
  <c r="CC39" s="1"/>
  <c r="CC35" a="1"/>
  <c r="CC35" s="1"/>
  <c r="CC38"/>
  <c r="CC37"/>
  <c r="CC34" a="1"/>
  <c r="CC34" s="1"/>
  <c r="BV38"/>
  <c r="BV37"/>
  <c r="BV35" a="1"/>
  <c r="BV35" s="1"/>
  <c r="BV39" a="1"/>
  <c r="BV39" s="1"/>
  <c r="BV34" a="1"/>
  <c r="BV34" s="1"/>
  <c r="BW4"/>
  <c r="AP4"/>
  <c r="CK4"/>
  <c r="CD4"/>
  <c r="CY4"/>
  <c r="BP4"/>
  <c r="CR4"/>
  <c r="BG4"/>
  <c r="CN171"/>
  <c r="CN9" s="1"/>
  <c r="CG9"/>
  <c r="CA131"/>
  <c r="CA7" s="1"/>
  <c r="CH131"/>
  <c r="BT131"/>
  <c r="BT7" s="1"/>
  <c r="BT39" s="1" a="1"/>
  <c r="BT39" s="1"/>
  <c r="CB131"/>
  <c r="CB7" s="1"/>
  <c r="CB35" s="1" a="1"/>
  <c r="CB35" s="1"/>
  <c r="BM7"/>
  <c r="CU171"/>
  <c r="CU9" s="1"/>
  <c r="CX171"/>
  <c r="CX9" s="1"/>
  <c r="CP171"/>
  <c r="CP9" s="1"/>
  <c r="CI9"/>
  <c r="CU131"/>
  <c r="CU7" s="1"/>
  <c r="CX131"/>
  <c r="CX7" s="1"/>
  <c r="CP131"/>
  <c r="CP7" s="1"/>
  <c r="CI7"/>
  <c r="CQ35" a="1"/>
  <c r="CQ35" s="1"/>
  <c r="CQ38"/>
  <c r="CQ37"/>
  <c r="CQ34" a="1"/>
  <c r="CQ34" s="1"/>
  <c r="CQ39" a="1"/>
  <c r="CQ39" s="1"/>
  <c r="CO171"/>
  <c r="CO9" s="1"/>
  <c r="CV171"/>
  <c r="CV9" s="1"/>
  <c r="CW171"/>
  <c r="CW9" s="1"/>
  <c r="CH9"/>
  <c r="CO151"/>
  <c r="CO8" s="1"/>
  <c r="CV151"/>
  <c r="CV8" s="1"/>
  <c r="CW151"/>
  <c r="CW8" s="1"/>
  <c r="CH8"/>
  <c r="CO111"/>
  <c r="CO6" s="1"/>
  <c r="CW111"/>
  <c r="CW6" s="1"/>
  <c r="CH6"/>
  <c r="CV111"/>
  <c r="CV6" s="1"/>
  <c r="BU35" a="1"/>
  <c r="BU35" s="1"/>
  <c r="BU34" a="1"/>
  <c r="BU34" s="1"/>
  <c r="BU39" a="1"/>
  <c r="BU39" s="1"/>
  <c r="CN131"/>
  <c r="CN7" s="1"/>
  <c r="CG7"/>
  <c r="CO71"/>
  <c r="CO4" s="1"/>
  <c r="CH4"/>
  <c r="CV71"/>
  <c r="CV4" s="1"/>
  <c r="CW71"/>
  <c r="CW4" s="1"/>
  <c r="K34"/>
  <c r="BO36"/>
  <c r="K36" s="1"/>
  <c r="CJ35" a="1"/>
  <c r="CJ35" s="1"/>
  <c r="CJ39" a="1"/>
  <c r="CJ39" s="1"/>
  <c r="CJ38"/>
  <c r="CJ34" a="1"/>
  <c r="CJ34" s="1"/>
  <c r="CJ37"/>
  <c r="CN51"/>
  <c r="CN3" s="1"/>
  <c r="CG3"/>
  <c r="CO191"/>
  <c r="CO10" s="1"/>
  <c r="CW191"/>
  <c r="CW10" s="1"/>
  <c r="CH10"/>
  <c r="CV191"/>
  <c r="CV10" s="1"/>
  <c r="AU39" a="1"/>
  <c r="AU39" s="1"/>
  <c r="AU35" a="1"/>
  <c r="AU35" s="1"/>
  <c r="AT36"/>
  <c r="AU37"/>
  <c r="BZ34" a="1"/>
  <c r="BZ34" s="1"/>
  <c r="BZ39" a="1"/>
  <c r="BZ39" s="1"/>
  <c r="BU37"/>
  <c r="BZ38"/>
  <c r="CA34" a="1"/>
  <c r="CA34" s="1"/>
  <c r="AT39" a="1"/>
  <c r="AT39" s="1"/>
  <c r="BN36"/>
  <c r="J36" s="1"/>
  <c r="J34"/>
  <c r="BM39" a="1"/>
  <c r="BM39" s="1"/>
  <c r="I39" s="1"/>
  <c r="BM37"/>
  <c r="I37" s="1"/>
  <c r="CU151"/>
  <c r="CU8" s="1"/>
  <c r="CX151"/>
  <c r="CX8" s="1"/>
  <c r="CP151"/>
  <c r="CP8" s="1"/>
  <c r="CI8"/>
  <c r="CU111"/>
  <c r="CU6" s="1"/>
  <c r="CX111"/>
  <c r="CX6" s="1"/>
  <c r="CP111"/>
  <c r="CP6" s="1"/>
  <c r="CI6"/>
  <c r="CU71"/>
  <c r="CU4" s="1"/>
  <c r="CX71"/>
  <c r="CX4" s="1"/>
  <c r="CP71"/>
  <c r="CP4" s="1"/>
  <c r="CI4"/>
  <c r="CU91"/>
  <c r="CU5" s="1"/>
  <c r="CX91"/>
  <c r="CX5" s="1"/>
  <c r="CP91"/>
  <c r="CP5" s="1"/>
  <c r="CI5"/>
  <c r="CU191"/>
  <c r="CU10" s="1"/>
  <c r="CX191"/>
  <c r="CX10" s="1"/>
  <c r="CP191"/>
  <c r="CP10" s="1"/>
  <c r="CI10"/>
  <c r="E34"/>
  <c r="BI36"/>
  <c r="E36" s="1"/>
  <c r="CY7"/>
  <c r="BP7"/>
  <c r="BG7"/>
  <c r="CD7"/>
  <c r="BW7"/>
  <c r="AP7"/>
  <c r="CR7"/>
  <c r="CK7"/>
  <c r="CY5"/>
  <c r="CD5"/>
  <c r="BW5"/>
  <c r="AP5"/>
  <c r="CR5"/>
  <c r="BP5"/>
  <c r="BG5"/>
  <c r="CK5"/>
  <c r="CN91"/>
  <c r="CN5" s="1"/>
  <c r="CG5"/>
  <c r="CN191"/>
  <c r="CN10" s="1"/>
  <c r="CG10"/>
  <c r="CR10"/>
  <c r="BP10"/>
  <c r="BG10"/>
  <c r="CK10"/>
  <c r="CD10"/>
  <c r="CY10"/>
  <c r="AP10"/>
  <c r="BW10"/>
  <c r="AP8"/>
  <c r="BP8"/>
  <c r="CD8"/>
  <c r="CY8"/>
  <c r="BW8"/>
  <c r="CR8"/>
  <c r="BG8"/>
  <c r="CK8"/>
  <c r="CY6"/>
  <c r="BW6"/>
  <c r="AP6"/>
  <c r="CD6"/>
  <c r="CR6"/>
  <c r="BP6"/>
  <c r="BG6"/>
  <c r="CK6"/>
  <c r="CR9"/>
  <c r="CK9"/>
  <c r="CY9"/>
  <c r="BW9"/>
  <c r="AP9"/>
  <c r="BP9"/>
  <c r="BG9"/>
  <c r="CD9"/>
  <c r="CW51"/>
  <c r="CW3" s="1"/>
  <c r="CV51"/>
  <c r="CV3" s="1"/>
  <c r="CO51"/>
  <c r="CO3" s="1"/>
  <c r="CH3"/>
  <c r="BS39" a="1"/>
  <c r="BS39" s="1"/>
  <c r="BS38"/>
  <c r="BS37"/>
  <c r="BS34" a="1"/>
  <c r="BS34" s="1"/>
  <c r="BS35" a="1"/>
  <c r="BS35" s="1"/>
  <c r="AV36"/>
  <c r="BA36"/>
  <c r="BB36"/>
  <c r="AZ36"/>
  <c r="E37" i="55"/>
  <c r="F2" s="1"/>
  <c r="BB36"/>
  <c r="BH39"/>
  <c r="CD4"/>
  <c r="BW4"/>
  <c r="AP4"/>
  <c r="AZ36"/>
  <c r="AQ49"/>
  <c r="BU51" s="1"/>
  <c r="BU3" s="1"/>
  <c r="BN3"/>
  <c r="CJ6"/>
  <c r="CQ111"/>
  <c r="CQ6" s="1"/>
  <c r="CO131"/>
  <c r="CO7" s="1"/>
  <c r="CV131"/>
  <c r="CV7" s="1"/>
  <c r="CH7"/>
  <c r="CW131"/>
  <c r="CW7" s="1"/>
  <c r="CU91"/>
  <c r="CU5" s="1"/>
  <c r="CP91"/>
  <c r="CP5" s="1"/>
  <c r="CX91"/>
  <c r="CX5" s="1"/>
  <c r="CI5"/>
  <c r="CI191"/>
  <c r="BU191"/>
  <c r="BU10" s="1"/>
  <c r="BN10"/>
  <c r="BZ191"/>
  <c r="BZ10" s="1"/>
  <c r="CC191"/>
  <c r="CC10" s="1"/>
  <c r="AQ189"/>
  <c r="CJ8"/>
  <c r="CQ151"/>
  <c r="CQ8" s="1"/>
  <c r="CU171"/>
  <c r="CU9" s="1"/>
  <c r="CP171"/>
  <c r="CP9" s="1"/>
  <c r="CI9"/>
  <c r="CX171"/>
  <c r="CX9" s="1"/>
  <c r="CQ191"/>
  <c r="CQ10" s="1"/>
  <c r="CJ10"/>
  <c r="CR3"/>
  <c r="BP3"/>
  <c r="BG3"/>
  <c r="CY3"/>
  <c r="BW3"/>
  <c r="AP3"/>
  <c r="CD3"/>
  <c r="CK3"/>
  <c r="CQ171"/>
  <c r="CQ9" s="1"/>
  <c r="CJ9"/>
  <c r="CO171"/>
  <c r="CO9" s="1"/>
  <c r="CV171"/>
  <c r="CV9" s="1"/>
  <c r="CH9"/>
  <c r="CW171"/>
  <c r="CW9" s="1"/>
  <c r="BI36"/>
  <c r="E36" s="1"/>
  <c r="E34"/>
  <c r="AR89"/>
  <c r="CJ91"/>
  <c r="BV91"/>
  <c r="BV5" s="1"/>
  <c r="BO5"/>
  <c r="BM71"/>
  <c r="AT4"/>
  <c r="AT39" s="1" a="1"/>
  <c r="AT39" s="1"/>
  <c r="BT51"/>
  <c r="BT3" s="1"/>
  <c r="CB51"/>
  <c r="CB3" s="1"/>
  <c r="BM3"/>
  <c r="CU111"/>
  <c r="CU6" s="1"/>
  <c r="CP111"/>
  <c r="CP6" s="1"/>
  <c r="CX111"/>
  <c r="CX6" s="1"/>
  <c r="CI6"/>
  <c r="BA36"/>
  <c r="CU131"/>
  <c r="CU7" s="1"/>
  <c r="CP131"/>
  <c r="CP7" s="1"/>
  <c r="CX131"/>
  <c r="CX7" s="1"/>
  <c r="CI7"/>
  <c r="AU4"/>
  <c r="AU34" s="1" a="1"/>
  <c r="AU34" s="1"/>
  <c r="BN71"/>
  <c r="AS3"/>
  <c r="BL51"/>
  <c r="BZ51" s="1"/>
  <c r="BZ3" s="1"/>
  <c r="AU38"/>
  <c r="AU37"/>
  <c r="AU35" a="1"/>
  <c r="AU35" s="1"/>
  <c r="CQ131"/>
  <c r="CQ7" s="1"/>
  <c r="CJ7"/>
  <c r="BL71"/>
  <c r="AS4"/>
  <c r="CO91"/>
  <c r="CO5" s="1"/>
  <c r="CV91"/>
  <c r="CV5" s="1"/>
  <c r="CH5"/>
  <c r="CW91"/>
  <c r="CW5" s="1"/>
  <c r="BO71"/>
  <c r="AV4"/>
  <c r="BO51"/>
  <c r="CC51" s="1"/>
  <c r="CC3" s="1"/>
  <c r="AV3"/>
  <c r="AT38"/>
  <c r="AT37"/>
  <c r="AT35" a="1"/>
  <c r="AT35" s="1"/>
  <c r="AT34" a="1"/>
  <c r="AT34" s="1"/>
  <c r="CU151"/>
  <c r="CU8" s="1"/>
  <c r="CP151"/>
  <c r="CP8" s="1"/>
  <c r="CX151"/>
  <c r="CX8" s="1"/>
  <c r="CI8"/>
  <c r="AY36"/>
  <c r="I33" i="49"/>
  <c r="J33"/>
  <c r="K33"/>
  <c r="I33" i="40"/>
  <c r="J33"/>
  <c r="K33"/>
  <c r="CH37" i="62" l="1"/>
  <c r="CH39" a="1"/>
  <c r="CH39" s="1"/>
  <c r="CX34" i="58" a="1"/>
  <c r="CX34" s="1"/>
  <c r="CX36" s="1"/>
  <c r="CP37"/>
  <c r="CC36"/>
  <c r="BZ36"/>
  <c r="CX35" a="1"/>
  <c r="CX35" s="1"/>
  <c r="CB36" i="57"/>
  <c r="CC36"/>
  <c r="BL36"/>
  <c r="H36" s="1"/>
  <c r="CB39" i="56" a="1"/>
  <c r="CB39" s="1"/>
  <c r="BT38"/>
  <c r="BM35" a="1"/>
  <c r="BM35" s="1"/>
  <c r="I35" s="1"/>
  <c r="CA35" a="1"/>
  <c r="CA35" s="1"/>
  <c r="CB37"/>
  <c r="CA37"/>
  <c r="BM34" a="1"/>
  <c r="BM34" s="1"/>
  <c r="CB38"/>
  <c r="BM38"/>
  <c r="I38" s="1"/>
  <c r="CA39" a="1"/>
  <c r="CA39" s="1"/>
  <c r="CC36"/>
  <c r="H34" i="62"/>
  <c r="CA36"/>
  <c r="CB36"/>
  <c r="CH36"/>
  <c r="BZ36"/>
  <c r="CQ71"/>
  <c r="CQ4" s="1"/>
  <c r="CQ38" s="1"/>
  <c r="CJ4"/>
  <c r="CJ39" s="1" a="1"/>
  <c r="CJ39" s="1"/>
  <c r="CO35" a="1"/>
  <c r="CO35" s="1"/>
  <c r="CO34" a="1"/>
  <c r="CO34" s="1"/>
  <c r="CO37"/>
  <c r="CO39" a="1"/>
  <c r="CO39" s="1"/>
  <c r="CO38"/>
  <c r="CW34" a="1"/>
  <c r="CW34" s="1"/>
  <c r="CW38"/>
  <c r="CW37"/>
  <c r="CW35" a="1"/>
  <c r="CW35" s="1"/>
  <c r="CW39" a="1"/>
  <c r="CW39" s="1"/>
  <c r="BS35" a="1"/>
  <c r="BS35" s="1"/>
  <c r="BS39" a="1"/>
  <c r="BS39" s="1"/>
  <c r="BS38"/>
  <c r="BS37"/>
  <c r="BS34" a="1"/>
  <c r="BS34" s="1"/>
  <c r="CN71"/>
  <c r="CN4" s="1"/>
  <c r="CN38" s="1"/>
  <c r="CG4"/>
  <c r="CG35" s="1" a="1"/>
  <c r="CG35" s="1"/>
  <c r="BN36"/>
  <c r="J36" s="1"/>
  <c r="J34"/>
  <c r="BT35" a="1"/>
  <c r="BT35" s="1"/>
  <c r="BT39" a="1"/>
  <c r="BT39" s="1"/>
  <c r="BT37"/>
  <c r="BT38"/>
  <c r="BT34" a="1"/>
  <c r="BT34" s="1"/>
  <c r="CC36"/>
  <c r="CU71"/>
  <c r="CU4" s="1"/>
  <c r="CU39" s="1" a="1"/>
  <c r="CU39" s="1"/>
  <c r="CX71"/>
  <c r="CX4" s="1"/>
  <c r="CX38" s="1"/>
  <c r="CP71"/>
  <c r="CP4" s="1"/>
  <c r="CP37" s="1"/>
  <c r="CI4"/>
  <c r="CI39" s="1" a="1"/>
  <c r="CI39" s="1"/>
  <c r="BV38"/>
  <c r="BV37"/>
  <c r="BV35" a="1"/>
  <c r="BV35" s="1"/>
  <c r="BV39" a="1"/>
  <c r="BV39" s="1"/>
  <c r="BV34" a="1"/>
  <c r="BV34" s="1"/>
  <c r="BU36"/>
  <c r="AL18"/>
  <c r="CV71"/>
  <c r="CV4" s="1"/>
  <c r="CV37" s="1"/>
  <c r="CX51" i="59"/>
  <c r="CX3" s="1"/>
  <c r="CP51"/>
  <c r="CP3" s="1"/>
  <c r="CI3"/>
  <c r="CO91"/>
  <c r="CO5" s="1"/>
  <c r="CV91"/>
  <c r="CV5" s="1"/>
  <c r="CW91"/>
  <c r="CW5" s="1"/>
  <c r="CH5"/>
  <c r="BM35" a="1"/>
  <c r="BM35" s="1"/>
  <c r="I35" s="1"/>
  <c r="BM34" a="1"/>
  <c r="BM34" s="1"/>
  <c r="BM37"/>
  <c r="I37" s="1"/>
  <c r="BM39" a="1"/>
  <c r="BM39" s="1"/>
  <c r="I39" s="1"/>
  <c r="BM38"/>
  <c r="I38" s="1"/>
  <c r="CW51"/>
  <c r="CW3" s="1"/>
  <c r="CH3"/>
  <c r="CV51"/>
  <c r="CV3" s="1"/>
  <c r="CO51"/>
  <c r="CO3" s="1"/>
  <c r="AU39" a="1"/>
  <c r="AU39" s="1"/>
  <c r="AU37"/>
  <c r="AU34" a="1"/>
  <c r="AU34" s="1"/>
  <c r="AU35" a="1"/>
  <c r="AU35" s="1"/>
  <c r="AU38"/>
  <c r="BL4"/>
  <c r="AR69"/>
  <c r="CH71" s="1"/>
  <c r="BO4"/>
  <c r="BO37" s="1"/>
  <c r="K37" s="1"/>
  <c r="CJ71"/>
  <c r="CO131"/>
  <c r="CO7" s="1"/>
  <c r="CV131"/>
  <c r="CV7" s="1"/>
  <c r="CW131"/>
  <c r="CW7" s="1"/>
  <c r="CH7"/>
  <c r="AS37"/>
  <c r="AS34" a="1"/>
  <c r="AS34" s="1"/>
  <c r="AS38"/>
  <c r="AS39" a="1"/>
  <c r="AS39" s="1"/>
  <c r="AS35" a="1"/>
  <c r="AS35" s="1"/>
  <c r="CG51"/>
  <c r="CU51" s="1"/>
  <c r="CU3" s="1"/>
  <c r="BV51"/>
  <c r="BV3" s="1"/>
  <c r="CA71"/>
  <c r="CA4" s="1"/>
  <c r="CA37" s="1"/>
  <c r="AV39" a="1"/>
  <c r="AV39" s="1"/>
  <c r="AV38"/>
  <c r="AV34" a="1"/>
  <c r="AV34" s="1"/>
  <c r="AV36" s="1"/>
  <c r="AV37"/>
  <c r="AV35" a="1"/>
  <c r="AV35" s="1"/>
  <c r="CA34" a="1"/>
  <c r="CA34" s="1"/>
  <c r="CI71"/>
  <c r="BZ71"/>
  <c r="BZ4" s="1"/>
  <c r="BZ39" s="1" a="1"/>
  <c r="BZ39" s="1"/>
  <c r="AQ69"/>
  <c r="BT71" s="1"/>
  <c r="BT4" s="1"/>
  <c r="BT34" s="1" a="1"/>
  <c r="BT34" s="1"/>
  <c r="BN4"/>
  <c r="BN38" s="1"/>
  <c r="J38" s="1"/>
  <c r="CC71"/>
  <c r="CC4" s="1"/>
  <c r="CC38" s="1"/>
  <c r="BZ34" a="1"/>
  <c r="BZ34" s="1"/>
  <c r="BZ38"/>
  <c r="BZ35" a="1"/>
  <c r="BZ35" s="1"/>
  <c r="BZ37"/>
  <c r="CQ51"/>
  <c r="CQ3" s="1"/>
  <c r="CJ3"/>
  <c r="BL39" a="1"/>
  <c r="BL39" s="1"/>
  <c r="H39" s="1"/>
  <c r="BL38"/>
  <c r="H38" s="1"/>
  <c r="BL37"/>
  <c r="H37" s="1"/>
  <c r="BL35" a="1"/>
  <c r="BL35" s="1"/>
  <c r="H35" s="1"/>
  <c r="BL34" a="1"/>
  <c r="BL34" s="1"/>
  <c r="BO35" a="1"/>
  <c r="BO35" s="1"/>
  <c r="K35" s="1"/>
  <c r="BO34" a="1"/>
  <c r="BO34" s="1"/>
  <c r="BO39" a="1"/>
  <c r="BO39" s="1"/>
  <c r="K39" s="1"/>
  <c r="CB71"/>
  <c r="CB4" s="1"/>
  <c r="CB34" s="1" a="1"/>
  <c r="CB34" s="1"/>
  <c r="AK18" i="58"/>
  <c r="BL39" a="1"/>
  <c r="BL39" s="1"/>
  <c r="H39" s="1"/>
  <c r="BL38"/>
  <c r="H38" s="1"/>
  <c r="BL37"/>
  <c r="H37" s="1"/>
  <c r="BL35" a="1"/>
  <c r="BL35" s="1"/>
  <c r="H35" s="1"/>
  <c r="BL34" a="1"/>
  <c r="BL34" s="1"/>
  <c r="CJ35" a="1"/>
  <c r="CJ35" s="1"/>
  <c r="CJ34" a="1"/>
  <c r="CJ34" s="1"/>
  <c r="CJ38"/>
  <c r="CJ37"/>
  <c r="CJ39" a="1"/>
  <c r="CJ39" s="1"/>
  <c r="CO131"/>
  <c r="CO7" s="1"/>
  <c r="CW131"/>
  <c r="CW7" s="1"/>
  <c r="CV131"/>
  <c r="CV7" s="1"/>
  <c r="CH7"/>
  <c r="BV36"/>
  <c r="AM18"/>
  <c r="BM34" a="1"/>
  <c r="BM34" s="1"/>
  <c r="BT37"/>
  <c r="CB34" a="1"/>
  <c r="CB34" s="1"/>
  <c r="CP38"/>
  <c r="CA34" a="1"/>
  <c r="CA34" s="1"/>
  <c r="BM37"/>
  <c r="I37" s="1"/>
  <c r="CB35" a="1"/>
  <c r="CB35" s="1"/>
  <c r="CB38"/>
  <c r="CP34" a="1"/>
  <c r="CP34" s="1"/>
  <c r="CX39" a="1"/>
  <c r="CX39" s="1"/>
  <c r="CA38"/>
  <c r="BM39" a="1"/>
  <c r="BM39" s="1"/>
  <c r="I39" s="1"/>
  <c r="BM35" a="1"/>
  <c r="BM35" s="1"/>
  <c r="I35" s="1"/>
  <c r="BT39" a="1"/>
  <c r="BT39" s="1"/>
  <c r="CU39" a="1"/>
  <c r="CU39" s="1"/>
  <c r="CU35" a="1"/>
  <c r="CU35" s="1"/>
  <c r="CU34" a="1"/>
  <c r="CU34" s="1"/>
  <c r="CU37"/>
  <c r="CU38"/>
  <c r="CO38"/>
  <c r="K34"/>
  <c r="BO36"/>
  <c r="K36" s="1"/>
  <c r="CO91"/>
  <c r="CO5" s="1"/>
  <c r="CO34" s="1" a="1"/>
  <c r="CO34" s="1"/>
  <c r="CV91"/>
  <c r="CV5" s="1"/>
  <c r="CV38" s="1"/>
  <c r="CW91"/>
  <c r="CW5" s="1"/>
  <c r="CW38" s="1"/>
  <c r="CH5"/>
  <c r="CN51"/>
  <c r="CN3" s="1"/>
  <c r="CG3"/>
  <c r="CH38"/>
  <c r="CH35" a="1"/>
  <c r="CH35" s="1"/>
  <c r="CH34" a="1"/>
  <c r="CH34" s="1"/>
  <c r="CO151"/>
  <c r="CO8" s="1"/>
  <c r="CV151"/>
  <c r="CV8" s="1"/>
  <c r="CV39" s="1" a="1"/>
  <c r="CV39" s="1"/>
  <c r="CW151"/>
  <c r="CW8" s="1"/>
  <c r="CH8"/>
  <c r="CO111"/>
  <c r="CO6" s="1"/>
  <c r="CW111"/>
  <c r="CW6" s="1"/>
  <c r="CW39" s="1" a="1"/>
  <c r="CW39" s="1"/>
  <c r="CV111"/>
  <c r="CV6" s="1"/>
  <c r="CH6"/>
  <c r="CH39" s="1" a="1"/>
  <c r="CH39" s="1"/>
  <c r="CI39" a="1"/>
  <c r="CI39" s="1"/>
  <c r="CI38"/>
  <c r="CI34" a="1"/>
  <c r="CI34" s="1"/>
  <c r="CI35" a="1"/>
  <c r="CI35" s="1"/>
  <c r="CI37"/>
  <c r="BS35" a="1"/>
  <c r="BS35" s="1"/>
  <c r="BS39" a="1"/>
  <c r="BS39" s="1"/>
  <c r="BS38"/>
  <c r="BS37"/>
  <c r="BS34" a="1"/>
  <c r="BS34" s="1"/>
  <c r="CQ35" a="1"/>
  <c r="CQ35" s="1"/>
  <c r="CQ38"/>
  <c r="CQ37"/>
  <c r="CQ34" a="1"/>
  <c r="CQ34" s="1"/>
  <c r="CQ36" s="1"/>
  <c r="CQ39" a="1"/>
  <c r="CQ39" s="1"/>
  <c r="CW37"/>
  <c r="CA37"/>
  <c r="CX37"/>
  <c r="CA39" a="1"/>
  <c r="CA39" s="1"/>
  <c r="BT38"/>
  <c r="BT36" s="1"/>
  <c r="CV35" i="57" a="1"/>
  <c r="CV35" s="1"/>
  <c r="CV37"/>
  <c r="CV34" a="1"/>
  <c r="CV34" s="1"/>
  <c r="CV39" a="1"/>
  <c r="CV39" s="1"/>
  <c r="CV38"/>
  <c r="CI38"/>
  <c r="CI37"/>
  <c r="CI35" a="1"/>
  <c r="CI35" s="1"/>
  <c r="CI34" a="1"/>
  <c r="CI34" s="1"/>
  <c r="CI39" a="1"/>
  <c r="CI39" s="1"/>
  <c r="AK18"/>
  <c r="BT36"/>
  <c r="CO35" a="1"/>
  <c r="CO35" s="1"/>
  <c r="CO38"/>
  <c r="CO37"/>
  <c r="CO39" a="1"/>
  <c r="CO39" s="1"/>
  <c r="CO34" a="1"/>
  <c r="CO34" s="1"/>
  <c r="CX38"/>
  <c r="CX37"/>
  <c r="CX35" a="1"/>
  <c r="CX35" s="1"/>
  <c r="CX34" a="1"/>
  <c r="CX34" s="1"/>
  <c r="CX39" a="1"/>
  <c r="CX39" s="1"/>
  <c r="BU36"/>
  <c r="AL18"/>
  <c r="CW34" a="1"/>
  <c r="CW34" s="1"/>
  <c r="CW39" a="1"/>
  <c r="CW39" s="1"/>
  <c r="CW38"/>
  <c r="CW35" a="1"/>
  <c r="CW35" s="1"/>
  <c r="CW37"/>
  <c r="CU34" a="1"/>
  <c r="CU34" s="1"/>
  <c r="CU39" a="1"/>
  <c r="CU39" s="1"/>
  <c r="CU38"/>
  <c r="CU37"/>
  <c r="CU35" a="1"/>
  <c r="CU35" s="1"/>
  <c r="CQ35" a="1"/>
  <c r="CQ35" s="1"/>
  <c r="CQ34" a="1"/>
  <c r="CQ34" s="1"/>
  <c r="CQ36" s="1"/>
  <c r="AV36"/>
  <c r="CA36"/>
  <c r="BM36"/>
  <c r="I36" s="1"/>
  <c r="BV36"/>
  <c r="AM18"/>
  <c r="CJ35" a="1"/>
  <c r="CJ35" s="1"/>
  <c r="CJ34" a="1"/>
  <c r="CJ34" s="1"/>
  <c r="CJ38"/>
  <c r="CJ37"/>
  <c r="CJ39" a="1"/>
  <c r="CJ39" s="1"/>
  <c r="BO36"/>
  <c r="K36" s="1"/>
  <c r="K34"/>
  <c r="CH38"/>
  <c r="CH37"/>
  <c r="CH35" a="1"/>
  <c r="CH35" s="1"/>
  <c r="CH39" a="1"/>
  <c r="CH39" s="1"/>
  <c r="CH34" a="1"/>
  <c r="CH34" s="1"/>
  <c r="CP39" a="1"/>
  <c r="CP39" s="1"/>
  <c r="CP34" a="1"/>
  <c r="CP34" s="1"/>
  <c r="CP38"/>
  <c r="CP35" a="1"/>
  <c r="CP35" s="1"/>
  <c r="CP37"/>
  <c r="BN36"/>
  <c r="J36" s="1"/>
  <c r="J34"/>
  <c r="CQ39" a="1"/>
  <c r="CQ39" s="1"/>
  <c r="CQ37"/>
  <c r="CG36"/>
  <c r="BZ36"/>
  <c r="CU38" i="56"/>
  <c r="CU39" a="1"/>
  <c r="CU39" s="1"/>
  <c r="CU35" a="1"/>
  <c r="CU35" s="1"/>
  <c r="CU37"/>
  <c r="CU34" a="1"/>
  <c r="CU34" s="1"/>
  <c r="CU36" s="1"/>
  <c r="BM36"/>
  <c r="I36" s="1"/>
  <c r="I34"/>
  <c r="CN39" a="1"/>
  <c r="CN39" s="1"/>
  <c r="CN38"/>
  <c r="CN37"/>
  <c r="CN35" a="1"/>
  <c r="CN35" s="1"/>
  <c r="CN34" a="1"/>
  <c r="CN34" s="1"/>
  <c r="BL36"/>
  <c r="H36" s="1"/>
  <c r="H34"/>
  <c r="BU36"/>
  <c r="AL18"/>
  <c r="CI35" a="1"/>
  <c r="CI35" s="1"/>
  <c r="CI39" a="1"/>
  <c r="CI39" s="1"/>
  <c r="CI38"/>
  <c r="CI37"/>
  <c r="CI34" a="1"/>
  <c r="CI34" s="1"/>
  <c r="CO131"/>
  <c r="CO7" s="1"/>
  <c r="CO34" s="1" a="1"/>
  <c r="CO34" s="1"/>
  <c r="CV131"/>
  <c r="CV7" s="1"/>
  <c r="CH7"/>
  <c r="CH37" s="1"/>
  <c r="CW131"/>
  <c r="CW7" s="1"/>
  <c r="CO91"/>
  <c r="CO5" s="1"/>
  <c r="CO35" s="1" a="1"/>
  <c r="CO35" s="1"/>
  <c r="CV91"/>
  <c r="CV5" s="1"/>
  <c r="CV34" s="1" a="1"/>
  <c r="CV34" s="1"/>
  <c r="CW91"/>
  <c r="CW5" s="1"/>
  <c r="CH5"/>
  <c r="CH34" s="1" a="1"/>
  <c r="CH34" s="1"/>
  <c r="CB34" a="1"/>
  <c r="CB34" s="1"/>
  <c r="CB36" s="1"/>
  <c r="BT37"/>
  <c r="BT35" a="1"/>
  <c r="BT35" s="1"/>
  <c r="CO39" a="1"/>
  <c r="CO39" s="1"/>
  <c r="BS36"/>
  <c r="AJ18"/>
  <c r="CH38"/>
  <c r="CH39" a="1"/>
  <c r="CH39" s="1"/>
  <c r="CX35" a="1"/>
  <c r="CX35" s="1"/>
  <c r="CX37"/>
  <c r="CX38"/>
  <c r="CX34" a="1"/>
  <c r="CX34" s="1"/>
  <c r="CX39" a="1"/>
  <c r="CX39" s="1"/>
  <c r="CG39" a="1"/>
  <c r="CG39" s="1"/>
  <c r="CG38"/>
  <c r="CG37"/>
  <c r="CG35" a="1"/>
  <c r="CG35" s="1"/>
  <c r="CG34" a="1"/>
  <c r="CG34" s="1"/>
  <c r="CW38"/>
  <c r="CP39" a="1"/>
  <c r="CP39" s="1"/>
  <c r="CP38"/>
  <c r="CP35" a="1"/>
  <c r="CP35" s="1"/>
  <c r="CP34" a="1"/>
  <c r="CP34" s="1"/>
  <c r="CP37"/>
  <c r="AM18"/>
  <c r="BV36"/>
  <c r="BT34" a="1"/>
  <c r="BT34" s="1"/>
  <c r="BZ36"/>
  <c r="CJ36"/>
  <c r="CQ36"/>
  <c r="CA38"/>
  <c r="CA36" s="1"/>
  <c r="AU36" i="55"/>
  <c r="CC38"/>
  <c r="AV39" a="1"/>
  <c r="AV39" s="1"/>
  <c r="AV35" a="1"/>
  <c r="AV35" s="1"/>
  <c r="AV37"/>
  <c r="AV34" a="1"/>
  <c r="AV34" s="1"/>
  <c r="AV38"/>
  <c r="AR69"/>
  <c r="CJ71" s="1"/>
  <c r="BO4"/>
  <c r="AS37"/>
  <c r="AS34" a="1"/>
  <c r="AS34" s="1"/>
  <c r="AS38"/>
  <c r="AS35" a="1"/>
  <c r="AS35" s="1"/>
  <c r="AS39" a="1"/>
  <c r="AS39" s="1"/>
  <c r="CU191"/>
  <c r="CU10" s="1"/>
  <c r="CP191"/>
  <c r="CP10" s="1"/>
  <c r="CX191"/>
  <c r="CX10" s="1"/>
  <c r="CI10"/>
  <c r="AU39" a="1"/>
  <c r="AU39" s="1"/>
  <c r="AR49"/>
  <c r="CG51" s="1"/>
  <c r="BO3"/>
  <c r="CJ51"/>
  <c r="BV51"/>
  <c r="BV3" s="1"/>
  <c r="BL4"/>
  <c r="CG71"/>
  <c r="BL3"/>
  <c r="BS51"/>
  <c r="BS3" s="1"/>
  <c r="CA71"/>
  <c r="CA4" s="1"/>
  <c r="CB71"/>
  <c r="CB4" s="1"/>
  <c r="CB37" s="1"/>
  <c r="BM4"/>
  <c r="BM37" s="1"/>
  <c r="I37" s="1"/>
  <c r="CI71"/>
  <c r="CC71"/>
  <c r="CC4" s="1"/>
  <c r="CC35" s="1" a="1"/>
  <c r="CC35" s="1"/>
  <c r="BZ71"/>
  <c r="BZ4" s="1"/>
  <c r="BZ35" s="1" a="1"/>
  <c r="BZ35" s="1"/>
  <c r="BN4"/>
  <c r="BN34" s="1" a="1"/>
  <c r="BN34" s="1"/>
  <c r="AQ69"/>
  <c r="BU71" s="1"/>
  <c r="BU4" s="1"/>
  <c r="CQ91"/>
  <c r="CQ5" s="1"/>
  <c r="CJ5"/>
  <c r="CA51"/>
  <c r="CA3" s="1"/>
  <c r="AT36"/>
  <c r="CE4" i="49"/>
  <c r="CE5"/>
  <c r="CE6"/>
  <c r="CE7"/>
  <c r="CE8"/>
  <c r="CE3"/>
  <c r="AI2"/>
  <c r="CF4" s="1"/>
  <c r="AH2"/>
  <c r="BJ6" s="1"/>
  <c r="CF191" i="40"/>
  <c r="CE191"/>
  <c r="CF171"/>
  <c r="CE171"/>
  <c r="CF151"/>
  <c r="CE151"/>
  <c r="CF131"/>
  <c r="CE131"/>
  <c r="CF111"/>
  <c r="CE111"/>
  <c r="CF91"/>
  <c r="CE91"/>
  <c r="CF71"/>
  <c r="CE71"/>
  <c r="CF51"/>
  <c r="CE51"/>
  <c r="BK191"/>
  <c r="BJ191"/>
  <c r="BK171"/>
  <c r="BJ171"/>
  <c r="BK151"/>
  <c r="BJ151"/>
  <c r="BK131"/>
  <c r="BJ131"/>
  <c r="BK111"/>
  <c r="BJ111"/>
  <c r="BK91"/>
  <c r="BJ91"/>
  <c r="BK71"/>
  <c r="BJ71"/>
  <c r="BK51"/>
  <c r="BJ51"/>
  <c r="CP35" i="62" l="1" a="1"/>
  <c r="CP35" s="1"/>
  <c r="CV38"/>
  <c r="BO38" i="59"/>
  <c r="K38" s="1"/>
  <c r="CC35" a="1"/>
  <c r="CC35" s="1"/>
  <c r="CH36" i="58"/>
  <c r="CO36"/>
  <c r="CB36"/>
  <c r="CW36" i="57"/>
  <c r="CX36"/>
  <c r="CO36"/>
  <c r="CI36"/>
  <c r="CU36"/>
  <c r="CO37" i="56"/>
  <c r="CW34" a="1"/>
  <c r="CW34" s="1"/>
  <c r="CW36" s="1"/>
  <c r="CO38"/>
  <c r="CO36" s="1"/>
  <c r="CV39" a="1"/>
  <c r="CV39" s="1"/>
  <c r="CV37"/>
  <c r="CV35" a="1"/>
  <c r="CV35" s="1"/>
  <c r="CI36"/>
  <c r="CX36"/>
  <c r="CH36"/>
  <c r="CC37" i="55"/>
  <c r="BM39" a="1"/>
  <c r="BM39" s="1"/>
  <c r="I39" s="1"/>
  <c r="CG34" i="62" a="1"/>
  <c r="CG34" s="1"/>
  <c r="CJ38"/>
  <c r="CN37"/>
  <c r="CN35" a="1"/>
  <c r="CN35" s="1"/>
  <c r="CJ35" a="1"/>
  <c r="CJ35" s="1"/>
  <c r="CW36"/>
  <c r="CJ37"/>
  <c r="CV34" a="1"/>
  <c r="CV34" s="1"/>
  <c r="CQ37"/>
  <c r="CG39" a="1"/>
  <c r="CG39" s="1"/>
  <c r="CU37"/>
  <c r="CU35" a="1"/>
  <c r="CU35" s="1"/>
  <c r="CG37"/>
  <c r="CU38"/>
  <c r="CX37"/>
  <c r="CO36"/>
  <c r="CG38"/>
  <c r="CG36" s="1"/>
  <c r="CU34" a="1"/>
  <c r="CU34" s="1"/>
  <c r="CX35" a="1"/>
  <c r="CX35" s="1"/>
  <c r="CI35" a="1"/>
  <c r="CI35" s="1"/>
  <c r="CV35" a="1"/>
  <c r="CV35" s="1"/>
  <c r="CC37" i="59"/>
  <c r="CA35" a="1"/>
  <c r="CA35" s="1"/>
  <c r="CC39" a="1"/>
  <c r="CC39" s="1"/>
  <c r="AU36"/>
  <c r="BN34" a="1"/>
  <c r="BN34" s="1"/>
  <c r="J34" s="1"/>
  <c r="CA39" a="1"/>
  <c r="CA39" s="1"/>
  <c r="BT36" i="62"/>
  <c r="AK18"/>
  <c r="BV36"/>
  <c r="AM18"/>
  <c r="AJ18"/>
  <c r="BS36"/>
  <c r="CI37"/>
  <c r="CQ34" a="1"/>
  <c r="CQ34" s="1"/>
  <c r="CQ36" s="1"/>
  <c r="CP34" a="1"/>
  <c r="CP34" s="1"/>
  <c r="CP39" a="1"/>
  <c r="CP39" s="1"/>
  <c r="CX39" a="1"/>
  <c r="CX39" s="1"/>
  <c r="CN34" a="1"/>
  <c r="CN34" s="1"/>
  <c r="CN36" s="1"/>
  <c r="CN39" a="1"/>
  <c r="CN39" s="1"/>
  <c r="CJ34" a="1"/>
  <c r="CJ34" s="1"/>
  <c r="CI38"/>
  <c r="CV39" a="1"/>
  <c r="CV39" s="1"/>
  <c r="CQ39" a="1"/>
  <c r="CQ39" s="1"/>
  <c r="CQ35" a="1"/>
  <c r="CQ35" s="1"/>
  <c r="CP38"/>
  <c r="CX34" a="1"/>
  <c r="CX34" s="1"/>
  <c r="CX36" s="1"/>
  <c r="CI34" a="1"/>
  <c r="CI34" s="1"/>
  <c r="AK18" i="59"/>
  <c r="K34"/>
  <c r="BL36"/>
  <c r="H36" s="1"/>
  <c r="H34"/>
  <c r="BT38"/>
  <c r="BT36" s="1"/>
  <c r="CB35" a="1"/>
  <c r="CB35" s="1"/>
  <c r="CG71"/>
  <c r="BN35" a="1"/>
  <c r="BN35" s="1"/>
  <c r="J35" s="1"/>
  <c r="BN39" a="1"/>
  <c r="BN39" s="1"/>
  <c r="J39" s="1"/>
  <c r="BT39" a="1"/>
  <c r="BT39" s="1"/>
  <c r="BU71"/>
  <c r="BU4" s="1"/>
  <c r="CA38"/>
  <c r="CA36" s="1"/>
  <c r="CB37"/>
  <c r="CC34" a="1"/>
  <c r="CC34" s="1"/>
  <c r="CC36" s="1"/>
  <c r="BN37"/>
  <c r="J37" s="1"/>
  <c r="BT37"/>
  <c r="CQ34" a="1"/>
  <c r="CQ34" s="1"/>
  <c r="CQ39" a="1"/>
  <c r="CQ39" s="1"/>
  <c r="CQ71"/>
  <c r="CQ4" s="1"/>
  <c r="CQ37" s="1"/>
  <c r="CJ4"/>
  <c r="CJ39" s="1" a="1"/>
  <c r="CJ39" s="1"/>
  <c r="CH38"/>
  <c r="CU71"/>
  <c r="CU4" s="1"/>
  <c r="CU38" s="1"/>
  <c r="CX71"/>
  <c r="CX4" s="1"/>
  <c r="CX37" s="1"/>
  <c r="CP71"/>
  <c r="CP4" s="1"/>
  <c r="CP37" s="1"/>
  <c r="CI4"/>
  <c r="CI39" s="1" a="1"/>
  <c r="CI39" s="1"/>
  <c r="CO71"/>
  <c r="CO4" s="1"/>
  <c r="CO35" s="1" a="1"/>
  <c r="CO35" s="1"/>
  <c r="CW71"/>
  <c r="CW4" s="1"/>
  <c r="CW38" s="1"/>
  <c r="CH4"/>
  <c r="CH35" s="1" a="1"/>
  <c r="CH35" s="1"/>
  <c r="CV71"/>
  <c r="CV4" s="1"/>
  <c r="CV37" s="1"/>
  <c r="CN51"/>
  <c r="CN3" s="1"/>
  <c r="CG3"/>
  <c r="BM36"/>
  <c r="I36" s="1"/>
  <c r="I34"/>
  <c r="CP38"/>
  <c r="CB39" a="1"/>
  <c r="CB39" s="1"/>
  <c r="BT35" a="1"/>
  <c r="BT35" s="1"/>
  <c r="CB38"/>
  <c r="CB36" s="1"/>
  <c r="BZ36"/>
  <c r="AS36"/>
  <c r="BV71"/>
  <c r="BV4" s="1"/>
  <c r="BV35" s="1" a="1"/>
  <c r="BV35" s="1"/>
  <c r="BS71"/>
  <c r="BS4" s="1"/>
  <c r="BS36" i="58"/>
  <c r="AJ18"/>
  <c r="CN39" a="1"/>
  <c r="CN39" s="1"/>
  <c r="CN38"/>
  <c r="CN37"/>
  <c r="CN35" a="1"/>
  <c r="CN35" s="1"/>
  <c r="CN34" a="1"/>
  <c r="CN34" s="1"/>
  <c r="CI36"/>
  <c r="CO39" a="1"/>
  <c r="CO39" s="1"/>
  <c r="CO35" a="1"/>
  <c r="CO35" s="1"/>
  <c r="CV37"/>
  <c r="CW34" a="1"/>
  <c r="CW34" s="1"/>
  <c r="CW36" s="1"/>
  <c r="CH37"/>
  <c r="CO37"/>
  <c r="CV34" a="1"/>
  <c r="CV34" s="1"/>
  <c r="CV36" s="1"/>
  <c r="CV35" a="1"/>
  <c r="CV35" s="1"/>
  <c r="CJ36"/>
  <c r="CG39" a="1"/>
  <c r="CG39" s="1"/>
  <c r="CG38"/>
  <c r="CG37"/>
  <c r="CG35" a="1"/>
  <c r="CG35" s="1"/>
  <c r="CG34" a="1"/>
  <c r="CG34" s="1"/>
  <c r="CG36" s="1"/>
  <c r="BL36"/>
  <c r="H36" s="1"/>
  <c r="H34"/>
  <c r="BM36"/>
  <c r="I36" s="1"/>
  <c r="I34"/>
  <c r="CW35" a="1"/>
  <c r="CW35" s="1"/>
  <c r="CU36"/>
  <c r="CP36"/>
  <c r="CA36"/>
  <c r="CH36" i="57"/>
  <c r="CP36"/>
  <c r="CJ36"/>
  <c r="CV36"/>
  <c r="CW39" i="56" a="1"/>
  <c r="CW39" s="1"/>
  <c r="CG36"/>
  <c r="CH35" a="1"/>
  <c r="CH35" s="1"/>
  <c r="CV38"/>
  <c r="CV36" s="1"/>
  <c r="BT36"/>
  <c r="AK18"/>
  <c r="CW37"/>
  <c r="CP36"/>
  <c r="CW35" a="1"/>
  <c r="CW35" s="1"/>
  <c r="CN36"/>
  <c r="BZ34" i="55" a="1"/>
  <c r="BZ34" s="1"/>
  <c r="BN38"/>
  <c r="J38" s="1"/>
  <c r="BM35" a="1"/>
  <c r="BM35" s="1"/>
  <c r="I35" s="1"/>
  <c r="AS36"/>
  <c r="BZ39" a="1"/>
  <c r="BZ39" s="1"/>
  <c r="CB35" a="1"/>
  <c r="CB35" s="1"/>
  <c r="BM34" a="1"/>
  <c r="BM34" s="1"/>
  <c r="I34" s="1"/>
  <c r="BZ38"/>
  <c r="BU35" a="1"/>
  <c r="BU35" s="1"/>
  <c r="BU39" a="1"/>
  <c r="BU39" s="1"/>
  <c r="BU38"/>
  <c r="BU34" a="1"/>
  <c r="BU34" s="1"/>
  <c r="BU37"/>
  <c r="CN51"/>
  <c r="CN3" s="1"/>
  <c r="CG3"/>
  <c r="CJ4"/>
  <c r="CQ71"/>
  <c r="CQ4" s="1"/>
  <c r="J34"/>
  <c r="CA39" a="1"/>
  <c r="CA39" s="1"/>
  <c r="CA35" a="1"/>
  <c r="CA35" s="1"/>
  <c r="CA34" a="1"/>
  <c r="CA34" s="1"/>
  <c r="CA38"/>
  <c r="CA37"/>
  <c r="BN35" a="1"/>
  <c r="BN35" s="1"/>
  <c r="J35" s="1"/>
  <c r="BS71"/>
  <c r="BS4" s="1"/>
  <c r="BS37" s="1"/>
  <c r="CB39" a="1"/>
  <c r="CB39" s="1"/>
  <c r="CB38"/>
  <c r="BT71"/>
  <c r="BT4" s="1"/>
  <c r="BN37"/>
  <c r="J37" s="1"/>
  <c r="BN39" a="1"/>
  <c r="BN39" s="1"/>
  <c r="J39" s="1"/>
  <c r="BM38"/>
  <c r="I38" s="1"/>
  <c r="BV71"/>
  <c r="BV4" s="1"/>
  <c r="BV37" s="1"/>
  <c r="AV36"/>
  <c r="CC34" a="1"/>
  <c r="CC34" s="1"/>
  <c r="CC36" s="1"/>
  <c r="CC39" a="1"/>
  <c r="CC39" s="1"/>
  <c r="BZ37"/>
  <c r="CU71"/>
  <c r="CU4" s="1"/>
  <c r="CP71"/>
  <c r="CP4" s="1"/>
  <c r="CX71"/>
  <c r="CX4" s="1"/>
  <c r="CI4"/>
  <c r="BS39" a="1"/>
  <c r="BS39" s="1"/>
  <c r="CG4"/>
  <c r="CN71"/>
  <c r="CN4" s="1"/>
  <c r="BO35" a="1"/>
  <c r="BO35" s="1"/>
  <c r="K35" s="1"/>
  <c r="BO37"/>
  <c r="K37" s="1"/>
  <c r="BO39" a="1"/>
  <c r="BO39" s="1"/>
  <c r="K39" s="1"/>
  <c r="BO34" a="1"/>
  <c r="BO34" s="1"/>
  <c r="BO38"/>
  <c r="K38" s="1"/>
  <c r="CQ51"/>
  <c r="CQ3" s="1"/>
  <c r="CJ3"/>
  <c r="BL39" a="1"/>
  <c r="BL39" s="1"/>
  <c r="H39" s="1"/>
  <c r="BL38"/>
  <c r="H38" s="1"/>
  <c r="BL37"/>
  <c r="H37" s="1"/>
  <c r="BL34" a="1"/>
  <c r="BL34" s="1"/>
  <c r="BL35" a="1"/>
  <c r="BL35" s="1"/>
  <c r="H35" s="1"/>
  <c r="CI51"/>
  <c r="CH51"/>
  <c r="CB34" a="1"/>
  <c r="CB34" s="1"/>
  <c r="CB36" s="1"/>
  <c r="CH71"/>
  <c r="CF6" i="49"/>
  <c r="BK3"/>
  <c r="BK5"/>
  <c r="BK6"/>
  <c r="CF3"/>
  <c r="CF5"/>
  <c r="BI8"/>
  <c r="BI7"/>
  <c r="BI6"/>
  <c r="BI5"/>
  <c r="BI4"/>
  <c r="BJ4"/>
  <c r="BJ3"/>
  <c r="BJ5"/>
  <c r="BK7"/>
  <c r="CF7"/>
  <c r="BJ7"/>
  <c r="BJ8"/>
  <c r="BK8"/>
  <c r="BK4"/>
  <c r="CF8"/>
  <c r="CV36" i="62" l="1"/>
  <c r="CJ36"/>
  <c r="CH37" i="59"/>
  <c r="BO36"/>
  <c r="K36" s="1"/>
  <c r="CP35" a="1"/>
  <c r="CP35" s="1"/>
  <c r="CP39" a="1"/>
  <c r="CP39" s="1"/>
  <c r="CP34" a="1"/>
  <c r="CP34" s="1"/>
  <c r="CP36" s="1"/>
  <c r="CV34" a="1"/>
  <c r="CV34" s="1"/>
  <c r="CN36" i="58"/>
  <c r="BZ36" i="55"/>
  <c r="BS35" a="1"/>
  <c r="BS35" s="1"/>
  <c r="BN36"/>
  <c r="J36" s="1"/>
  <c r="CP36" i="62"/>
  <c r="CI36"/>
  <c r="CU36"/>
  <c r="BN36" i="59"/>
  <c r="J36" s="1"/>
  <c r="CX35" a="1"/>
  <c r="CX35" s="1"/>
  <c r="CW37"/>
  <c r="CI37"/>
  <c r="CH34" a="1"/>
  <c r="CH34" s="1"/>
  <c r="CH36" s="1"/>
  <c r="CQ35" a="1"/>
  <c r="CQ35" s="1"/>
  <c r="CJ35" a="1"/>
  <c r="CJ35" s="1"/>
  <c r="CW39" a="1"/>
  <c r="CW39" s="1"/>
  <c r="CI38"/>
  <c r="CH39" a="1"/>
  <c r="CH39" s="1"/>
  <c r="CQ38"/>
  <c r="CQ36" s="1"/>
  <c r="CJ37"/>
  <c r="BS35" a="1"/>
  <c r="BS35" s="1"/>
  <c r="BS38"/>
  <c r="BS34" a="1"/>
  <c r="BS34" s="1"/>
  <c r="BS37"/>
  <c r="BS39" a="1"/>
  <c r="BS39" s="1"/>
  <c r="BU35" a="1"/>
  <c r="BU35" s="1"/>
  <c r="BU38"/>
  <c r="BU39" a="1"/>
  <c r="BU39" s="1"/>
  <c r="BU37"/>
  <c r="BU34" a="1"/>
  <c r="BU34" s="1"/>
  <c r="CN71"/>
  <c r="CN4" s="1"/>
  <c r="CN38" s="1"/>
  <c r="CG4"/>
  <c r="CG37" s="1"/>
  <c r="BV39" a="1"/>
  <c r="BV39" s="1"/>
  <c r="CU34" a="1"/>
  <c r="CU34" s="1"/>
  <c r="CU36" s="1"/>
  <c r="CU35" a="1"/>
  <c r="CU35" s="1"/>
  <c r="BV38"/>
  <c r="CO37"/>
  <c r="CX39" a="1"/>
  <c r="CX39" s="1"/>
  <c r="CV38"/>
  <c r="CV35" a="1"/>
  <c r="CV35" s="1"/>
  <c r="CJ38"/>
  <c r="CU39" a="1"/>
  <c r="CU39" s="1"/>
  <c r="CW35" a="1"/>
  <c r="CW35" s="1"/>
  <c r="CW34" a="1"/>
  <c r="CW34" s="1"/>
  <c r="CW36" s="1"/>
  <c r="CI34" a="1"/>
  <c r="CI34" s="1"/>
  <c r="BV37"/>
  <c r="CO39" a="1"/>
  <c r="CO39" s="1"/>
  <c r="CX34" a="1"/>
  <c r="CX34" s="1"/>
  <c r="CX38"/>
  <c r="CV39" a="1"/>
  <c r="CV39" s="1"/>
  <c r="CJ34" a="1"/>
  <c r="CJ34" s="1"/>
  <c r="CU37"/>
  <c r="CN37"/>
  <c r="CO34" a="1"/>
  <c r="CO34" s="1"/>
  <c r="BV34" a="1"/>
  <c r="BV34" s="1"/>
  <c r="CI35" a="1"/>
  <c r="CI35" s="1"/>
  <c r="CO38"/>
  <c r="BV38" i="55"/>
  <c r="BV34" a="1"/>
  <c r="BV34" s="1"/>
  <c r="AM18" s="1"/>
  <c r="BV39" a="1"/>
  <c r="BV39" s="1"/>
  <c r="CO51"/>
  <c r="CO3" s="1"/>
  <c r="CW51"/>
  <c r="CW3" s="1"/>
  <c r="CV51"/>
  <c r="CV3" s="1"/>
  <c r="CH3"/>
  <c r="CQ35" a="1"/>
  <c r="CQ35" s="1"/>
  <c r="CQ37"/>
  <c r="CQ39" a="1"/>
  <c r="CQ39" s="1"/>
  <c r="CQ34" a="1"/>
  <c r="CQ34" s="1"/>
  <c r="CQ38"/>
  <c r="CN39" a="1"/>
  <c r="CN39" s="1"/>
  <c r="CN38"/>
  <c r="CN37"/>
  <c r="CN34" a="1"/>
  <c r="CN34" s="1"/>
  <c r="CN35" a="1"/>
  <c r="CN35" s="1"/>
  <c r="CG39" a="1"/>
  <c r="CG39" s="1"/>
  <c r="CG37"/>
  <c r="CG38"/>
  <c r="CG35" a="1"/>
  <c r="CG35" s="1"/>
  <c r="CG34" a="1"/>
  <c r="CG34" s="1"/>
  <c r="CX51"/>
  <c r="CX3" s="1"/>
  <c r="CU51"/>
  <c r="CU3" s="1"/>
  <c r="CP51"/>
  <c r="CP3" s="1"/>
  <c r="CI3"/>
  <c r="BT38"/>
  <c r="BT35" a="1"/>
  <c r="BT35" s="1"/>
  <c r="BT34" a="1"/>
  <c r="BT34" s="1"/>
  <c r="BT39" a="1"/>
  <c r="BT39" s="1"/>
  <c r="BT37"/>
  <c r="BS38"/>
  <c r="BS34" a="1"/>
  <c r="BS34" s="1"/>
  <c r="BV35" a="1"/>
  <c r="BV35" s="1"/>
  <c r="BM36"/>
  <c r="I36" s="1"/>
  <c r="BL36"/>
  <c r="H36" s="1"/>
  <c r="H34"/>
  <c r="CJ35" a="1"/>
  <c r="CJ35" s="1"/>
  <c r="CJ34" a="1"/>
  <c r="CJ34" s="1"/>
  <c r="CJ39" a="1"/>
  <c r="CJ39" s="1"/>
  <c r="CJ37"/>
  <c r="CJ38"/>
  <c r="CO71"/>
  <c r="CO4" s="1"/>
  <c r="CV71"/>
  <c r="CV4" s="1"/>
  <c r="CW71"/>
  <c r="CW4" s="1"/>
  <c r="CH4"/>
  <c r="BO36"/>
  <c r="K36" s="1"/>
  <c r="K34"/>
  <c r="BU36"/>
  <c r="AL18"/>
  <c r="CA36"/>
  <c r="CV36" i="59" l="1"/>
  <c r="CN35" a="1"/>
  <c r="CN35" s="1"/>
  <c r="CN34" a="1"/>
  <c r="CN34" s="1"/>
  <c r="CN36" s="1"/>
  <c r="CN39" a="1"/>
  <c r="CN39" s="1"/>
  <c r="BV36" i="55"/>
  <c r="CI36" i="59"/>
  <c r="CX36"/>
  <c r="CJ36"/>
  <c r="BV36"/>
  <c r="AM18"/>
  <c r="BU36"/>
  <c r="AL18"/>
  <c r="AJ18"/>
  <c r="BS36"/>
  <c r="CG35" a="1"/>
  <c r="CG35" s="1"/>
  <c r="CG38"/>
  <c r="CG34" a="1"/>
  <c r="CG34" s="1"/>
  <c r="CG39" a="1"/>
  <c r="CG39" s="1"/>
  <c r="CO36"/>
  <c r="CG36" i="55"/>
  <c r="CO35" a="1"/>
  <c r="CO35" s="1"/>
  <c r="CO38"/>
  <c r="CO37"/>
  <c r="CO34" a="1"/>
  <c r="CO34" s="1"/>
  <c r="CO39" a="1"/>
  <c r="CO39" s="1"/>
  <c r="CU34" a="1"/>
  <c r="CU34" s="1"/>
  <c r="CU39" a="1"/>
  <c r="CU39" s="1"/>
  <c r="CU38"/>
  <c r="CU37"/>
  <c r="CU35" a="1"/>
  <c r="CU35" s="1"/>
  <c r="CV35" a="1"/>
  <c r="CV35" s="1"/>
  <c r="CV39" a="1"/>
  <c r="CV39" s="1"/>
  <c r="CV38"/>
  <c r="CV34" a="1"/>
  <c r="CV34" s="1"/>
  <c r="CV37"/>
  <c r="CJ36"/>
  <c r="CN36"/>
  <c r="CI38"/>
  <c r="CI37"/>
  <c r="CI35" a="1"/>
  <c r="CI35" s="1"/>
  <c r="CI34" a="1"/>
  <c r="CI34" s="1"/>
  <c r="CI39" a="1"/>
  <c r="CI39" s="1"/>
  <c r="CX38"/>
  <c r="CX37"/>
  <c r="CX35" a="1"/>
  <c r="CX35" s="1"/>
  <c r="CX34" a="1"/>
  <c r="CX34" s="1"/>
  <c r="CX36" s="1"/>
  <c r="CX39" a="1"/>
  <c r="CX39" s="1"/>
  <c r="CW34" a="1"/>
  <c r="CW34" s="1"/>
  <c r="CW39" a="1"/>
  <c r="CW39" s="1"/>
  <c r="CW38"/>
  <c r="CW35" a="1"/>
  <c r="CW35" s="1"/>
  <c r="CW37"/>
  <c r="BS36"/>
  <c r="AJ18"/>
  <c r="BT36"/>
  <c r="AK18"/>
  <c r="CP39" a="1"/>
  <c r="CP39" s="1"/>
  <c r="CP34" a="1"/>
  <c r="CP34" s="1"/>
  <c r="CP38"/>
  <c r="CP35" a="1"/>
  <c r="CP35" s="1"/>
  <c r="CP37"/>
  <c r="CH38"/>
  <c r="CH37"/>
  <c r="CH35" a="1"/>
  <c r="CH35" s="1"/>
  <c r="CH34" a="1"/>
  <c r="CH34" s="1"/>
  <c r="CH39" a="1"/>
  <c r="CH39" s="1"/>
  <c r="CQ36"/>
  <c r="CG36" i="59" l="1"/>
  <c r="CP36" i="55"/>
  <c r="CV36"/>
  <c r="CU36"/>
  <c r="CH36"/>
  <c r="CI36"/>
  <c r="CW36"/>
  <c r="CO36"/>
  <c r="BZ190" i="40"/>
  <c r="BB191"/>
  <c r="BB10" s="1"/>
  <c r="BA191"/>
  <c r="BA10" s="1"/>
  <c r="AZ191"/>
  <c r="AZ10" s="1"/>
  <c r="AY191"/>
  <c r="BB171"/>
  <c r="BB9" s="1"/>
  <c r="BA171"/>
  <c r="BA9" s="1"/>
  <c r="AZ171"/>
  <c r="AZ9" s="1"/>
  <c r="AY171"/>
  <c r="BB151"/>
  <c r="BB8" s="1"/>
  <c r="BA151"/>
  <c r="BA8" s="1"/>
  <c r="AZ151"/>
  <c r="AZ8" s="1"/>
  <c r="AY151"/>
  <c r="BB131"/>
  <c r="BB7" s="1"/>
  <c r="BA131"/>
  <c r="BA7" s="1"/>
  <c r="AZ131"/>
  <c r="AZ7" s="1"/>
  <c r="AY131"/>
  <c r="BB111"/>
  <c r="BB6" s="1"/>
  <c r="BA111"/>
  <c r="BA6" s="1"/>
  <c r="AZ111"/>
  <c r="AZ6" s="1"/>
  <c r="AY111"/>
  <c r="BB91"/>
  <c r="BB5" s="1"/>
  <c r="BA91"/>
  <c r="BA5" s="1"/>
  <c r="AZ91"/>
  <c r="AZ5" s="1"/>
  <c r="AY91"/>
  <c r="BB71"/>
  <c r="BB4" s="1"/>
  <c r="BA71"/>
  <c r="BA4" s="1"/>
  <c r="AZ71"/>
  <c r="AZ4" s="1"/>
  <c r="AY71"/>
  <c r="BB51"/>
  <c r="BB3" s="1"/>
  <c r="BA51"/>
  <c r="BA3" s="1"/>
  <c r="CA190"/>
  <c r="CB170"/>
  <c r="CC190"/>
  <c r="CC90" l="1"/>
  <c r="CC130"/>
  <c r="CC50"/>
  <c r="CA90"/>
  <c r="CC150"/>
  <c r="CA110"/>
  <c r="BZ130"/>
  <c r="BZ50"/>
  <c r="CC70"/>
  <c r="CC110"/>
  <c r="CC170"/>
  <c r="CB190"/>
  <c r="CB50"/>
  <c r="BZ70"/>
  <c r="BZ90"/>
  <c r="CB90"/>
  <c r="BZ110"/>
  <c r="CB110"/>
  <c r="CB130"/>
  <c r="BZ150"/>
  <c r="BZ170"/>
  <c r="CB70"/>
  <c r="CB150"/>
  <c r="CA70"/>
  <c r="CA130"/>
  <c r="CA150"/>
  <c r="CA50"/>
  <c r="CA170"/>
  <c r="BA34" a="1"/>
  <c r="BA34" s="1"/>
  <c r="BA3" i="49" s="1"/>
  <c r="BA35" i="40" a="1"/>
  <c r="BA35" s="1"/>
  <c r="BA37"/>
  <c r="BA38"/>
  <c r="BA39" a="1"/>
  <c r="BA39" s="1"/>
  <c r="BC8" i="49"/>
  <c r="BC7"/>
  <c r="BC6"/>
  <c r="BC5"/>
  <c r="BC4"/>
  <c r="BU1"/>
  <c r="BA36" i="40" l="1"/>
  <c r="CO1"/>
  <c r="CP1"/>
  <c r="CP33" s="1"/>
  <c r="CQ1"/>
  <c r="CH1"/>
  <c r="CH33" s="1"/>
  <c r="CI1"/>
  <c r="CI33" s="1"/>
  <c r="CJ1"/>
  <c r="CB33"/>
  <c r="CC33"/>
  <c r="BT1"/>
  <c r="BT33" s="1"/>
  <c r="BU1"/>
  <c r="BV1"/>
  <c r="BV33" s="1"/>
  <c r="BM1"/>
  <c r="BN1"/>
  <c r="BO1"/>
  <c r="AZ190"/>
  <c r="BA190"/>
  <c r="BB190"/>
  <c r="AZ170"/>
  <c r="BA170"/>
  <c r="BB170"/>
  <c r="AZ150"/>
  <c r="BA150"/>
  <c r="BB150"/>
  <c r="AZ130"/>
  <c r="BA130"/>
  <c r="BB130"/>
  <c r="AZ110"/>
  <c r="BA110"/>
  <c r="BB110"/>
  <c r="AZ90"/>
  <c r="BA90"/>
  <c r="BB90"/>
  <c r="AZ70"/>
  <c r="BA70"/>
  <c r="BB70"/>
  <c r="AZ50"/>
  <c r="BA50"/>
  <c r="BB50"/>
  <c r="AZ1"/>
  <c r="AZ33" s="1"/>
  <c r="BA1"/>
  <c r="BA33" s="1"/>
  <c r="BB1"/>
  <c r="BB33" s="1"/>
  <c r="AT1"/>
  <c r="AU1"/>
  <c r="AV1"/>
  <c r="AV33" s="1"/>
  <c r="H33"/>
  <c r="AK181"/>
  <c r="AL181"/>
  <c r="AM181"/>
  <c r="AJ181"/>
  <c r="AK161"/>
  <c r="AL161"/>
  <c r="AM161"/>
  <c r="AJ161"/>
  <c r="AK141"/>
  <c r="AL141"/>
  <c r="AM141"/>
  <c r="AJ141"/>
  <c r="AK121"/>
  <c r="AL121"/>
  <c r="AM121"/>
  <c r="AJ121"/>
  <c r="AK101"/>
  <c r="AL101"/>
  <c r="AM101"/>
  <c r="AJ101"/>
  <c r="AK81"/>
  <c r="AL81"/>
  <c r="AM81"/>
  <c r="AJ81"/>
  <c r="AK61"/>
  <c r="AL61"/>
  <c r="AM61"/>
  <c r="AJ61"/>
  <c r="AK41"/>
  <c r="AL41"/>
  <c r="AM41"/>
  <c r="AJ41"/>
  <c r="AK17"/>
  <c r="AL17"/>
  <c r="AM17"/>
  <c r="AJ17"/>
  <c r="H33" i="49"/>
  <c r="CV33"/>
  <c r="CW33"/>
  <c r="CX33"/>
  <c r="CO1"/>
  <c r="CO33" s="1"/>
  <c r="CP1"/>
  <c r="CP33" s="1"/>
  <c r="CQ1"/>
  <c r="CQ33" s="1"/>
  <c r="CH1"/>
  <c r="CH33" s="1"/>
  <c r="CI1"/>
  <c r="CI33" s="1"/>
  <c r="CJ1"/>
  <c r="CJ33" s="1"/>
  <c r="CA33"/>
  <c r="CB33"/>
  <c r="CC33"/>
  <c r="BT1"/>
  <c r="BT33" s="1"/>
  <c r="BU33"/>
  <c r="BV1"/>
  <c r="BV33" s="1"/>
  <c r="BM1"/>
  <c r="BM33" s="1"/>
  <c r="BN1"/>
  <c r="BN33" s="1"/>
  <c r="BO1"/>
  <c r="BO33" s="1"/>
  <c r="AZ1"/>
  <c r="AZ33" s="1"/>
  <c r="BA1"/>
  <c r="BA33" s="1"/>
  <c r="BB1"/>
  <c r="BB33" s="1"/>
  <c r="AT1"/>
  <c r="AT33" s="1"/>
  <c r="AU1"/>
  <c r="AU33" s="1"/>
  <c r="AV1"/>
  <c r="AV33" s="1"/>
  <c r="AM17"/>
  <c r="AA1" i="40"/>
  <c r="E32" i="49"/>
  <c r="E31"/>
  <c r="E30"/>
  <c r="E29"/>
  <c r="E28"/>
  <c r="E27"/>
  <c r="E26"/>
  <c r="E25"/>
  <c r="E24"/>
  <c r="E23"/>
  <c r="E22"/>
  <c r="B33"/>
  <c r="B32"/>
  <c r="D32"/>
  <c r="D31"/>
  <c r="D30"/>
  <c r="D29"/>
  <c r="D28"/>
  <c r="D27"/>
  <c r="D26"/>
  <c r="D25"/>
  <c r="D24"/>
  <c r="D23"/>
  <c r="D22"/>
  <c r="B1" i="40"/>
  <c r="D3" i="49"/>
  <c r="D1" i="40"/>
  <c r="C1"/>
  <c r="E1"/>
  <c r="D4" i="49"/>
  <c r="D5"/>
  <c r="D6"/>
  <c r="D7"/>
  <c r="D8"/>
  <c r="D9"/>
  <c r="E9"/>
  <c r="D10"/>
  <c r="E10"/>
  <c r="D11"/>
  <c r="E11"/>
  <c r="D12"/>
  <c r="E12"/>
  <c r="D13"/>
  <c r="E13"/>
  <c r="D14"/>
  <c r="E14"/>
  <c r="D15"/>
  <c r="E15"/>
  <c r="D16"/>
  <c r="E16"/>
  <c r="D17"/>
  <c r="E17"/>
  <c r="D18"/>
  <c r="E18"/>
  <c r="D19"/>
  <c r="E19"/>
  <c r="D20"/>
  <c r="E20"/>
  <c r="D21"/>
  <c r="E21"/>
  <c r="B20"/>
  <c r="B19"/>
  <c r="B18"/>
  <c r="B17"/>
  <c r="B16"/>
  <c r="B15"/>
  <c r="B14"/>
  <c r="B13"/>
  <c r="B12"/>
  <c r="B11"/>
  <c r="B10"/>
  <c r="B9"/>
  <c r="BC3"/>
  <c r="B40"/>
  <c r="CT39"/>
  <c r="CM39"/>
  <c r="CF39"/>
  <c r="BY39"/>
  <c r="BR39"/>
  <c r="BK39"/>
  <c r="BG39"/>
  <c r="D39" s="1"/>
  <c r="AX39"/>
  <c r="CT38"/>
  <c r="CM38"/>
  <c r="CF38"/>
  <c r="BY38"/>
  <c r="BR38"/>
  <c r="BK38"/>
  <c r="BG38"/>
  <c r="D38" s="1"/>
  <c r="AX38"/>
  <c r="CT37"/>
  <c r="CM37"/>
  <c r="CF37"/>
  <c r="BY37"/>
  <c r="BR37"/>
  <c r="BK37"/>
  <c r="BG37"/>
  <c r="D37" s="1"/>
  <c r="AX37"/>
  <c r="BG36"/>
  <c r="D36" s="1"/>
  <c r="BG35"/>
  <c r="D35" s="1"/>
  <c r="CT34"/>
  <c r="CM34"/>
  <c r="CF34"/>
  <c r="BY34"/>
  <c r="BR34"/>
  <c r="AI18" s="1"/>
  <c r="BK34"/>
  <c r="BG34"/>
  <c r="D34" s="1"/>
  <c r="AX34"/>
  <c r="BI33"/>
  <c r="BH33"/>
  <c r="E33"/>
  <c r="AN4"/>
  <c r="AN5" s="1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CU33"/>
  <c r="CT1"/>
  <c r="CS1"/>
  <c r="CN1"/>
  <c r="CN33" s="1"/>
  <c r="CM1"/>
  <c r="CL1"/>
  <c r="CG1"/>
  <c r="CG33" s="1"/>
  <c r="CF1"/>
  <c r="CE1"/>
  <c r="BZ33"/>
  <c r="BY1"/>
  <c r="BX1"/>
  <c r="BS1"/>
  <c r="BS33" s="1"/>
  <c r="BR1"/>
  <c r="BQ1"/>
  <c r="BL1"/>
  <c r="BL33" s="1"/>
  <c r="BK1"/>
  <c r="BJ1"/>
  <c r="AY1"/>
  <c r="AY33" s="1"/>
  <c r="AX1"/>
  <c r="AW1"/>
  <c r="AS1"/>
  <c r="AS33" s="1"/>
  <c r="AA1"/>
  <c r="CR1"/>
  <c r="BU170" i="40" l="1"/>
  <c r="BU130"/>
  <c r="BU90"/>
  <c r="BU50"/>
  <c r="BU190"/>
  <c r="BU150"/>
  <c r="BU70"/>
  <c r="BU110"/>
  <c r="CQ170"/>
  <c r="CQ130"/>
  <c r="CQ90"/>
  <c r="CQ50"/>
  <c r="CQ70"/>
  <c r="CQ190"/>
  <c r="CQ150"/>
  <c r="CQ110"/>
  <c r="CX170"/>
  <c r="CX130"/>
  <c r="CX90"/>
  <c r="CX50"/>
  <c r="CX70"/>
  <c r="CX190"/>
  <c r="CX150"/>
  <c r="CX110"/>
  <c r="CJ170"/>
  <c r="CJ130"/>
  <c r="CJ90"/>
  <c r="CJ50"/>
  <c r="CJ110"/>
  <c r="CJ70"/>
  <c r="CJ190"/>
  <c r="CJ150"/>
  <c r="AU190"/>
  <c r="AU150"/>
  <c r="AU110"/>
  <c r="AU70"/>
  <c r="AU170"/>
  <c r="AU130"/>
  <c r="AU90"/>
  <c r="AU50"/>
  <c r="CI190"/>
  <c r="CI150"/>
  <c r="CI110"/>
  <c r="CI70"/>
  <c r="CI90"/>
  <c r="CI50"/>
  <c r="CI170"/>
  <c r="CI130"/>
  <c r="AU33"/>
  <c r="CJ33"/>
  <c r="CX33"/>
  <c r="BN170"/>
  <c r="BN130"/>
  <c r="BN90"/>
  <c r="BN33"/>
  <c r="BN190"/>
  <c r="BN110"/>
  <c r="BN150"/>
  <c r="BN70"/>
  <c r="BN50"/>
  <c r="AV170"/>
  <c r="AV130"/>
  <c r="AV90"/>
  <c r="AV190"/>
  <c r="AV150"/>
  <c r="AV70"/>
  <c r="AV50"/>
  <c r="AV110"/>
  <c r="BO190"/>
  <c r="BO150"/>
  <c r="BO110"/>
  <c r="BO70"/>
  <c r="BO50"/>
  <c r="BO130"/>
  <c r="BO90"/>
  <c r="BO33"/>
  <c r="BO170"/>
  <c r="BV190"/>
  <c r="BV150"/>
  <c r="BV110"/>
  <c r="BV70"/>
  <c r="BV90"/>
  <c r="BV170"/>
  <c r="BV130"/>
  <c r="BV50"/>
  <c r="CP190"/>
  <c r="CP150"/>
  <c r="CP110"/>
  <c r="CP70"/>
  <c r="CP170"/>
  <c r="CP130"/>
  <c r="CP50"/>
  <c r="CP90"/>
  <c r="CW190"/>
  <c r="CW150"/>
  <c r="CW110"/>
  <c r="CW70"/>
  <c r="CW130"/>
  <c r="CW90"/>
  <c r="CW170"/>
  <c r="CW50"/>
  <c r="BU33"/>
  <c r="CQ33"/>
  <c r="CW33"/>
  <c r="CO130"/>
  <c r="CO50"/>
  <c r="CO150"/>
  <c r="CO70"/>
  <c r="CO190"/>
  <c r="CO110"/>
  <c r="CO170"/>
  <c r="CO90"/>
  <c r="CH130"/>
  <c r="CH50"/>
  <c r="CH150"/>
  <c r="CH70"/>
  <c r="CH190"/>
  <c r="CH110"/>
  <c r="CH170"/>
  <c r="CH90"/>
  <c r="CV130"/>
  <c r="CV50"/>
  <c r="CV150"/>
  <c r="CV70"/>
  <c r="CV190"/>
  <c r="CV110"/>
  <c r="CV170"/>
  <c r="CV90"/>
  <c r="CO33"/>
  <c r="AT150"/>
  <c r="AT70"/>
  <c r="AT130"/>
  <c r="AT110"/>
  <c r="AT170"/>
  <c r="AT90"/>
  <c r="AT50"/>
  <c r="AT190"/>
  <c r="BM130"/>
  <c r="BM33"/>
  <c r="BM190"/>
  <c r="BM50"/>
  <c r="BM150"/>
  <c r="BM70"/>
  <c r="BM110"/>
  <c r="BM170"/>
  <c r="BM90"/>
  <c r="BT130"/>
  <c r="BT50"/>
  <c r="BT110"/>
  <c r="BT170"/>
  <c r="BT90"/>
  <c r="BT150"/>
  <c r="BT70"/>
  <c r="BT190"/>
  <c r="AT33"/>
  <c r="E7" i="49"/>
  <c r="E6"/>
  <c r="E5"/>
  <c r="AP1"/>
  <c r="CD1"/>
  <c r="CR33"/>
  <c r="CY33"/>
  <c r="BP34"/>
  <c r="CK1"/>
  <c r="BP33"/>
  <c r="BW33"/>
  <c r="CD33"/>
  <c r="Z1"/>
  <c r="BP1"/>
  <c r="CY34"/>
  <c r="CK34"/>
  <c r="BW34"/>
  <c r="CK33"/>
  <c r="AP33"/>
  <c r="C33"/>
  <c r="BG33"/>
  <c r="AP34"/>
  <c r="CR34"/>
  <c r="BG1"/>
  <c r="CD34"/>
  <c r="BW1"/>
  <c r="CY1"/>
  <c r="E4"/>
  <c r="CU10" i="40"/>
  <c r="CU9"/>
  <c r="CU8"/>
  <c r="CU7"/>
  <c r="CU6"/>
  <c r="CU5"/>
  <c r="BZ10"/>
  <c r="BZ9"/>
  <c r="BZ8"/>
  <c r="BZ7"/>
  <c r="BZ6"/>
  <c r="BZ5"/>
  <c r="BG36"/>
  <c r="D36" s="1"/>
  <c r="BG35"/>
  <c r="D35" s="1"/>
  <c r="CT6"/>
  <c r="CS6"/>
  <c r="CM6"/>
  <c r="CL6"/>
  <c r="CF6"/>
  <c r="CE6"/>
  <c r="BY6"/>
  <c r="BX6"/>
  <c r="BR6"/>
  <c r="BQ6"/>
  <c r="BK6"/>
  <c r="BJ6"/>
  <c r="BC6"/>
  <c r="AR6"/>
  <c r="AQ6"/>
  <c r="CT5"/>
  <c r="CS5"/>
  <c r="CM5"/>
  <c r="CL5"/>
  <c r="CF5"/>
  <c r="CE5"/>
  <c r="BY5"/>
  <c r="BX5"/>
  <c r="BR5"/>
  <c r="BQ5"/>
  <c r="BK5"/>
  <c r="BJ5"/>
  <c r="BC5"/>
  <c r="AR5"/>
  <c r="AQ5"/>
  <c r="C42"/>
  <c r="C4" s="1"/>
  <c r="C182"/>
  <c r="C11" s="1"/>
  <c r="C162"/>
  <c r="C10" s="1"/>
  <c r="C142"/>
  <c r="C9" s="1"/>
  <c r="C122"/>
  <c r="C8" s="1"/>
  <c r="C102"/>
  <c r="C7" s="1"/>
  <c r="C82"/>
  <c r="C6" s="1"/>
  <c r="B184"/>
  <c r="AC183"/>
  <c r="B164"/>
  <c r="AC163"/>
  <c r="B144"/>
  <c r="AC143"/>
  <c r="B124"/>
  <c r="AC123"/>
  <c r="B104"/>
  <c r="AC103"/>
  <c r="AC83"/>
  <c r="AC63"/>
  <c r="B84"/>
  <c r="B120"/>
  <c r="CE120" s="1"/>
  <c r="B100"/>
  <c r="AQ100" s="1"/>
  <c r="B81"/>
  <c r="B6" s="1"/>
  <c r="G81"/>
  <c r="D82"/>
  <c r="D6" s="1"/>
  <c r="E82"/>
  <c r="G82"/>
  <c r="B83"/>
  <c r="BF91" s="1"/>
  <c r="BF5" s="1"/>
  <c r="G83"/>
  <c r="E84"/>
  <c r="G84"/>
  <c r="AW90"/>
  <c r="AX90"/>
  <c r="AY90"/>
  <c r="BJ90"/>
  <c r="BK90"/>
  <c r="BQ90"/>
  <c r="BR90"/>
  <c r="BX90"/>
  <c r="BY90"/>
  <c r="CE90"/>
  <c r="CF90"/>
  <c r="CL90"/>
  <c r="CM90"/>
  <c r="CS90"/>
  <c r="CT90"/>
  <c r="AW91"/>
  <c r="AW5" s="1"/>
  <c r="AX91"/>
  <c r="AX5" s="1"/>
  <c r="AY5"/>
  <c r="BD91"/>
  <c r="BD5" s="1"/>
  <c r="BI91"/>
  <c r="BI5" s="1"/>
  <c r="AS98"/>
  <c r="BL98" s="1"/>
  <c r="CA98" s="1"/>
  <c r="AT98"/>
  <c r="BM98" s="1"/>
  <c r="AV98"/>
  <c r="BO98" s="1"/>
  <c r="B101"/>
  <c r="B7" s="1"/>
  <c r="G101"/>
  <c r="D102"/>
  <c r="E102"/>
  <c r="G102"/>
  <c r="B103"/>
  <c r="BF111" s="1"/>
  <c r="BF6" s="1"/>
  <c r="G103"/>
  <c r="E104"/>
  <c r="G104"/>
  <c r="AW110"/>
  <c r="AX110"/>
  <c r="AY110"/>
  <c r="BJ110"/>
  <c r="BK110"/>
  <c r="BQ110"/>
  <c r="BR110"/>
  <c r="BX110"/>
  <c r="BY110"/>
  <c r="CE110"/>
  <c r="CF110"/>
  <c r="CL110"/>
  <c r="CM110"/>
  <c r="CS110"/>
  <c r="CT110"/>
  <c r="AW111"/>
  <c r="AW6" s="1"/>
  <c r="AX111"/>
  <c r="AX6" s="1"/>
  <c r="AY6"/>
  <c r="BD111"/>
  <c r="BD6" s="1"/>
  <c r="BI111"/>
  <c r="BI6" s="1"/>
  <c r="AS118"/>
  <c r="BL118" s="1"/>
  <c r="CA118" s="1"/>
  <c r="AT118"/>
  <c r="BM118" s="1"/>
  <c r="AV118"/>
  <c r="BO118" s="1"/>
  <c r="AX34"/>
  <c r="AX37"/>
  <c r="AX38"/>
  <c r="AX39"/>
  <c r="CT10"/>
  <c r="CS10"/>
  <c r="CM10"/>
  <c r="CL10"/>
  <c r="CF10"/>
  <c r="CE10"/>
  <c r="BY10"/>
  <c r="BX10"/>
  <c r="BR10"/>
  <c r="BQ10"/>
  <c r="BK10"/>
  <c r="BJ10"/>
  <c r="BC10"/>
  <c r="AR10"/>
  <c r="AQ10"/>
  <c r="CT9"/>
  <c r="CS9"/>
  <c r="CM9"/>
  <c r="CL9"/>
  <c r="CF9"/>
  <c r="CE9"/>
  <c r="BY9"/>
  <c r="BX9"/>
  <c r="BR9"/>
  <c r="BQ9"/>
  <c r="BK9"/>
  <c r="BJ9"/>
  <c r="BC9"/>
  <c r="AR9"/>
  <c r="AQ9"/>
  <c r="CT8"/>
  <c r="CS8"/>
  <c r="CM8"/>
  <c r="CL8"/>
  <c r="CF8"/>
  <c r="CE8"/>
  <c r="BY8"/>
  <c r="BX8"/>
  <c r="BR8"/>
  <c r="BQ8"/>
  <c r="BK8"/>
  <c r="BJ8"/>
  <c r="BC8"/>
  <c r="AR8"/>
  <c r="AQ8"/>
  <c r="CT7"/>
  <c r="CS7"/>
  <c r="CM7"/>
  <c r="CL7"/>
  <c r="CF7"/>
  <c r="CE7"/>
  <c r="BY7"/>
  <c r="BX7"/>
  <c r="BR7"/>
  <c r="BQ7"/>
  <c r="BK7"/>
  <c r="BJ7"/>
  <c r="BC7"/>
  <c r="AR7"/>
  <c r="AQ7"/>
  <c r="B200"/>
  <c r="CS200" s="1"/>
  <c r="B180"/>
  <c r="CS180" s="1"/>
  <c r="B160"/>
  <c r="BX160" s="1"/>
  <c r="B140"/>
  <c r="BX140" s="1"/>
  <c r="B121"/>
  <c r="B8" s="1"/>
  <c r="G121"/>
  <c r="D122"/>
  <c r="E122"/>
  <c r="G122"/>
  <c r="B123"/>
  <c r="BF131" s="1"/>
  <c r="BF7" s="1"/>
  <c r="G123"/>
  <c r="E124"/>
  <c r="G124"/>
  <c r="AW130"/>
  <c r="AX130"/>
  <c r="AY130"/>
  <c r="BJ130"/>
  <c r="BK130"/>
  <c r="BQ130"/>
  <c r="BR130"/>
  <c r="BX130"/>
  <c r="BY130"/>
  <c r="CE130"/>
  <c r="CF130"/>
  <c r="CL130"/>
  <c r="CM130"/>
  <c r="CS130"/>
  <c r="CT130"/>
  <c r="AW131"/>
  <c r="AW7" s="1"/>
  <c r="AX131"/>
  <c r="AX7" s="1"/>
  <c r="AY7"/>
  <c r="BD131"/>
  <c r="BD7" s="1"/>
  <c r="BI131"/>
  <c r="BI7" s="1"/>
  <c r="AS138"/>
  <c r="BL138" s="1"/>
  <c r="CA138" s="1"/>
  <c r="AT138"/>
  <c r="BM138" s="1"/>
  <c r="AV138"/>
  <c r="BO138" s="1"/>
  <c r="B141"/>
  <c r="B9" s="1"/>
  <c r="G141"/>
  <c r="D142"/>
  <c r="E142"/>
  <c r="G142"/>
  <c r="B143"/>
  <c r="BF151" s="1"/>
  <c r="BF8" s="1"/>
  <c r="G143"/>
  <c r="E144"/>
  <c r="G144"/>
  <c r="AW150"/>
  <c r="AX150"/>
  <c r="AY150"/>
  <c r="BJ150"/>
  <c r="BK150"/>
  <c r="BQ150"/>
  <c r="BR150"/>
  <c r="BX150"/>
  <c r="BY150"/>
  <c r="CE150"/>
  <c r="CF150"/>
  <c r="CL150"/>
  <c r="CM150"/>
  <c r="CS150"/>
  <c r="CT150"/>
  <c r="AW151"/>
  <c r="AW8" s="1"/>
  <c r="AX151"/>
  <c r="AX8" s="1"/>
  <c r="AY8"/>
  <c r="BD151"/>
  <c r="BD8" s="1"/>
  <c r="BI151"/>
  <c r="BI8" s="1"/>
  <c r="AS158"/>
  <c r="BL158" s="1"/>
  <c r="CA158" s="1"/>
  <c r="AT158"/>
  <c r="BM158" s="1"/>
  <c r="AV158"/>
  <c r="BO158" s="1"/>
  <c r="B161"/>
  <c r="B10" s="1"/>
  <c r="G161"/>
  <c r="D162"/>
  <c r="E162"/>
  <c r="G162"/>
  <c r="B163"/>
  <c r="BF171" s="1"/>
  <c r="BF9" s="1"/>
  <c r="G163"/>
  <c r="E164"/>
  <c r="G164"/>
  <c r="AW170"/>
  <c r="AX170"/>
  <c r="AY170"/>
  <c r="BJ170"/>
  <c r="BK170"/>
  <c r="BQ170"/>
  <c r="BR170"/>
  <c r="BX170"/>
  <c r="BY170"/>
  <c r="CE170"/>
  <c r="CF170"/>
  <c r="CL170"/>
  <c r="CM170"/>
  <c r="CS170"/>
  <c r="CT170"/>
  <c r="AS171"/>
  <c r="AW171"/>
  <c r="AW9" s="1"/>
  <c r="AX171"/>
  <c r="AX9" s="1"/>
  <c r="AY9"/>
  <c r="BD171"/>
  <c r="BD9" s="1"/>
  <c r="BI171"/>
  <c r="BI9" s="1"/>
  <c r="AS178"/>
  <c r="BL178" s="1"/>
  <c r="CA178" s="1"/>
  <c r="AT178"/>
  <c r="BM178" s="1"/>
  <c r="AV178"/>
  <c r="BO178" s="1"/>
  <c r="B181"/>
  <c r="B11" s="1"/>
  <c r="G181"/>
  <c r="D182"/>
  <c r="E182"/>
  <c r="G182"/>
  <c r="B183"/>
  <c r="BF191" s="1"/>
  <c r="BF10" s="1"/>
  <c r="G183"/>
  <c r="E184"/>
  <c r="G184"/>
  <c r="AW190"/>
  <c r="AX190"/>
  <c r="AY190"/>
  <c r="BJ190"/>
  <c r="BK190"/>
  <c r="BQ190"/>
  <c r="BR190"/>
  <c r="BX190"/>
  <c r="BY190"/>
  <c r="CE190"/>
  <c r="CF190"/>
  <c r="CL190"/>
  <c r="CM190"/>
  <c r="CS190"/>
  <c r="CT190"/>
  <c r="AW191"/>
  <c r="AW10" s="1"/>
  <c r="AX191"/>
  <c r="AX10" s="1"/>
  <c r="AY10"/>
  <c r="BD191"/>
  <c r="BD10" s="1"/>
  <c r="BI191"/>
  <c r="BI10" s="1"/>
  <c r="AS198"/>
  <c r="BL198" s="1"/>
  <c r="CA198" s="1"/>
  <c r="AT198"/>
  <c r="BM198" s="1"/>
  <c r="AV198"/>
  <c r="BO198" s="1"/>
  <c r="CT4"/>
  <c r="CS4"/>
  <c r="CM4"/>
  <c r="CL4"/>
  <c r="CF4"/>
  <c r="CE4"/>
  <c r="BY4"/>
  <c r="BX4"/>
  <c r="BR4"/>
  <c r="BQ4"/>
  <c r="BK4"/>
  <c r="BJ4"/>
  <c r="BC4"/>
  <c r="AR4"/>
  <c r="AQ4"/>
  <c r="B44"/>
  <c r="B80"/>
  <c r="AQ80" s="1"/>
  <c r="B61"/>
  <c r="B5" s="1"/>
  <c r="C62"/>
  <c r="C5" s="1"/>
  <c r="G61"/>
  <c r="D62"/>
  <c r="E62"/>
  <c r="G62"/>
  <c r="B63"/>
  <c r="BF71" s="1"/>
  <c r="BF4" s="1"/>
  <c r="G63"/>
  <c r="E64"/>
  <c r="G64"/>
  <c r="B64"/>
  <c r="AW70"/>
  <c r="AX70"/>
  <c r="AY70"/>
  <c r="BJ70"/>
  <c r="BK70"/>
  <c r="BQ70"/>
  <c r="BR70"/>
  <c r="BX70"/>
  <c r="BY70"/>
  <c r="CE70"/>
  <c r="CF70"/>
  <c r="CL70"/>
  <c r="CM70"/>
  <c r="CS70"/>
  <c r="CT70"/>
  <c r="AW71"/>
  <c r="AW4" s="1"/>
  <c r="AX71"/>
  <c r="AX4" s="1"/>
  <c r="AY4"/>
  <c r="BD71"/>
  <c r="BD4" s="1"/>
  <c r="BI71"/>
  <c r="BI4" s="1"/>
  <c r="AS78"/>
  <c r="BL78" s="1"/>
  <c r="CA78" s="1"/>
  <c r="AT78"/>
  <c r="BM78" s="1"/>
  <c r="AV78"/>
  <c r="BO78" s="1"/>
  <c r="B60"/>
  <c r="CE60" s="1"/>
  <c r="AV58"/>
  <c r="BO58" s="1"/>
  <c r="AT58"/>
  <c r="BM58" s="1"/>
  <c r="AS58"/>
  <c r="BL58" s="1"/>
  <c r="CA58" s="1"/>
  <c r="BI51"/>
  <c r="BI3" s="1"/>
  <c r="BD51"/>
  <c r="BD3" s="1"/>
  <c r="AZ51"/>
  <c r="AZ3" s="1"/>
  <c r="AY51"/>
  <c r="AY3" s="1"/>
  <c r="AX51"/>
  <c r="AX3" s="1"/>
  <c r="AW51"/>
  <c r="AW3" s="1"/>
  <c r="CT50"/>
  <c r="CS50"/>
  <c r="CM50"/>
  <c r="CL50"/>
  <c r="CF50"/>
  <c r="CE50"/>
  <c r="BY50"/>
  <c r="BX50"/>
  <c r="BR50"/>
  <c r="BQ50"/>
  <c r="BK50"/>
  <c r="BJ50"/>
  <c r="AY50"/>
  <c r="AX50"/>
  <c r="AW50"/>
  <c r="G44"/>
  <c r="E44"/>
  <c r="AC43"/>
  <c r="G43"/>
  <c r="B43"/>
  <c r="BF51" s="1"/>
  <c r="BF3" s="1"/>
  <c r="G42"/>
  <c r="E42"/>
  <c r="D42"/>
  <c r="G41"/>
  <c r="B41"/>
  <c r="B4" s="1"/>
  <c r="B40"/>
  <c r="CT37"/>
  <c r="CM37"/>
  <c r="CF37"/>
  <c r="BY37"/>
  <c r="BR37"/>
  <c r="BK37"/>
  <c r="BG37"/>
  <c r="D37" s="1"/>
  <c r="CT39"/>
  <c r="CM39"/>
  <c r="CF39"/>
  <c r="BY39"/>
  <c r="BR39"/>
  <c r="BK39"/>
  <c r="BG39"/>
  <c r="D39" s="1"/>
  <c r="CT38"/>
  <c r="CM38"/>
  <c r="CF38"/>
  <c r="BY38"/>
  <c r="BR38"/>
  <c r="BK38"/>
  <c r="BG38"/>
  <c r="D38" s="1"/>
  <c r="CT34"/>
  <c r="CM34"/>
  <c r="CF34"/>
  <c r="BY34"/>
  <c r="BR34"/>
  <c r="BK34"/>
  <c r="BK33" i="49" s="1"/>
  <c r="G33" s="1"/>
  <c r="BG34" i="40"/>
  <c r="BI33"/>
  <c r="BH33"/>
  <c r="E33"/>
  <c r="AN4"/>
  <c r="AN5" s="1"/>
  <c r="AN6" s="1"/>
  <c r="AN7" s="1"/>
  <c r="AN8" s="1"/>
  <c r="AN9" s="1"/>
  <c r="AN10" s="1"/>
  <c r="AN11" s="1"/>
  <c r="AN12" s="1"/>
  <c r="AN13" s="1"/>
  <c r="AN14" s="1"/>
  <c r="AN15" s="1"/>
  <c r="AN16" s="1"/>
  <c r="AN17" s="1"/>
  <c r="AN18" s="1"/>
  <c r="AN19" s="1"/>
  <c r="AN20" s="1"/>
  <c r="AN21" s="1"/>
  <c r="AN22" s="1"/>
  <c r="AN23" s="1"/>
  <c r="AN24" s="1"/>
  <c r="AN25" s="1"/>
  <c r="AN26" s="1"/>
  <c r="AN27" s="1"/>
  <c r="AN28" s="1"/>
  <c r="AN29" s="1"/>
  <c r="AN30" s="1"/>
  <c r="AN31" s="1"/>
  <c r="AN32" s="1"/>
  <c r="CT3"/>
  <c r="CT33" s="1"/>
  <c r="CS3"/>
  <c r="CS33" s="1"/>
  <c r="CS34" s="1"/>
  <c r="CM3"/>
  <c r="CM33" s="1"/>
  <c r="CL3"/>
  <c r="CL33" s="1"/>
  <c r="CL34" s="1"/>
  <c r="CF3"/>
  <c r="CF33" s="1"/>
  <c r="CE3"/>
  <c r="CE33" s="1"/>
  <c r="CE34" s="1"/>
  <c r="BY3"/>
  <c r="BY33" s="1"/>
  <c r="BX3"/>
  <c r="BX33" s="1"/>
  <c r="BX34" s="1"/>
  <c r="BR3"/>
  <c r="BR33" s="1"/>
  <c r="AI17" s="1"/>
  <c r="BQ3"/>
  <c r="BQ33" s="1"/>
  <c r="BQ34" s="1"/>
  <c r="BK3"/>
  <c r="BK33" s="1"/>
  <c r="G33" s="1"/>
  <c r="BJ3"/>
  <c r="BJ33" s="1"/>
  <c r="F33" s="1"/>
  <c r="BC3"/>
  <c r="AR3"/>
  <c r="AQ3"/>
  <c r="CT1"/>
  <c r="CS1"/>
  <c r="CN1"/>
  <c r="CM1"/>
  <c r="CL1"/>
  <c r="CG1"/>
  <c r="CF1"/>
  <c r="CE1"/>
  <c r="BY1"/>
  <c r="BX1"/>
  <c r="BS1"/>
  <c r="BR1"/>
  <c r="BQ1"/>
  <c r="BL1"/>
  <c r="BK1"/>
  <c r="BJ1"/>
  <c r="AY1"/>
  <c r="AY33" s="1"/>
  <c r="AX1"/>
  <c r="AW1"/>
  <c r="AS1"/>
  <c r="AS50" s="1"/>
  <c r="B2"/>
  <c r="AP33"/>
  <c r="B33"/>
  <c r="BW51" l="1"/>
  <c r="AP51"/>
  <c r="AS51"/>
  <c r="AS3" s="1"/>
  <c r="BE91"/>
  <c r="BE5" s="1"/>
  <c r="B32"/>
  <c r="AZ35" a="1"/>
  <c r="AZ35" s="1"/>
  <c r="AZ34" a="1"/>
  <c r="AZ34" s="1"/>
  <c r="AZ3" i="49" s="1"/>
  <c r="BB35" i="40" a="1"/>
  <c r="BB35" s="1"/>
  <c r="BB34" a="1"/>
  <c r="BB34" s="1"/>
  <c r="BB3" i="49" s="1"/>
  <c r="AV51" i="40"/>
  <c r="AV3" s="1"/>
  <c r="BL190"/>
  <c r="BL170"/>
  <c r="BL150"/>
  <c r="BL130"/>
  <c r="BL110"/>
  <c r="BL90"/>
  <c r="BL70"/>
  <c r="BL33"/>
  <c r="BL50"/>
  <c r="CN33"/>
  <c r="CN190"/>
  <c r="CN170"/>
  <c r="CN150"/>
  <c r="CN130"/>
  <c r="CN110"/>
  <c r="CN90"/>
  <c r="CN70"/>
  <c r="CN50"/>
  <c r="CU190"/>
  <c r="CU170"/>
  <c r="CU150"/>
  <c r="CU130"/>
  <c r="CU110"/>
  <c r="CU90"/>
  <c r="CU70"/>
  <c r="CU50"/>
  <c r="BS33"/>
  <c r="BS190"/>
  <c r="BS170"/>
  <c r="BS150"/>
  <c r="BS130"/>
  <c r="BS110"/>
  <c r="BS90"/>
  <c r="BS70"/>
  <c r="BS50"/>
  <c r="AS130"/>
  <c r="AS33"/>
  <c r="AS190"/>
  <c r="AS170"/>
  <c r="AS150"/>
  <c r="AS110"/>
  <c r="AS90"/>
  <c r="AS70"/>
  <c r="CG33"/>
  <c r="CG190"/>
  <c r="CG170"/>
  <c r="CG150"/>
  <c r="CG130"/>
  <c r="CG110"/>
  <c r="CG90"/>
  <c r="CG70"/>
  <c r="CG50"/>
  <c r="AT191"/>
  <c r="AT10" s="1"/>
  <c r="AU191"/>
  <c r="AU10" s="1"/>
  <c r="AV191"/>
  <c r="AV10" s="1"/>
  <c r="CK191"/>
  <c r="CR191"/>
  <c r="CD191"/>
  <c r="AU171"/>
  <c r="AU9" s="1"/>
  <c r="AT171"/>
  <c r="AT9" s="1"/>
  <c r="AV171"/>
  <c r="AV9" s="1"/>
  <c r="E10"/>
  <c r="CK171"/>
  <c r="CR171"/>
  <c r="CD171"/>
  <c r="AV151"/>
  <c r="AV8" s="1"/>
  <c r="AT151"/>
  <c r="AT8" s="1"/>
  <c r="AU151"/>
  <c r="AU8" s="1"/>
  <c r="E9"/>
  <c r="CD151"/>
  <c r="CR151"/>
  <c r="CK151"/>
  <c r="AU131"/>
  <c r="AU7" s="1"/>
  <c r="AV131"/>
  <c r="AV7" s="1"/>
  <c r="AT131"/>
  <c r="AT7" s="1"/>
  <c r="E8"/>
  <c r="CK131"/>
  <c r="CR131"/>
  <c r="CD131"/>
  <c r="AS131"/>
  <c r="AS7" s="1"/>
  <c r="AV111"/>
  <c r="AV6" s="1"/>
  <c r="AT111"/>
  <c r="AT6" s="1"/>
  <c r="AU111"/>
  <c r="AU6" s="1"/>
  <c r="CD111"/>
  <c r="CR111"/>
  <c r="CK111"/>
  <c r="CK91"/>
  <c r="CD91"/>
  <c r="CR91"/>
  <c r="AU91"/>
  <c r="AU5" s="1"/>
  <c r="AT91"/>
  <c r="AT5" s="1"/>
  <c r="AV91"/>
  <c r="AV5" s="1"/>
  <c r="CD71"/>
  <c r="CR71"/>
  <c r="CK71"/>
  <c r="AV71"/>
  <c r="AV4" s="1"/>
  <c r="AT71"/>
  <c r="AT4" s="1"/>
  <c r="AU71"/>
  <c r="AU4" s="1"/>
  <c r="AT51"/>
  <c r="AT3" s="1"/>
  <c r="AU51"/>
  <c r="AU3" s="1"/>
  <c r="AZ37"/>
  <c r="AZ38"/>
  <c r="AZ39" a="1"/>
  <c r="AZ39" s="1"/>
  <c r="BB39" a="1"/>
  <c r="BB39" s="1"/>
  <c r="BB37"/>
  <c r="BB38"/>
  <c r="CM33" i="49"/>
  <c r="CF33"/>
  <c r="BY33"/>
  <c r="BX33"/>
  <c r="BX34" s="1"/>
  <c r="CL33"/>
  <c r="CL34" s="1"/>
  <c r="BQ33"/>
  <c r="BQ34" s="1"/>
  <c r="CE33"/>
  <c r="CE34" s="1"/>
  <c r="CS33"/>
  <c r="CS34" s="1"/>
  <c r="CT33"/>
  <c r="E83" i="40"/>
  <c r="AS151"/>
  <c r="AS111"/>
  <c r="AS6" s="1"/>
  <c r="BI35" a="1"/>
  <c r="BI35" s="1"/>
  <c r="E35" s="1"/>
  <c r="BI34" a="1"/>
  <c r="BI34" s="1"/>
  <c r="F10"/>
  <c r="BE151"/>
  <c r="BE8" s="1"/>
  <c r="D9"/>
  <c r="F8"/>
  <c r="CA33"/>
  <c r="BP51"/>
  <c r="E4"/>
  <c r="Z62"/>
  <c r="E5"/>
  <c r="BE131"/>
  <c r="BE7" s="1"/>
  <c r="D8"/>
  <c r="F7"/>
  <c r="F6"/>
  <c r="CV33"/>
  <c r="AI18"/>
  <c r="BR33" i="49"/>
  <c r="AI17" s="1"/>
  <c r="F4" i="40"/>
  <c r="F5"/>
  <c r="Z182"/>
  <c r="E11"/>
  <c r="F9"/>
  <c r="AP111"/>
  <c r="BP6" s="1"/>
  <c r="E7"/>
  <c r="A82"/>
  <c r="E6"/>
  <c r="CU33"/>
  <c r="BE71"/>
  <c r="BE4" s="1"/>
  <c r="D5"/>
  <c r="D34"/>
  <c r="BG3" i="49"/>
  <c r="F11" i="40"/>
  <c r="BE171"/>
  <c r="BE9" s="1"/>
  <c r="D10"/>
  <c r="BZ33"/>
  <c r="BE51"/>
  <c r="BE3" s="1"/>
  <c r="D4"/>
  <c r="BE191"/>
  <c r="BE10" s="1"/>
  <c r="D11"/>
  <c r="BE111"/>
  <c r="BE6" s="1"/>
  <c r="D7"/>
  <c r="E8" i="49"/>
  <c r="BG91" i="40"/>
  <c r="AP91"/>
  <c r="BW5" s="1"/>
  <c r="AY38"/>
  <c r="AY39" a="1"/>
  <c r="AY39" s="1"/>
  <c r="AY35" a="1"/>
  <c r="AY35" s="1"/>
  <c r="AY34" a="1"/>
  <c r="AY34" s="1"/>
  <c r="AY3" i="49" s="1"/>
  <c r="AP171" i="40"/>
  <c r="CK9" s="1"/>
  <c r="Z142"/>
  <c r="AS9"/>
  <c r="AP131"/>
  <c r="CD7" s="1"/>
  <c r="BG71"/>
  <c r="AH120"/>
  <c r="A122"/>
  <c r="BG111"/>
  <c r="A102"/>
  <c r="E103"/>
  <c r="BW91"/>
  <c r="BP91"/>
  <c r="Z82"/>
  <c r="BQ120"/>
  <c r="CS120"/>
  <c r="BJ120"/>
  <c r="CL120"/>
  <c r="AQ120"/>
  <c r="AS91"/>
  <c r="AS5" s="1"/>
  <c r="BX120"/>
  <c r="BW111"/>
  <c r="Z102"/>
  <c r="CL100"/>
  <c r="BJ100"/>
  <c r="CS100"/>
  <c r="BQ100"/>
  <c r="BX100"/>
  <c r="AH100"/>
  <c r="BP111"/>
  <c r="CE100"/>
  <c r="AS71"/>
  <c r="AS4" s="1"/>
  <c r="A142"/>
  <c r="A42"/>
  <c r="A162"/>
  <c r="A62"/>
  <c r="A182"/>
  <c r="BI38"/>
  <c r="E38" s="1"/>
  <c r="AY37"/>
  <c r="BI39"/>
  <c r="E39" s="1"/>
  <c r="BI37"/>
  <c r="E183"/>
  <c r="E143"/>
  <c r="BP151"/>
  <c r="BW71"/>
  <c r="BJ140"/>
  <c r="BJ34"/>
  <c r="BJ33" i="49" s="1"/>
  <c r="AP151" i="40"/>
  <c r="CY8" s="1"/>
  <c r="E123"/>
  <c r="BJ200"/>
  <c r="BP71"/>
  <c r="E163"/>
  <c r="BP131"/>
  <c r="BW131"/>
  <c r="BW171"/>
  <c r="BP171"/>
  <c r="BP191"/>
  <c r="AP191"/>
  <c r="AS191"/>
  <c r="AS10" s="1"/>
  <c r="BJ180"/>
  <c r="BX180"/>
  <c r="CS140"/>
  <c r="BQ200"/>
  <c r="BJ160"/>
  <c r="BQ160"/>
  <c r="BX200"/>
  <c r="AH200"/>
  <c r="CE200"/>
  <c r="AQ200"/>
  <c r="AH180"/>
  <c r="CE160"/>
  <c r="AH160"/>
  <c r="AH140"/>
  <c r="CL200"/>
  <c r="BQ180"/>
  <c r="CS160"/>
  <c r="AQ160"/>
  <c r="BQ140"/>
  <c r="E63"/>
  <c r="BW191"/>
  <c r="CE180"/>
  <c r="AQ180"/>
  <c r="BG171"/>
  <c r="Z162"/>
  <c r="CL160"/>
  <c r="BW151"/>
  <c r="CE140"/>
  <c r="AQ140"/>
  <c r="BG131"/>
  <c r="Z122"/>
  <c r="BG191"/>
  <c r="CL180"/>
  <c r="BG151"/>
  <c r="CL140"/>
  <c r="AP71"/>
  <c r="BX80"/>
  <c r="AH80"/>
  <c r="CL80"/>
  <c r="BJ80"/>
  <c r="CS80"/>
  <c r="BQ80"/>
  <c r="CE80"/>
  <c r="BF33"/>
  <c r="BF34" s="1"/>
  <c r="AH60"/>
  <c r="Z42"/>
  <c r="CD1"/>
  <c r="E43"/>
  <c r="BW34"/>
  <c r="BW3" i="49" s="1"/>
  <c r="BQ60" i="40"/>
  <c r="CR51"/>
  <c r="BX60"/>
  <c r="CK34"/>
  <c r="CK3" i="49" s="1"/>
  <c r="BP34" i="40"/>
  <c r="BH3" i="49" s="1"/>
  <c r="AP34" i="40"/>
  <c r="AP3" i="49" s="1"/>
  <c r="E3" s="1"/>
  <c r="CD33" i="40"/>
  <c r="CY1"/>
  <c r="BW1"/>
  <c r="CR33"/>
  <c r="BP33"/>
  <c r="CK1"/>
  <c r="CY34"/>
  <c r="CY3" i="49" s="1"/>
  <c r="CD34" i="40"/>
  <c r="CD3" i="49" s="1"/>
  <c r="CY33" i="40"/>
  <c r="BW33"/>
  <c r="BG33"/>
  <c r="CR1"/>
  <c r="BP1"/>
  <c r="Z1"/>
  <c r="BG1"/>
  <c r="AP1"/>
  <c r="C33"/>
  <c r="CK33"/>
  <c r="CR34"/>
  <c r="CR3" i="49" s="1"/>
  <c r="BG51" i="40"/>
  <c r="CK51"/>
  <c r="CS60"/>
  <c r="CD51"/>
  <c r="BJ60"/>
  <c r="CL60"/>
  <c r="BP3"/>
  <c r="AQ60"/>
  <c r="BF3" i="49" l="1"/>
  <c r="B3" s="1"/>
  <c r="BF6"/>
  <c r="B6" s="1"/>
  <c r="BF8"/>
  <c r="B8" s="1"/>
  <c r="BF5"/>
  <c r="B5" s="1"/>
  <c r="BF7"/>
  <c r="B7" s="1"/>
  <c r="BF4"/>
  <c r="B4" s="1"/>
  <c r="AK43" i="40"/>
  <c r="BM51" s="1"/>
  <c r="AL43"/>
  <c r="BN51" s="1"/>
  <c r="BZ51" s="1"/>
  <c r="AM43"/>
  <c r="BO51" s="1"/>
  <c r="AR49" s="1"/>
  <c r="AJ43"/>
  <c r="BL51" s="1"/>
  <c r="AL163"/>
  <c r="AJ163"/>
  <c r="AM163"/>
  <c r="AK163"/>
  <c r="AM123"/>
  <c r="AJ123"/>
  <c r="AK123"/>
  <c r="AL123"/>
  <c r="AL183"/>
  <c r="AM183"/>
  <c r="AJ183"/>
  <c r="AK183"/>
  <c r="CK5"/>
  <c r="AK143"/>
  <c r="AM143"/>
  <c r="AJ143"/>
  <c r="AL143"/>
  <c r="AM103"/>
  <c r="AJ103"/>
  <c r="AK103"/>
  <c r="AL103"/>
  <c r="AL83"/>
  <c r="AK83"/>
  <c r="AM83"/>
  <c r="AJ83"/>
  <c r="AJ63"/>
  <c r="BL71" s="1"/>
  <c r="AK63"/>
  <c r="BM71" s="1"/>
  <c r="AL63"/>
  <c r="BN71" s="1"/>
  <c r="AM63"/>
  <c r="BO71" s="1"/>
  <c r="AZ36"/>
  <c r="BB36"/>
  <c r="BL191"/>
  <c r="BO191"/>
  <c r="BM191"/>
  <c r="BN191"/>
  <c r="BN171"/>
  <c r="BL171"/>
  <c r="BO171"/>
  <c r="BM171"/>
  <c r="BO151"/>
  <c r="BN151"/>
  <c r="BM151"/>
  <c r="BL131"/>
  <c r="BM131"/>
  <c r="BN131"/>
  <c r="BO131"/>
  <c r="BN111"/>
  <c r="BM111"/>
  <c r="CB6"/>
  <c r="BO111"/>
  <c r="BN91"/>
  <c r="BO91"/>
  <c r="CB5"/>
  <c r="BM91"/>
  <c r="BP3" i="49"/>
  <c r="AY39" a="1"/>
  <c r="AY39" s="1"/>
  <c r="BA35" a="1"/>
  <c r="BA35" s="1"/>
  <c r="BA38"/>
  <c r="BA34" a="1"/>
  <c r="BA34" s="1"/>
  <c r="BA37"/>
  <c r="BA39" a="1"/>
  <c r="BA39" s="1"/>
  <c r="BW6" i="40"/>
  <c r="AS8"/>
  <c r="AS39" s="1" a="1"/>
  <c r="AS39" s="1"/>
  <c r="BL151"/>
  <c r="BL111"/>
  <c r="AP5"/>
  <c r="CD9"/>
  <c r="CR7"/>
  <c r="CR6"/>
  <c r="CK6"/>
  <c r="BJ34" i="49"/>
  <c r="F33"/>
  <c r="BI3"/>
  <c r="BI36" i="40"/>
  <c r="E36" s="1"/>
  <c r="CY7"/>
  <c r="CD6"/>
  <c r="CY6"/>
  <c r="CK7"/>
  <c r="BG6"/>
  <c r="AP6"/>
  <c r="AP9"/>
  <c r="CY9"/>
  <c r="BP9"/>
  <c r="CY5"/>
  <c r="BG5"/>
  <c r="BP5"/>
  <c r="CD5"/>
  <c r="CR5"/>
  <c r="BW9"/>
  <c r="BG9"/>
  <c r="CR9"/>
  <c r="BW7"/>
  <c r="BP7"/>
  <c r="AP7"/>
  <c r="BG7"/>
  <c r="BL91"/>
  <c r="AY36"/>
  <c r="CK8"/>
  <c r="BG8"/>
  <c r="BW8"/>
  <c r="AP8"/>
  <c r="BP8"/>
  <c r="CR8"/>
  <c r="CD8"/>
  <c r="E34"/>
  <c r="CK10"/>
  <c r="CY10"/>
  <c r="CR10"/>
  <c r="CD10"/>
  <c r="BW10"/>
  <c r="BP10"/>
  <c r="BG10"/>
  <c r="AP10"/>
  <c r="CK4"/>
  <c r="CD4"/>
  <c r="CY4"/>
  <c r="BW4"/>
  <c r="AP4"/>
  <c r="CR4"/>
  <c r="BP4"/>
  <c r="BG4"/>
  <c r="CD3"/>
  <c r="BG3"/>
  <c r="CY3"/>
  <c r="BW3"/>
  <c r="AP3"/>
  <c r="CR3"/>
  <c r="CK3"/>
  <c r="CA51" l="1"/>
  <c r="AQ49"/>
  <c r="BZ3"/>
  <c r="CA71"/>
  <c r="CA4" s="1"/>
  <c r="CB71"/>
  <c r="CB4" s="1"/>
  <c r="BZ71"/>
  <c r="BZ4" s="1"/>
  <c r="CC71"/>
  <c r="BO10"/>
  <c r="AR189"/>
  <c r="AQ189"/>
  <c r="BO9"/>
  <c r="AR169"/>
  <c r="AQ169"/>
  <c r="CC8"/>
  <c r="AQ149"/>
  <c r="BO8"/>
  <c r="AR149"/>
  <c r="AQ129"/>
  <c r="BO7"/>
  <c r="AR129"/>
  <c r="BO6"/>
  <c r="AR109"/>
  <c r="CC6"/>
  <c r="AQ109"/>
  <c r="BO5"/>
  <c r="AR89"/>
  <c r="CC5"/>
  <c r="AQ89"/>
  <c r="BM4"/>
  <c r="CC4"/>
  <c r="BM3"/>
  <c r="CB51"/>
  <c r="CB3" s="1"/>
  <c r="CC51"/>
  <c r="CC3" s="1"/>
  <c r="AQ69"/>
  <c r="BU71" s="1"/>
  <c r="BU4" s="1"/>
  <c r="BO4"/>
  <c r="AR69"/>
  <c r="CJ71" s="1"/>
  <c r="BO3"/>
  <c r="BN3"/>
  <c r="BL3"/>
  <c r="BM7"/>
  <c r="BM9"/>
  <c r="BN9"/>
  <c r="BM10"/>
  <c r="BN5"/>
  <c r="BM6"/>
  <c r="BN6"/>
  <c r="BM8"/>
  <c r="BN4"/>
  <c r="BN7"/>
  <c r="BM5"/>
  <c r="BN8"/>
  <c r="BN10"/>
  <c r="AS38"/>
  <c r="AU34" a="1"/>
  <c r="AU34" s="1"/>
  <c r="AU3" i="49" s="1"/>
  <c r="AU39" i="40" a="1"/>
  <c r="AU39" s="1"/>
  <c r="AU38"/>
  <c r="AT38"/>
  <c r="AT34" a="1"/>
  <c r="AT34" s="1"/>
  <c r="AT3" i="49" s="1"/>
  <c r="AT39" i="40" a="1"/>
  <c r="AT39" s="1"/>
  <c r="AV34" a="1"/>
  <c r="AV34" s="1"/>
  <c r="AV3" i="49" s="1"/>
  <c r="AV38" i="40"/>
  <c r="AV39" a="1"/>
  <c r="AV39" s="1"/>
  <c r="CH191"/>
  <c r="BL10"/>
  <c r="CG191"/>
  <c r="CB10"/>
  <c r="CC10"/>
  <c r="CH171"/>
  <c r="CB9"/>
  <c r="BT171"/>
  <c r="BT9" s="1"/>
  <c r="BV171"/>
  <c r="BV9" s="1"/>
  <c r="CJ171"/>
  <c r="BU171"/>
  <c r="BU9" s="1"/>
  <c r="CI171"/>
  <c r="BL9"/>
  <c r="CG171"/>
  <c r="CN171" s="1"/>
  <c r="CC9"/>
  <c r="BV151"/>
  <c r="BV8" s="1"/>
  <c r="CJ151"/>
  <c r="BL8"/>
  <c r="CG151"/>
  <c r="CB8"/>
  <c r="BU151"/>
  <c r="BU8" s="1"/>
  <c r="BT151"/>
  <c r="BT8" s="1"/>
  <c r="CH151"/>
  <c r="CH131"/>
  <c r="CB7"/>
  <c r="CG131"/>
  <c r="CN131" s="1"/>
  <c r="CJ131"/>
  <c r="BT131"/>
  <c r="BT7" s="1"/>
  <c r="CC7"/>
  <c r="CI131"/>
  <c r="BL6"/>
  <c r="BV111"/>
  <c r="BV6" s="1"/>
  <c r="CI91"/>
  <c r="BU91"/>
  <c r="BU5" s="1"/>
  <c r="BT91"/>
  <c r="BT5" s="1"/>
  <c r="BV91"/>
  <c r="BV5" s="1"/>
  <c r="CH91"/>
  <c r="BL5"/>
  <c r="CG91"/>
  <c r="CN91" s="1"/>
  <c r="BL4"/>
  <c r="BB34" i="49" a="1"/>
  <c r="BB34" s="1"/>
  <c r="BB37"/>
  <c r="BB39" a="1"/>
  <c r="BB39" s="1"/>
  <c r="BB38"/>
  <c r="BB35" a="1"/>
  <c r="BB35" s="1"/>
  <c r="AU35" i="40" a="1"/>
  <c r="AU35" s="1"/>
  <c r="AU37"/>
  <c r="AT37"/>
  <c r="AT35" a="1"/>
  <c r="AT35" s="1"/>
  <c r="AV35" a="1"/>
  <c r="AV35" s="1"/>
  <c r="AV37"/>
  <c r="AY35" i="49" a="1"/>
  <c r="AY35" s="1"/>
  <c r="AZ34" a="1"/>
  <c r="AZ34" s="1"/>
  <c r="AZ37"/>
  <c r="AZ35" a="1"/>
  <c r="AZ35" s="1"/>
  <c r="AZ39" a="1"/>
  <c r="AZ39" s="1"/>
  <c r="AZ38"/>
  <c r="AY37"/>
  <c r="BA36"/>
  <c r="AY34" a="1"/>
  <c r="AY34" s="1"/>
  <c r="AY38"/>
  <c r="CA8" i="40"/>
  <c r="AS34" a="1"/>
  <c r="AS34" s="1"/>
  <c r="AS3" i="49" s="1"/>
  <c r="AS35" i="40" a="1"/>
  <c r="AS35" s="1"/>
  <c r="BL7"/>
  <c r="CA7"/>
  <c r="BI35" i="49" a="1"/>
  <c r="BI35" s="1"/>
  <c r="E35" s="1"/>
  <c r="BI39"/>
  <c r="E39" s="1"/>
  <c r="BI38"/>
  <c r="E38" s="1"/>
  <c r="BI34" a="1"/>
  <c r="BI34" s="1"/>
  <c r="BI37"/>
  <c r="BH38" s="1"/>
  <c r="CA5" i="40"/>
  <c r="BS91"/>
  <c r="CA6"/>
  <c r="AS37"/>
  <c r="CA10"/>
  <c r="CA9"/>
  <c r="BS171"/>
  <c r="CA3"/>
  <c r="BZ38" l="1"/>
  <c r="BZ37"/>
  <c r="BZ39" a="1"/>
  <c r="BZ39" s="1"/>
  <c r="BZ34" a="1"/>
  <c r="BZ34" s="1"/>
  <c r="BZ3" i="49" s="1"/>
  <c r="BZ35" i="40" a="1"/>
  <c r="BZ35" s="1"/>
  <c r="CQ71"/>
  <c r="CQ4" s="1"/>
  <c r="CB34" a="1"/>
  <c r="CB34" s="1"/>
  <c r="CB3" i="49" s="1"/>
  <c r="CA37" i="40"/>
  <c r="CA34" a="1"/>
  <c r="CA34" s="1"/>
  <c r="CA3" i="49" s="1"/>
  <c r="CA38" i="40"/>
  <c r="CA35" a="1"/>
  <c r="CA35" s="1"/>
  <c r="CA39" a="1"/>
  <c r="CA39" s="1"/>
  <c r="BT51"/>
  <c r="BT3" s="1"/>
  <c r="BU51"/>
  <c r="BU3" s="1"/>
  <c r="BM35" a="1"/>
  <c r="BM35" s="1"/>
  <c r="I35" s="1"/>
  <c r="BM34" a="1"/>
  <c r="BM34" s="1"/>
  <c r="BM3" i="49" s="1"/>
  <c r="AT36" i="40"/>
  <c r="AU36"/>
  <c r="BN35" a="1"/>
  <c r="BN35" s="1"/>
  <c r="J35" s="1"/>
  <c r="BN34" a="1"/>
  <c r="BN34" s="1"/>
  <c r="BN3" i="49" s="1"/>
  <c r="CG5" i="40"/>
  <c r="AV36"/>
  <c r="CB35" a="1"/>
  <c r="CB35" s="1"/>
  <c r="BO34" a="1"/>
  <c r="BO34" s="1"/>
  <c r="BO3" i="49" s="1"/>
  <c r="BO35" i="40" a="1"/>
  <c r="BO35" s="1"/>
  <c r="K35" s="1"/>
  <c r="CC34" a="1"/>
  <c r="CC34" s="1"/>
  <c r="CC3" i="49" s="1"/>
  <c r="CC35" i="40" a="1"/>
  <c r="CC35" s="1"/>
  <c r="BV71"/>
  <c r="BV4" s="1"/>
  <c r="BT71"/>
  <c r="BT4" s="1"/>
  <c r="CO191"/>
  <c r="CO10" s="1"/>
  <c r="CH10"/>
  <c r="BU191"/>
  <c r="BU10" s="1"/>
  <c r="CN191"/>
  <c r="CJ191"/>
  <c r="CX10" s="1"/>
  <c r="BV191"/>
  <c r="BV10" s="1"/>
  <c r="BT191"/>
  <c r="BT10" s="1"/>
  <c r="CI191"/>
  <c r="CX9"/>
  <c r="CI9"/>
  <c r="CP171"/>
  <c r="CP9" s="1"/>
  <c r="CJ9"/>
  <c r="CQ171"/>
  <c r="CQ9" s="1"/>
  <c r="BL34" a="1"/>
  <c r="BL34" s="1"/>
  <c r="CH9"/>
  <c r="CO171"/>
  <c r="CO9" s="1"/>
  <c r="CW9"/>
  <c r="CN151"/>
  <c r="CI151"/>
  <c r="CH8"/>
  <c r="CO151"/>
  <c r="CO8" s="1"/>
  <c r="CJ8"/>
  <c r="CQ151"/>
  <c r="CQ8" s="1"/>
  <c r="CW7"/>
  <c r="CH7"/>
  <c r="CO131"/>
  <c r="CO7" s="1"/>
  <c r="CX7"/>
  <c r="CQ131"/>
  <c r="CQ7" s="1"/>
  <c r="CJ7"/>
  <c r="BU131"/>
  <c r="BU7" s="1"/>
  <c r="CI7"/>
  <c r="CP131"/>
  <c r="CP7" s="1"/>
  <c r="BV131"/>
  <c r="BV7" s="1"/>
  <c r="CI111"/>
  <c r="CH111"/>
  <c r="CJ111"/>
  <c r="CG111"/>
  <c r="CN111" s="1"/>
  <c r="BU111"/>
  <c r="BU6" s="1"/>
  <c r="BT111"/>
  <c r="BT6" s="1"/>
  <c r="CH5"/>
  <c r="CO91"/>
  <c r="CO5" s="1"/>
  <c r="CP91"/>
  <c r="CP5" s="1"/>
  <c r="CI5"/>
  <c r="CJ91"/>
  <c r="CJ4"/>
  <c r="CH71"/>
  <c r="CI71"/>
  <c r="CG71"/>
  <c r="BB36" i="49"/>
  <c r="CC39" i="40" a="1"/>
  <c r="CC39" s="1"/>
  <c r="CC38"/>
  <c r="CC37"/>
  <c r="CB38"/>
  <c r="CB37"/>
  <c r="CB39" a="1"/>
  <c r="CB39" s="1"/>
  <c r="BM39" a="1"/>
  <c r="BM39" s="1"/>
  <c r="I39" s="1"/>
  <c r="BM38"/>
  <c r="I38" s="1"/>
  <c r="BM37"/>
  <c r="I37" s="1"/>
  <c r="CJ51"/>
  <c r="BN39" a="1"/>
  <c r="BN39" s="1"/>
  <c r="J39" s="1"/>
  <c r="BN37"/>
  <c r="J37" s="1"/>
  <c r="BN38"/>
  <c r="J38" s="1"/>
  <c r="BO39" a="1"/>
  <c r="BO39" s="1"/>
  <c r="K39" s="1"/>
  <c r="BO37"/>
  <c r="K37" s="1"/>
  <c r="BO38"/>
  <c r="K38" s="1"/>
  <c r="CH51"/>
  <c r="CI51"/>
  <c r="AS38" i="49"/>
  <c r="AY36"/>
  <c r="AZ36"/>
  <c r="AS34" a="1"/>
  <c r="AS34" s="1"/>
  <c r="BL38" i="40"/>
  <c r="BL35" a="1"/>
  <c r="BL35" s="1"/>
  <c r="H35" s="1"/>
  <c r="BL39" a="1"/>
  <c r="BL39" s="1"/>
  <c r="E37" i="49"/>
  <c r="D1" s="1"/>
  <c r="E34"/>
  <c r="BI36"/>
  <c r="E36" s="1"/>
  <c r="BH34"/>
  <c r="BH39"/>
  <c r="AS39" a="1"/>
  <c r="AS39" s="1"/>
  <c r="AS35" a="1"/>
  <c r="AS35" s="1"/>
  <c r="AS37"/>
  <c r="BS5" i="40"/>
  <c r="BS9"/>
  <c r="CV5"/>
  <c r="CN5"/>
  <c r="BS71"/>
  <c r="BL37"/>
  <c r="CG9"/>
  <c r="CG7"/>
  <c r="BS131"/>
  <c r="CG51"/>
  <c r="BL3" i="49" l="1"/>
  <c r="BL34" s="1" a="1"/>
  <c r="BL34" s="1"/>
  <c r="BZ37"/>
  <c r="BZ35" a="1"/>
  <c r="BZ35" s="1"/>
  <c r="BZ39" a="1"/>
  <c r="BZ39" s="1"/>
  <c r="BZ38"/>
  <c r="BZ34" a="1"/>
  <c r="BZ34" s="1"/>
  <c r="CW51" i="40"/>
  <c r="CW3" s="1"/>
  <c r="CV51"/>
  <c r="CV3" s="1"/>
  <c r="CX51"/>
  <c r="CX3" s="1"/>
  <c r="CU51"/>
  <c r="CU3" s="1"/>
  <c r="CW71"/>
  <c r="CW4" s="1"/>
  <c r="CV71"/>
  <c r="CV4" s="1"/>
  <c r="CX71"/>
  <c r="CU71"/>
  <c r="CU4" s="1"/>
  <c r="BZ36"/>
  <c r="CW8"/>
  <c r="CX8"/>
  <c r="K34"/>
  <c r="J34"/>
  <c r="I34"/>
  <c r="BM34" i="49" a="1"/>
  <c r="BM34" s="1"/>
  <c r="I34" s="1"/>
  <c r="CN71" i="40"/>
  <c r="CN4" s="1"/>
  <c r="CA36"/>
  <c r="CA35" i="49" a="1"/>
  <c r="CA35" s="1"/>
  <c r="BL35" a="1"/>
  <c r="BL35" s="1"/>
  <c r="H35" s="1"/>
  <c r="BL37"/>
  <c r="H37" s="1"/>
  <c r="BN36" i="40"/>
  <c r="J36" s="1"/>
  <c r="BM36"/>
  <c r="I36" s="1"/>
  <c r="CG4"/>
  <c r="CB36"/>
  <c r="BO36"/>
  <c r="K36" s="1"/>
  <c r="CC36"/>
  <c r="CX4"/>
  <c r="CJ10"/>
  <c r="CQ191"/>
  <c r="CQ10" s="1"/>
  <c r="CI10"/>
  <c r="CP191"/>
  <c r="CP10" s="1"/>
  <c r="CW10"/>
  <c r="CI8"/>
  <c r="CP151"/>
  <c r="CP8" s="1"/>
  <c r="CW6"/>
  <c r="CH6"/>
  <c r="CO111"/>
  <c r="CO6" s="1"/>
  <c r="CX6"/>
  <c r="CQ111"/>
  <c r="CQ6" s="1"/>
  <c r="CJ6"/>
  <c r="CI6"/>
  <c r="CP111"/>
  <c r="CP6" s="1"/>
  <c r="CJ5"/>
  <c r="CQ91"/>
  <c r="CQ5" s="1"/>
  <c r="CW5"/>
  <c r="CX5"/>
  <c r="CH4"/>
  <c r="CO71"/>
  <c r="CO4" s="1"/>
  <c r="CP71"/>
  <c r="CP4" s="1"/>
  <c r="CI4"/>
  <c r="BT34" a="1"/>
  <c r="BT34" s="1"/>
  <c r="BT3" i="49" s="1"/>
  <c r="BU35" i="40" a="1"/>
  <c r="BU35" s="1"/>
  <c r="BV51"/>
  <c r="BV3" s="1"/>
  <c r="CO51"/>
  <c r="CO3" s="1"/>
  <c r="CH3"/>
  <c r="CI3"/>
  <c r="CP51"/>
  <c r="CP3" s="1"/>
  <c r="AT37" i="49"/>
  <c r="AT39" a="1"/>
  <c r="AT39" s="1"/>
  <c r="AT35" a="1"/>
  <c r="AT35" s="1"/>
  <c r="AT34" a="1"/>
  <c r="AT34" s="1"/>
  <c r="AT38"/>
  <c r="AU35" a="1"/>
  <c r="AU35" s="1"/>
  <c r="AU34" a="1"/>
  <c r="AU34" s="1"/>
  <c r="AU38"/>
  <c r="AU39" a="1"/>
  <c r="AU39" s="1"/>
  <c r="AU37"/>
  <c r="CQ51" i="40"/>
  <c r="CQ3" s="1"/>
  <c r="CJ3"/>
  <c r="AV38" i="49"/>
  <c r="AV34" a="1"/>
  <c r="AV34" s="1"/>
  <c r="AV37"/>
  <c r="AV35" a="1"/>
  <c r="AV35" s="1"/>
  <c r="AV39" a="1"/>
  <c r="AV39" s="1"/>
  <c r="AS36" a="1"/>
  <c r="AS36" s="1"/>
  <c r="CN51" i="40"/>
  <c r="CN3" s="1"/>
  <c r="BL39" i="49" a="1"/>
  <c r="BL39" s="1"/>
  <c r="H39" s="1"/>
  <c r="BL38"/>
  <c r="H38" s="1"/>
  <c r="CG3" i="40"/>
  <c r="BS4"/>
  <c r="BS7"/>
  <c r="BS51"/>
  <c r="BL36"/>
  <c r="H36" s="1"/>
  <c r="BS151"/>
  <c r="CN7"/>
  <c r="CV7"/>
  <c r="CN9"/>
  <c r="CV9"/>
  <c r="BS191"/>
  <c r="BS10" s="1"/>
  <c r="BZ36" i="49" l="1"/>
  <c r="CU38" i="40"/>
  <c r="CU39" a="1"/>
  <c r="CU39" s="1"/>
  <c r="CU37"/>
  <c r="CU34" a="1"/>
  <c r="CU34" s="1"/>
  <c r="CU3" i="49" s="1"/>
  <c r="CU35" i="40" a="1"/>
  <c r="CU35" s="1"/>
  <c r="AK18"/>
  <c r="AJ8" s="1"/>
  <c r="AU36" i="49" a="1"/>
  <c r="AU36" s="1"/>
  <c r="AT36" a="1"/>
  <c r="AT36" s="1"/>
  <c r="AV36" a="1"/>
  <c r="AV36" s="1"/>
  <c r="BU34" i="40" a="1"/>
  <c r="BU34" s="1"/>
  <c r="BU3" i="49" s="1"/>
  <c r="BT35" i="40" a="1"/>
  <c r="BT35" s="1"/>
  <c r="CW38"/>
  <c r="CW35" a="1"/>
  <c r="CW35" s="1"/>
  <c r="CW34" a="1"/>
  <c r="CW34" s="1"/>
  <c r="CW3" i="49" s="1"/>
  <c r="CX34" i="40" a="1"/>
  <c r="CX34" s="1"/>
  <c r="CX3" i="49" s="1"/>
  <c r="CX35" i="40" a="1"/>
  <c r="CX35" s="1"/>
  <c r="CP34" a="1"/>
  <c r="CP34" s="1"/>
  <c r="CP3" i="49" s="1"/>
  <c r="CP35" i="40" a="1"/>
  <c r="CP35" s="1"/>
  <c r="CO34" a="1"/>
  <c r="CO34" s="1"/>
  <c r="CO3" i="49" s="1"/>
  <c r="CO35" i="40" a="1"/>
  <c r="CO35" s="1"/>
  <c r="CQ35" a="1"/>
  <c r="CQ35" s="1"/>
  <c r="CQ34" a="1"/>
  <c r="CQ34" s="1"/>
  <c r="CQ3" i="49" s="1"/>
  <c r="CJ35" i="40" a="1"/>
  <c r="CJ35" s="1"/>
  <c r="CJ34" a="1"/>
  <c r="CJ34" s="1"/>
  <c r="CJ3" i="49" s="1"/>
  <c r="CI34" i="40" a="1"/>
  <c r="CI34" s="1"/>
  <c r="CI3" i="49" s="1"/>
  <c r="CI35" i="40" a="1"/>
  <c r="CI35" s="1"/>
  <c r="CH34" a="1"/>
  <c r="CH34" s="1"/>
  <c r="CH3" i="49" s="1"/>
  <c r="CH35" i="40" a="1"/>
  <c r="CH35" s="1"/>
  <c r="BV34" a="1"/>
  <c r="BV34" s="1"/>
  <c r="BV3" i="49" s="1"/>
  <c r="BV35" i="40" a="1"/>
  <c r="BV35" s="1"/>
  <c r="CW39" a="1"/>
  <c r="CW39" s="1"/>
  <c r="CW37"/>
  <c r="CQ39" a="1"/>
  <c r="CQ39" s="1"/>
  <c r="CQ38"/>
  <c r="CQ37"/>
  <c r="CH37"/>
  <c r="CH38"/>
  <c r="CH39" a="1"/>
  <c r="CH39" s="1"/>
  <c r="BU37"/>
  <c r="BU38"/>
  <c r="BU39" a="1"/>
  <c r="BU39" s="1"/>
  <c r="BT38"/>
  <c r="BT36" s="1"/>
  <c r="BT37"/>
  <c r="BT39" a="1"/>
  <c r="BT39" s="1"/>
  <c r="CJ39" a="1"/>
  <c r="CJ39" s="1"/>
  <c r="CJ38"/>
  <c r="CJ37"/>
  <c r="CX38"/>
  <c r="CX37"/>
  <c r="CX39" a="1"/>
  <c r="CX39" s="1"/>
  <c r="CP37"/>
  <c r="CP38"/>
  <c r="CP39" a="1"/>
  <c r="CP39" s="1"/>
  <c r="CI37"/>
  <c r="CI38"/>
  <c r="CI39" a="1"/>
  <c r="CI39" s="1"/>
  <c r="CO38"/>
  <c r="CO37"/>
  <c r="CO39" a="1"/>
  <c r="CO39" s="1"/>
  <c r="BV38"/>
  <c r="BV39" a="1"/>
  <c r="BV39" s="1"/>
  <c r="BV37"/>
  <c r="BM39" i="49" a="1"/>
  <c r="BM39" s="1"/>
  <c r="I39" s="1"/>
  <c r="BM38"/>
  <c r="I38" s="1"/>
  <c r="BM35" a="1"/>
  <c r="BM35" s="1"/>
  <c r="I35" s="1"/>
  <c r="BM37"/>
  <c r="I37" s="1"/>
  <c r="CA37"/>
  <c r="CA38"/>
  <c r="CA34" a="1"/>
  <c r="CA34" s="1"/>
  <c r="CA39" a="1"/>
  <c r="CA39" s="1"/>
  <c r="BN35" a="1"/>
  <c r="BN35" s="1"/>
  <c r="J35" s="1"/>
  <c r="BN39" a="1"/>
  <c r="BN39" s="1"/>
  <c r="J39" s="1"/>
  <c r="BL36"/>
  <c r="H36" s="1"/>
  <c r="H34"/>
  <c r="BS8" i="40"/>
  <c r="BS3"/>
  <c r="CG10"/>
  <c r="CG8"/>
  <c r="CU35" i="49" l="1" a="1"/>
  <c r="CU35" s="1"/>
  <c r="CU39" a="1"/>
  <c r="CU39" s="1"/>
  <c r="CU37"/>
  <c r="CU34" a="1"/>
  <c r="CU34" s="1"/>
  <c r="CU38"/>
  <c r="CU36" i="40"/>
  <c r="BU36"/>
  <c r="CW36"/>
  <c r="CH36"/>
  <c r="CJ36"/>
  <c r="CQ36"/>
  <c r="CX36"/>
  <c r="BV36"/>
  <c r="CI36"/>
  <c r="CO36"/>
  <c r="CP36"/>
  <c r="AL18"/>
  <c r="AJ6" s="1"/>
  <c r="AM18"/>
  <c r="CA36" i="49"/>
  <c r="BN34" a="1"/>
  <c r="BN34" s="1"/>
  <c r="J34" s="1"/>
  <c r="BM36"/>
  <c r="I36" s="1"/>
  <c r="BN38"/>
  <c r="J38" s="1"/>
  <c r="BN37"/>
  <c r="J37" s="1"/>
  <c r="CB37"/>
  <c r="CB35" a="1"/>
  <c r="CB35" s="1"/>
  <c r="CB39" a="1"/>
  <c r="CB39" s="1"/>
  <c r="CB38"/>
  <c r="CB34" a="1"/>
  <c r="CB34" s="1"/>
  <c r="BS111" i="40"/>
  <c r="CV10"/>
  <c r="CN10"/>
  <c r="CV8"/>
  <c r="CN8"/>
  <c r="CU36" i="49" l="1"/>
  <c r="BV35" a="1"/>
  <c r="BV35" s="1"/>
  <c r="BV39" a="1"/>
  <c r="BV39" s="1"/>
  <c r="BV37"/>
  <c r="BV34" a="1"/>
  <c r="BV34" s="1"/>
  <c r="AM18" s="1"/>
  <c r="BV38"/>
  <c r="CX35" a="1"/>
  <c r="CX35" s="1"/>
  <c r="CX39" a="1"/>
  <c r="CX39" s="1"/>
  <c r="CX34" a="1"/>
  <c r="CX34" s="1"/>
  <c r="CX37"/>
  <c r="CX38"/>
  <c r="BN36"/>
  <c r="J36" s="1"/>
  <c r="CB36"/>
  <c r="BS6" i="40"/>
  <c r="CG6"/>
  <c r="CX36" i="49" l="1"/>
  <c r="BV36"/>
  <c r="BS39" i="40" a="1"/>
  <c r="BS39" s="1"/>
  <c r="BS34" a="1"/>
  <c r="BS34" s="1"/>
  <c r="BS35" a="1"/>
  <c r="BS35" s="1"/>
  <c r="BS37"/>
  <c r="BS38"/>
  <c r="CG39" a="1"/>
  <c r="CG39" s="1"/>
  <c r="CG34" a="1"/>
  <c r="CG34" s="1"/>
  <c r="CG3" i="49" s="1"/>
  <c r="CG38" i="40"/>
  <c r="CG35" a="1"/>
  <c r="CG35" s="1"/>
  <c r="CG37"/>
  <c r="CV6"/>
  <c r="CN6"/>
  <c r="AJ18" l="1"/>
  <c r="AJ7" s="1"/>
  <c r="BS3" i="49"/>
  <c r="BS38" s="1"/>
  <c r="CV38" i="40"/>
  <c r="CV34" a="1"/>
  <c r="CV34" s="1"/>
  <c r="CV3" i="49" s="1"/>
  <c r="CV35" i="40" a="1"/>
  <c r="CV35" s="1"/>
  <c r="CV39" a="1"/>
  <c r="CV39" s="1"/>
  <c r="CV37"/>
  <c r="BU37" i="49"/>
  <c r="CG39" a="1"/>
  <c r="CG39" s="1"/>
  <c r="CN34" i="40" a="1"/>
  <c r="CN34" s="1"/>
  <c r="CN3" i="49" s="1"/>
  <c r="CN39" i="40" a="1"/>
  <c r="CN39" s="1"/>
  <c r="CN37"/>
  <c r="CN38"/>
  <c r="CN35" a="1"/>
  <c r="CN35" s="1"/>
  <c r="BS36"/>
  <c r="CG36"/>
  <c r="H34"/>
  <c r="CV36" l="1"/>
  <c r="CV35" i="49" a="1"/>
  <c r="CV35" s="1"/>
  <c r="BU35" a="1"/>
  <c r="BU35" s="1"/>
  <c r="BU39" a="1"/>
  <c r="BU39" s="1"/>
  <c r="BU34" a="1"/>
  <c r="BU34" s="1"/>
  <c r="AL18" s="1"/>
  <c r="AJ6" s="1"/>
  <c r="BU38"/>
  <c r="CG37"/>
  <c r="BS37"/>
  <c r="CG38"/>
  <c r="BT34" a="1"/>
  <c r="BT34" s="1"/>
  <c r="AK18" s="1"/>
  <c r="AJ8" s="1"/>
  <c r="BT35" a="1"/>
  <c r="BT35" s="1"/>
  <c r="BT37"/>
  <c r="BT38"/>
  <c r="BT39" a="1"/>
  <c r="BT39" s="1"/>
  <c r="CC37"/>
  <c r="CC38"/>
  <c r="CC35" a="1"/>
  <c r="CC35" s="1"/>
  <c r="CC39" a="1"/>
  <c r="CC39" s="1"/>
  <c r="CC34" a="1"/>
  <c r="CC34" s="1"/>
  <c r="CP37"/>
  <c r="CP39" a="1"/>
  <c r="CP39" s="1"/>
  <c r="CP34" a="1"/>
  <c r="CP34" s="1"/>
  <c r="CP35" a="1"/>
  <c r="CP35" s="1"/>
  <c r="CP38"/>
  <c r="CW35" a="1"/>
  <c r="CW35" s="1"/>
  <c r="CW37"/>
  <c r="CW38"/>
  <c r="CW34" a="1"/>
  <c r="CW34" s="1"/>
  <c r="CW39" a="1"/>
  <c r="CW39" s="1"/>
  <c r="CH35" a="1"/>
  <c r="CH35" s="1"/>
  <c r="CH34" a="1"/>
  <c r="CH34" s="1"/>
  <c r="CH37"/>
  <c r="CH39" a="1"/>
  <c r="CH39" s="1"/>
  <c r="CH38"/>
  <c r="BS35" a="1"/>
  <c r="BS35" s="1"/>
  <c r="CG35" a="1"/>
  <c r="CG35" s="1"/>
  <c r="BS34" a="1"/>
  <c r="BS34" s="1"/>
  <c r="AJ18" s="1"/>
  <c r="AJ7" s="1"/>
  <c r="CG34" a="1"/>
  <c r="CG34" s="1"/>
  <c r="CN35" a="1"/>
  <c r="CN35" s="1"/>
  <c r="CI35" a="1"/>
  <c r="CI35" s="1"/>
  <c r="CI37"/>
  <c r="CI34" a="1"/>
  <c r="CI34" s="1"/>
  <c r="CI39" a="1"/>
  <c r="CI39" s="1"/>
  <c r="CI38"/>
  <c r="BO34" a="1"/>
  <c r="BO34" s="1"/>
  <c r="K34" s="1"/>
  <c r="BO38"/>
  <c r="K38" s="1"/>
  <c r="BO35" a="1"/>
  <c r="BO35" s="1"/>
  <c r="K35" s="1"/>
  <c r="BO39" a="1"/>
  <c r="BO39" s="1"/>
  <c r="K39" s="1"/>
  <c r="BO37"/>
  <c r="K37" s="1"/>
  <c r="BS39" a="1"/>
  <c r="BS39" s="1"/>
  <c r="CN36" i="40"/>
  <c r="BU36" i="49" l="1"/>
  <c r="BS36"/>
  <c r="CN38"/>
  <c r="CN34" a="1"/>
  <c r="CN34" s="1"/>
  <c r="CN39" a="1"/>
  <c r="CN39" s="1"/>
  <c r="CV37"/>
  <c r="CN37"/>
  <c r="CV38"/>
  <c r="CG36"/>
  <c r="CV39" a="1"/>
  <c r="CV39" s="1"/>
  <c r="CV34" a="1"/>
  <c r="CV34" s="1"/>
  <c r="CI36"/>
  <c r="CQ39" a="1"/>
  <c r="CQ39" s="1"/>
  <c r="CQ35" a="1"/>
  <c r="CQ35" s="1"/>
  <c r="CQ34" a="1"/>
  <c r="CQ34" s="1"/>
  <c r="CQ38"/>
  <c r="CQ37"/>
  <c r="BO36"/>
  <c r="K36" s="1"/>
  <c r="CJ38"/>
  <c r="CJ34" a="1"/>
  <c r="CJ34" s="1"/>
  <c r="CJ37"/>
  <c r="CJ35" a="1"/>
  <c r="CJ35" s="1"/>
  <c r="CJ39" a="1"/>
  <c r="CJ39" s="1"/>
  <c r="CO39" a="1"/>
  <c r="CO39" s="1"/>
  <c r="CO37"/>
  <c r="CO38"/>
  <c r="CO34" a="1"/>
  <c r="CO34" s="1"/>
  <c r="CO35" a="1"/>
  <c r="CO35" s="1"/>
  <c r="BT36"/>
  <c r="CH36"/>
  <c r="CW36"/>
  <c r="CP36"/>
  <c r="CC36"/>
  <c r="AS36" i="40"/>
  <c r="H39"/>
  <c r="H37"/>
  <c r="H38"/>
  <c r="CN36" i="49" l="1"/>
  <c r="CV36"/>
  <c r="CO36"/>
  <c r="CJ36"/>
  <c r="CQ36"/>
  <c r="BH39" i="40"/>
  <c r="BH38"/>
  <c r="E37"/>
  <c r="F2" s="1"/>
  <c r="BH34"/>
</calcChain>
</file>

<file path=xl/comments1.xml><?xml version="1.0" encoding="utf-8"?>
<comments xmlns="http://schemas.openxmlformats.org/spreadsheetml/2006/main">
  <authors>
    <author>plattnerc</author>
    <author>user</author>
    <author>Gnaiger Erich</author>
  </authors>
  <commentList>
    <comment ref="B1" authorId="0">
      <text>
        <r>
          <rPr>
            <b/>
            <sz val="9"/>
            <color indexed="81"/>
            <rFont val="Tahoma"/>
            <family val="2"/>
          </rPr>
          <t>Add name of cohort</t>
        </r>
      </text>
    </comment>
    <comment ref="E1" authorId="1">
      <text>
        <r>
          <rPr>
            <b/>
            <sz val="10"/>
            <color indexed="81"/>
            <rFont val="Arial"/>
            <family val="2"/>
          </rPr>
          <t>Add short acronym of cohort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H1" authorId="2">
      <text>
        <r>
          <rPr>
            <b/>
            <sz val="9"/>
            <color indexed="81"/>
            <rFont val="Tahoma"/>
            <family val="2"/>
          </rPr>
          <t>Edit SUIT name and marks for new SUIT protocols</t>
        </r>
      </text>
    </comment>
  </commentList>
</comments>
</file>

<file path=xl/comments2.xml><?xml version="1.0" encoding="utf-8"?>
<comments xmlns="http://schemas.openxmlformats.org/spreadsheetml/2006/main">
  <authors>
    <author>Gnaiger Erich</author>
    <author>user</author>
  </authors>
  <commentList>
    <comment ref="AH1" authorId="0">
      <text>
        <r>
          <rPr>
            <b/>
            <sz val="9"/>
            <color indexed="81"/>
            <rFont val="Tahoma"/>
            <family val="2"/>
          </rPr>
          <t>Edit SUIT name and marks for new SUIT protocols</t>
        </r>
      </text>
    </comment>
    <comment ref="AH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0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0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0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0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2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2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2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2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</commentList>
</comments>
</file>

<file path=xl/comments3.xml><?xml version="1.0" encoding="utf-8"?>
<comments xmlns="http://schemas.openxmlformats.org/spreadsheetml/2006/main">
  <authors>
    <author>Gnaiger Erich</author>
    <author>user</author>
  </authors>
  <commentList>
    <comment ref="AH1" authorId="0">
      <text>
        <r>
          <rPr>
            <b/>
            <sz val="9"/>
            <color indexed="81"/>
            <rFont val="Tahoma"/>
            <family val="2"/>
          </rPr>
          <t>Edit SUIT name and marks for new SUIT protocols</t>
        </r>
      </text>
    </comment>
    <comment ref="AH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0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0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0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0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2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2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2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2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</commentList>
</comments>
</file>

<file path=xl/comments4.xml><?xml version="1.0" encoding="utf-8"?>
<comments xmlns="http://schemas.openxmlformats.org/spreadsheetml/2006/main">
  <authors>
    <author>Gnaiger Erich</author>
    <author>user</author>
  </authors>
  <commentList>
    <comment ref="AH1" authorId="0">
      <text>
        <r>
          <rPr>
            <b/>
            <sz val="9"/>
            <color indexed="81"/>
            <rFont val="Tahoma"/>
            <family val="2"/>
          </rPr>
          <t>Edit SUIT name and marks for new SUIT protocols</t>
        </r>
      </text>
    </comment>
    <comment ref="AH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0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0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0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0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2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2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2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2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</commentList>
</comments>
</file>

<file path=xl/comments5.xml><?xml version="1.0" encoding="utf-8"?>
<comments xmlns="http://schemas.openxmlformats.org/spreadsheetml/2006/main">
  <authors>
    <author>Gnaiger Erich</author>
    <author>user</author>
  </authors>
  <commentList>
    <comment ref="AH1" authorId="0">
      <text>
        <r>
          <rPr>
            <b/>
            <sz val="9"/>
            <color indexed="81"/>
            <rFont val="Tahoma"/>
            <family val="2"/>
          </rPr>
          <t>Edit SUIT name and marks for new SUIT protocols</t>
        </r>
      </text>
    </comment>
    <comment ref="AH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0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0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0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0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2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2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2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2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</commentList>
</comments>
</file>

<file path=xl/comments6.xml><?xml version="1.0" encoding="utf-8"?>
<comments xmlns="http://schemas.openxmlformats.org/spreadsheetml/2006/main">
  <authors>
    <author>Gnaiger Erich</author>
    <author>user</author>
  </authors>
  <commentList>
    <comment ref="AH1" authorId="0">
      <text>
        <r>
          <rPr>
            <b/>
            <sz val="9"/>
            <color indexed="81"/>
            <rFont val="Tahoma"/>
            <family val="2"/>
          </rPr>
          <t>Edit SUIT name and marks for new SUIT protocols</t>
        </r>
      </text>
    </comment>
    <comment ref="AH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0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0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0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0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2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2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2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2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</commentList>
</comments>
</file>

<file path=xl/comments7.xml><?xml version="1.0" encoding="utf-8"?>
<comments xmlns="http://schemas.openxmlformats.org/spreadsheetml/2006/main">
  <authors>
    <author>Gnaiger Erich</author>
    <author>user</author>
  </authors>
  <commentList>
    <comment ref="AH1" authorId="0">
      <text>
        <r>
          <rPr>
            <b/>
            <sz val="9"/>
            <color indexed="81"/>
            <rFont val="Tahoma"/>
            <family val="2"/>
          </rPr>
          <t>Edit SUIT name and marks for new SUIT protocols</t>
        </r>
      </text>
    </comment>
    <comment ref="AH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0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0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0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0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2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2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2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2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</commentList>
</comments>
</file>

<file path=xl/comments8.xml><?xml version="1.0" encoding="utf-8"?>
<comments xmlns="http://schemas.openxmlformats.org/spreadsheetml/2006/main">
  <authors>
    <author>Gnaiger Erich</author>
    <author>user</author>
  </authors>
  <commentList>
    <comment ref="AH1" authorId="0">
      <text>
        <r>
          <rPr>
            <b/>
            <sz val="9"/>
            <color indexed="81"/>
            <rFont val="Tahoma"/>
            <family val="2"/>
          </rPr>
          <t>Edit SUIT name and marks for new SUIT protocols</t>
        </r>
      </text>
    </comment>
    <comment ref="AH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0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0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0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0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2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2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2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2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4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4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4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4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6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6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6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6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  <comment ref="AH182" authorId="1">
      <text>
        <r>
          <rPr>
            <b/>
            <sz val="10"/>
            <color indexed="81"/>
            <rFont val="Arial"/>
            <family val="2"/>
          </rPr>
          <t>Pfi don´t need dilution corrections, Please don´t introduce the volume added (µl) in each step for Pfi.</t>
        </r>
      </text>
    </comment>
    <comment ref="E184" authorId="0">
      <text>
        <r>
          <rPr>
            <b/>
            <sz val="9"/>
            <color indexed="81"/>
            <rFont val="Tahoma"/>
            <family val="2"/>
          </rPr>
          <t>Edit amount of sample [mg/chamber]</t>
        </r>
      </text>
    </comment>
    <comment ref="AA184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CZ184" authorId="0">
      <text>
        <r>
          <rPr>
            <b/>
            <sz val="9"/>
            <color indexed="81"/>
            <rFont val="Tahoma"/>
            <family val="2"/>
          </rPr>
          <t>Paste: O2 slope neg.
Instrumental O2-background parameters have to be entered into cells F2 and G2.</t>
        </r>
      </text>
    </comment>
  </commentList>
</comments>
</file>

<file path=xl/sharedStrings.xml><?xml version="1.0" encoding="utf-8"?>
<sst xmlns="http://schemas.openxmlformats.org/spreadsheetml/2006/main" count="4828" uniqueCount="236">
  <si>
    <t xml:space="preserve"> </t>
  </si>
  <si>
    <t>relative</t>
  </si>
  <si>
    <t>FCF (mt: ROX-corr.)</t>
  </si>
  <si>
    <t>FCR (mt: ROX-corr.)</t>
  </si>
  <si>
    <t>pmol/(s*ml)</t>
  </si>
  <si>
    <t>O2 flux per volume</t>
  </si>
  <si>
    <t>µM</t>
  </si>
  <si>
    <t>Amount of sample</t>
  </si>
  <si>
    <t>Final sample concentration</t>
  </si>
  <si>
    <t>↓ Paste</t>
  </si>
  <si>
    <r>
      <t xml:space="preserve">Background </t>
    </r>
    <r>
      <rPr>
        <i/>
        <sz val="10"/>
        <rFont val="Arial"/>
        <family val="2"/>
      </rPr>
      <t>a</t>
    </r>
    <r>
      <rPr>
        <sz val="10"/>
        <rFont val="Arial"/>
        <family val="2"/>
      </rPr>
      <t>°</t>
    </r>
  </si>
  <si>
    <r>
      <t xml:space="preserve">Background </t>
    </r>
    <r>
      <rPr>
        <i/>
        <sz val="10"/>
        <rFont val="Arial"/>
        <family val="2"/>
      </rPr>
      <t>b</t>
    </r>
    <r>
      <rPr>
        <sz val="10"/>
        <rFont val="Arial"/>
        <family val="2"/>
      </rPr>
      <t>°</t>
    </r>
  </si>
  <si>
    <t>Titration [µl]:</t>
  </si>
  <si>
    <t>Units</t>
  </si>
  <si>
    <t>Quantity</t>
  </si>
  <si>
    <t>DatLab 7</t>
  </si>
  <si>
    <t>O2k-Chamber</t>
  </si>
  <si>
    <t>↓ Select cells</t>
  </si>
  <si>
    <t>Flux control factor</t>
  </si>
  <si>
    <t>Flux control ratio</t>
  </si>
  <si>
    <t>FCR, relative</t>
  </si>
  <si>
    <t>FCF, relative</t>
  </si>
  <si>
    <t>SD</t>
  </si>
  <si>
    <t>O2 concentration</t>
  </si>
  <si>
    <t>Mean</t>
  </si>
  <si>
    <t>Line</t>
  </si>
  <si>
    <t>Subsample</t>
  </si>
  <si>
    <t>DatLab file</t>
  </si>
  <si>
    <t>Sample code</t>
  </si>
  <si>
    <t>1A</t>
  </si>
  <si>
    <t>5B</t>
  </si>
  <si>
    <t>Reference mark names:</t>
  </si>
  <si>
    <t>n</t>
  </si>
  <si>
    <t>→</t>
  </si>
  <si>
    <t>Median</t>
  </si>
  <si>
    <t>Conc. of sample</t>
  </si>
  <si>
    <r>
      <t xml:space="preserve">Chamber </t>
    </r>
    <r>
      <rPr>
        <i/>
        <sz val="10"/>
        <color indexed="8"/>
        <rFont val="Arial"/>
        <family val="2"/>
      </rPr>
      <t>V</t>
    </r>
    <r>
      <rPr>
        <sz val="10"/>
        <color indexed="8"/>
        <rFont val="Arial"/>
        <family val="2"/>
      </rPr>
      <t xml:space="preserve"> (ml)</t>
    </r>
  </si>
  <si>
    <t>O2 calibration</t>
  </si>
  <si>
    <t>POS #</t>
  </si>
  <si>
    <t>Protocol</t>
  </si>
  <si>
    <t>Temp</t>
  </si>
  <si>
    <t>Sample type</t>
  </si>
  <si>
    <t>Air saturation</t>
  </si>
  <si>
    <t>for reference and baseline values</t>
  </si>
  <si>
    <t>R1</t>
  </si>
  <si>
    <t>R0</t>
  </si>
  <si>
    <t>Sample number</t>
  </si>
  <si>
    <t>pb</t>
  </si>
  <si>
    <t>Subsample number</t>
  </si>
  <si>
    <t>FM</t>
  </si>
  <si>
    <t>Sample concentration</t>
  </si>
  <si>
    <t>Sample amount</t>
  </si>
  <si>
    <t>O2 background a°</t>
  </si>
  <si>
    <t>Chamber volume</t>
  </si>
  <si>
    <t>ml</t>
  </si>
  <si>
    <t>O2 background b°</t>
  </si>
  <si>
    <t>O2k</t>
  </si>
  <si>
    <t>Chamber</t>
  </si>
  <si>
    <t>→ Tables: Sample statistics</t>
  </si>
  <si>
    <t>Number</t>
  </si>
  <si>
    <t>Sample</t>
  </si>
  <si>
    <t>Hyperlink to</t>
  </si>
  <si>
    <t>number</t>
  </si>
  <si>
    <t>code</t>
  </si>
  <si>
    <t>→ Coupling-pathway control diagram</t>
  </si>
  <si>
    <t>Reference marks</t>
  </si>
  <si>
    <t>Mark statistics for corrections</t>
  </si>
  <si>
    <t>↗ Navigation</t>
  </si>
  <si>
    <t>↑ Sample statistics</t>
  </si>
  <si>
    <t>↓ Reduce to width 20 cm or 8"</t>
  </si>
  <si>
    <r>
      <rPr>
        <b/>
        <sz val="10"/>
        <color theme="1"/>
        <rFont val="Calibri"/>
        <family val="2"/>
      </rPr>
      <t xml:space="preserve">• </t>
    </r>
    <r>
      <rPr>
        <b/>
        <sz val="10"/>
        <color theme="1"/>
        <rFont val="Arial"/>
        <family val="2"/>
      </rPr>
      <t>Paste DatLab graph</t>
    </r>
  </si>
  <si>
    <t>a</t>
  </si>
  <si>
    <t>b</t>
  </si>
  <si>
    <t>c</t>
  </si>
  <si>
    <t>d</t>
  </si>
  <si>
    <t>e</t>
  </si>
  <si>
    <r>
      <t xml:space="preserve">Mark statistics </t>
    </r>
    <r>
      <rPr>
        <u/>
        <sz val="10"/>
        <color theme="10"/>
        <rFont val="Calibri"/>
        <family val="2"/>
      </rPr>
      <t>↗</t>
    </r>
    <r>
      <rPr>
        <u/>
        <sz val="10"/>
        <color theme="10"/>
        <rFont val="Webdings"/>
        <family val="1"/>
        <charset val="2"/>
      </rPr>
      <t>2</t>
    </r>
  </si>
  <si>
    <r>
      <t xml:space="preserve">O2 background </t>
    </r>
    <r>
      <rPr>
        <b/>
        <u/>
        <sz val="10"/>
        <color theme="10"/>
        <rFont val="Calibri"/>
        <family val="2"/>
      </rPr>
      <t>↗</t>
    </r>
    <r>
      <rPr>
        <b/>
        <u/>
        <sz val="10"/>
        <color theme="10"/>
        <rFont val="Webdings"/>
        <family val="1"/>
        <charset val="2"/>
      </rPr>
      <t>2</t>
    </r>
  </si>
  <si>
    <r>
      <t xml:space="preserve">SUIT </t>
    </r>
    <r>
      <rPr>
        <b/>
        <u/>
        <sz val="10"/>
        <color theme="10"/>
        <rFont val="Calibri"/>
        <family val="2"/>
      </rPr>
      <t>↗</t>
    </r>
    <r>
      <rPr>
        <b/>
        <u/>
        <sz val="10"/>
        <color theme="10"/>
        <rFont val="Webdings"/>
        <family val="1"/>
        <charset val="2"/>
      </rPr>
      <t>2</t>
    </r>
  </si>
  <si>
    <r>
      <t xml:space="preserve">Subsample </t>
    </r>
    <r>
      <rPr>
        <b/>
        <u/>
        <sz val="10"/>
        <color theme="10"/>
        <rFont val="Calibri"/>
        <family val="2"/>
      </rPr>
      <t>↗</t>
    </r>
    <r>
      <rPr>
        <b/>
        <u/>
        <sz val="10"/>
        <color theme="10"/>
        <rFont val="Webdings"/>
        <family val="1"/>
        <charset val="2"/>
      </rPr>
      <t>2</t>
    </r>
  </si>
  <si>
    <t>←  Graph</t>
  </si>
  <si>
    <t>Range</t>
  </si>
  <si>
    <t>Outlier index</t>
  </si>
  <si>
    <t>↓ Paste Mark statistics</t>
  </si>
  <si>
    <r>
      <rPr>
        <u/>
        <sz val="10"/>
        <color indexed="12"/>
        <rFont val="Calibri"/>
        <family val="2"/>
      </rPr>
      <t>→</t>
    </r>
    <r>
      <rPr>
        <u/>
        <sz val="10"/>
        <color indexed="12"/>
        <rFont val="Arial"/>
        <family val="2"/>
      </rPr>
      <t xml:space="preserve"> Mark statistics</t>
    </r>
  </si>
  <si>
    <r>
      <rPr>
        <u/>
        <sz val="10"/>
        <color indexed="12"/>
        <rFont val="Calibri"/>
        <family val="2"/>
      </rPr>
      <t>→</t>
    </r>
    <r>
      <rPr>
        <u/>
        <sz val="10"/>
        <color indexed="12"/>
        <rFont val="Arial"/>
        <family val="2"/>
      </rPr>
      <t xml:space="preserve">  Mark statistics</t>
    </r>
  </si>
  <si>
    <r>
      <t xml:space="preserve">Sample </t>
    </r>
    <r>
      <rPr>
        <b/>
        <u/>
        <sz val="10"/>
        <color theme="10"/>
        <rFont val="Calibri"/>
        <family val="2"/>
      </rPr>
      <t>↗</t>
    </r>
    <r>
      <rPr>
        <b/>
        <u/>
        <sz val="10"/>
        <color theme="10"/>
        <rFont val="Webdings"/>
        <family val="1"/>
        <charset val="2"/>
      </rPr>
      <t>2</t>
    </r>
  </si>
  <si>
    <t>Type</t>
  </si>
  <si>
    <t>Code</t>
  </si>
  <si>
    <t>#</t>
  </si>
  <si>
    <r>
      <rPr>
        <b/>
        <sz val="12"/>
        <color theme="0"/>
        <rFont val="Calibri"/>
        <family val="2"/>
      </rPr>
      <t>•</t>
    </r>
    <r>
      <rPr>
        <b/>
        <sz val="9.6"/>
        <color theme="0"/>
        <rFont val="Arial"/>
        <family val="2"/>
      </rPr>
      <t xml:space="preserve"> </t>
    </r>
    <r>
      <rPr>
        <b/>
        <sz val="12"/>
        <color theme="0"/>
        <rFont val="Arial"/>
        <family val="2"/>
      </rPr>
      <t>Navigation</t>
    </r>
  </si>
  <si>
    <r>
      <rPr>
        <b/>
        <sz val="12"/>
        <color theme="0"/>
        <rFont val="Calibri"/>
        <family val="2"/>
      </rPr>
      <t>•</t>
    </r>
    <r>
      <rPr>
        <b/>
        <sz val="12"/>
        <color theme="0"/>
        <rFont val="Arial"/>
        <family val="2"/>
      </rPr>
      <t xml:space="preserve"> Sample entry #1</t>
    </r>
  </si>
  <si>
    <t>↘ #3</t>
  </si>
  <si>
    <t>↘ #4</t>
  </si>
  <si>
    <t>↘ #5</t>
  </si>
  <si>
    <t>↘ #6</t>
  </si>
  <si>
    <r>
      <t>n</t>
    </r>
    <r>
      <rPr>
        <b/>
        <sz val="10"/>
        <color theme="0"/>
        <rFont val="Arial"/>
        <family val="2"/>
      </rPr>
      <t>=</t>
    </r>
  </si>
  <si>
    <t>Sample entry number</t>
  </si>
  <si>
    <r>
      <t xml:space="preserve">Copy to project summary </t>
    </r>
    <r>
      <rPr>
        <b/>
        <sz val="10"/>
        <color theme="1"/>
        <rFont val="Calibri"/>
        <family val="2"/>
      </rPr>
      <t>→</t>
    </r>
  </si>
  <si>
    <t>Hyperlink to sample</t>
  </si>
  <si>
    <t>f</t>
  </si>
  <si>
    <t>g</t>
  </si>
  <si>
    <t>h</t>
  </si>
  <si>
    <r>
      <t>↓  Subsample entry</t>
    </r>
    <r>
      <rPr>
        <u/>
        <sz val="10"/>
        <color theme="1"/>
        <rFont val="Arial"/>
        <family val="2"/>
      </rPr>
      <t xml:space="preserve"> </t>
    </r>
    <r>
      <rPr>
        <b/>
        <u/>
        <sz val="10"/>
        <color theme="1"/>
        <rFont val="Arial"/>
        <family val="2"/>
      </rPr>
      <t>#a</t>
    </r>
  </si>
  <si>
    <t>Subsample entry #a</t>
  </si>
  <si>
    <t>Subsample entry #b</t>
  </si>
  <si>
    <t>Subsample entry #c</t>
  </si>
  <si>
    <t>Subsample entry #d</t>
  </si>
  <si>
    <t>Subsample entry #e</t>
  </si>
  <si>
    <t>Subsample entry #f</t>
  </si>
  <si>
    <t>Subsample entry #g</t>
  </si>
  <si>
    <t>Subsample entry #h</t>
  </si>
  <si>
    <r>
      <t xml:space="preserve">↓  Subsample entry </t>
    </r>
    <r>
      <rPr>
        <b/>
        <u/>
        <sz val="10"/>
        <color theme="1"/>
        <rFont val="Arial"/>
        <family val="2"/>
      </rPr>
      <t>#b</t>
    </r>
  </si>
  <si>
    <r>
      <t>↓  Subsample entry</t>
    </r>
    <r>
      <rPr>
        <u/>
        <sz val="10"/>
        <color theme="1"/>
        <rFont val="Arial"/>
        <family val="2"/>
      </rPr>
      <t xml:space="preserve"> </t>
    </r>
    <r>
      <rPr>
        <b/>
        <u/>
        <sz val="10"/>
        <color theme="1"/>
        <rFont val="Arial"/>
        <family val="2"/>
      </rPr>
      <t>#c</t>
    </r>
  </si>
  <si>
    <r>
      <t>↓  Subsample entry</t>
    </r>
    <r>
      <rPr>
        <u/>
        <sz val="10"/>
        <color theme="1"/>
        <rFont val="Arial"/>
        <family val="2"/>
      </rPr>
      <t xml:space="preserve"> </t>
    </r>
    <r>
      <rPr>
        <b/>
        <u/>
        <sz val="10"/>
        <color theme="1"/>
        <rFont val="Arial"/>
        <family val="2"/>
      </rPr>
      <t>#d</t>
    </r>
  </si>
  <si>
    <r>
      <t>↓  Subsample entry</t>
    </r>
    <r>
      <rPr>
        <u/>
        <sz val="10"/>
        <color theme="1"/>
        <rFont val="Arial"/>
        <family val="2"/>
      </rPr>
      <t xml:space="preserve"> </t>
    </r>
    <r>
      <rPr>
        <b/>
        <u/>
        <sz val="10"/>
        <color theme="1"/>
        <rFont val="Arial"/>
        <family val="2"/>
      </rPr>
      <t>#e</t>
    </r>
  </si>
  <si>
    <r>
      <t>↓  Subsample entry</t>
    </r>
    <r>
      <rPr>
        <u/>
        <sz val="10"/>
        <color theme="1"/>
        <rFont val="Arial"/>
        <family val="2"/>
      </rPr>
      <t xml:space="preserve"> </t>
    </r>
    <r>
      <rPr>
        <b/>
        <u/>
        <sz val="10"/>
        <color theme="1"/>
        <rFont val="Arial"/>
        <family val="2"/>
      </rPr>
      <t>#f</t>
    </r>
  </si>
  <si>
    <r>
      <t>↓  Subsample entry</t>
    </r>
    <r>
      <rPr>
        <b/>
        <u/>
        <sz val="10"/>
        <color theme="1"/>
        <rFont val="Arial"/>
        <family val="2"/>
      </rPr>
      <t xml:space="preserve"> #g</t>
    </r>
  </si>
  <si>
    <r>
      <t xml:space="preserve">↓  Subsample entry </t>
    </r>
    <r>
      <rPr>
        <b/>
        <u/>
        <sz val="10"/>
        <color theme="1"/>
        <rFont val="Arial"/>
        <family val="2"/>
      </rPr>
      <t>#h</t>
    </r>
  </si>
  <si>
    <t>Sample.Subsample</t>
  </si>
  <si>
    <t>Cohort</t>
  </si>
  <si>
    <t>↗ Cohort</t>
  </si>
  <si>
    <t>• Cohort</t>
  </si>
  <si>
    <t xml:space="preserve"> Cohort</t>
  </si>
  <si>
    <t>↖ Graphs Cohort statistics</t>
  </si>
  <si>
    <t>↑ Cohort statistics</t>
  </si>
  <si>
    <t>Copied to Cohort statistics →</t>
  </si>
  <si>
    <t>Comments</t>
  </si>
  <si>
    <r>
      <t xml:space="preserve">SUIT </t>
    </r>
    <r>
      <rPr>
        <u/>
        <sz val="10"/>
        <color theme="10"/>
        <rFont val="Calibri"/>
        <family val="2"/>
      </rPr>
      <t>↗</t>
    </r>
    <r>
      <rPr>
        <u/>
        <sz val="10"/>
        <color theme="10"/>
        <rFont val="Webdings"/>
        <family val="1"/>
        <charset val="2"/>
      </rPr>
      <t>2</t>
    </r>
  </si>
  <si>
    <t>→ Tables: Cohort statistics</t>
  </si>
  <si>
    <t>2A</t>
  </si>
  <si>
    <t>2B</t>
  </si>
  <si>
    <t>3A</t>
  </si>
  <si>
    <t>3B</t>
  </si>
  <si>
    <t>1B</t>
  </si>
  <si>
    <t>6A</t>
  </si>
  <si>
    <t>6B</t>
  </si>
  <si>
    <t>Background intercept</t>
  </si>
  <si>
    <r>
      <rPr>
        <b/>
        <i/>
        <sz val="10"/>
        <color indexed="8"/>
        <rFont val="Arial"/>
        <family val="2"/>
      </rPr>
      <t>a</t>
    </r>
    <r>
      <rPr>
        <b/>
        <sz val="10"/>
        <color indexed="8"/>
        <rFont val="Arial"/>
        <family val="2"/>
      </rPr>
      <t>°</t>
    </r>
  </si>
  <si>
    <t>Background slope</t>
  </si>
  <si>
    <r>
      <rPr>
        <b/>
        <i/>
        <sz val="10"/>
        <color indexed="8"/>
        <rFont val="Arial"/>
        <family val="2"/>
      </rPr>
      <t>b</t>
    </r>
    <r>
      <rPr>
        <b/>
        <sz val="10"/>
        <color indexed="8"/>
        <rFont val="Arial"/>
        <family val="2"/>
      </rPr>
      <t>°</t>
    </r>
  </si>
  <si>
    <t>4A</t>
  </si>
  <si>
    <t>4B</t>
  </si>
  <si>
    <t>5A</t>
  </si>
  <si>
    <t>7A</t>
  </si>
  <si>
    <t>7B</t>
  </si>
  <si>
    <t>8A</t>
  </si>
  <si>
    <t>8B</t>
  </si>
  <si>
    <t>9A</t>
  </si>
  <si>
    <t>9B</t>
  </si>
  <si>
    <t>10A</t>
  </si>
  <si>
    <t>10B</t>
  </si>
  <si>
    <r>
      <rPr>
        <b/>
        <u/>
        <sz val="10"/>
        <color theme="10"/>
        <rFont val="Calibri"/>
        <family val="2"/>
      </rPr>
      <t>•</t>
    </r>
    <r>
      <rPr>
        <b/>
        <u/>
        <sz val="10"/>
        <color theme="10"/>
        <rFont val="Arial"/>
        <family val="2"/>
      </rPr>
      <t xml:space="preserve"> OROBOROS O2k ↗</t>
    </r>
    <r>
      <rPr>
        <b/>
        <u/>
        <sz val="10"/>
        <color theme="10"/>
        <rFont val="Webdings"/>
        <family val="1"/>
        <charset val="2"/>
      </rPr>
      <t>2</t>
    </r>
  </si>
  <si>
    <t>• O2k</t>
  </si>
  <si>
    <t>O2 background</t>
  </si>
  <si>
    <r>
      <t xml:space="preserve">Default </t>
    </r>
    <r>
      <rPr>
        <i/>
        <sz val="10"/>
        <color indexed="8"/>
        <rFont val="Arial"/>
        <family val="2"/>
      </rPr>
      <t>a</t>
    </r>
    <r>
      <rPr>
        <sz val="10"/>
        <color indexed="8"/>
        <rFont val="Arial"/>
        <family val="2"/>
      </rPr>
      <t>°</t>
    </r>
  </si>
  <si>
    <r>
      <t xml:space="preserve">Default </t>
    </r>
    <r>
      <rPr>
        <i/>
        <sz val="10"/>
        <color indexed="8"/>
        <rFont val="Arial"/>
        <family val="2"/>
      </rPr>
      <t>b</t>
    </r>
    <r>
      <rPr>
        <sz val="10"/>
        <color indexed="8"/>
        <rFont val="Arial"/>
        <family val="2"/>
      </rPr>
      <t>°</t>
    </r>
  </si>
  <si>
    <t>Serial-</t>
  </si>
  <si>
    <t>Series</t>
  </si>
  <si>
    <t>FW-</t>
  </si>
  <si>
    <t>P-Date</t>
  </si>
  <si>
    <t>C-Date</t>
  </si>
  <si>
    <t>POS A</t>
  </si>
  <si>
    <t>POS B</t>
  </si>
  <si>
    <t>Nr</t>
  </si>
  <si>
    <t>Version</t>
  </si>
  <si>
    <t>↗ O2 background check</t>
  </si>
  <si>
    <r>
      <rPr>
        <b/>
        <u/>
        <sz val="10"/>
        <color indexed="12"/>
        <rFont val="Calibri"/>
        <family val="2"/>
      </rPr>
      <t>↗</t>
    </r>
    <r>
      <rPr>
        <b/>
        <u/>
        <sz val="10"/>
        <color indexed="12"/>
        <rFont val="Arial"/>
        <family val="2"/>
      </rPr>
      <t xml:space="preserve"> O2k</t>
    </r>
  </si>
  <si>
    <t>→ Coupling-pathway diagram</t>
  </si>
  <si>
    <t>R</t>
  </si>
  <si>
    <t>Design SUIT protocol:</t>
  </si>
  <si>
    <t>Normalization:</t>
  </si>
  <si>
    <t>O2 flow per cells (mt: ROX-corr.)</t>
  </si>
  <si>
    <t>O2 flow per cells</t>
  </si>
  <si>
    <t>FCR (mt:ROX-corr.)</t>
  </si>
  <si>
    <t>FCF(mt: ROX-corr.)</t>
  </si>
  <si>
    <t>pmol/(s*Mill)</t>
  </si>
  <si>
    <t>•</t>
  </si>
  <si>
    <t>Label</t>
  </si>
  <si>
    <t>↘ #1</t>
  </si>
  <si>
    <t>↘ #2</t>
  </si>
  <si>
    <t xml:space="preserve"> [Mill cells/ml]</t>
  </si>
  <si>
    <t xml:space="preserve"> [Mill cells/chamber]</t>
  </si>
  <si>
    <t>Mill cells/ml</t>
  </si>
  <si>
    <t>CCP</t>
  </si>
  <si>
    <t>1Omy</t>
  </si>
  <si>
    <t>2U</t>
  </si>
  <si>
    <t>3Rot</t>
  </si>
  <si>
    <t>ETS' specific (2U)</t>
  </si>
  <si>
    <t>ROX (3Rot)</t>
  </si>
  <si>
    <t>inverted</t>
  </si>
  <si>
    <t>MIPNET08.09_2003-03-29 P1-02_CELLS.DLD</t>
  </si>
  <si>
    <t>Marks from</t>
  </si>
  <si>
    <t>Unit</t>
  </si>
  <si>
    <t>°C</t>
  </si>
  <si>
    <t>Value</t>
  </si>
  <si>
    <t>Start</t>
  </si>
  <si>
    <t>V</t>
  </si>
  <si>
    <t>Stop</t>
  </si>
  <si>
    <t>N Points</t>
  </si>
  <si>
    <t>kPa</t>
  </si>
  <si>
    <t>X</t>
  </si>
  <si>
    <t>Mio. cells/ml</t>
  </si>
  <si>
    <t>Medium</t>
  </si>
  <si>
    <t>RPMI1640</t>
  </si>
  <si>
    <t>Mio. cell</t>
  </si>
  <si>
    <t>E</t>
  </si>
  <si>
    <t>L</t>
  </si>
  <si>
    <t>Coupling-pathway control diagram ↗2</t>
  </si>
  <si>
    <r>
      <rPr>
        <u/>
        <sz val="10"/>
        <color indexed="12"/>
        <rFont val="Calibri"/>
        <family val="2"/>
      </rPr>
      <t xml:space="preserve">↖ </t>
    </r>
    <r>
      <rPr>
        <u/>
        <sz val="10"/>
        <color indexed="12"/>
        <rFont val="Arial"/>
        <family val="2"/>
      </rPr>
      <t>Sample statistics</t>
    </r>
  </si>
  <si>
    <t>P1</t>
  </si>
  <si>
    <t>1A: O2 concentration</t>
  </si>
  <si>
    <t>1A: O2 slope neg.</t>
  </si>
  <si>
    <t>1B: O2 concentration</t>
  </si>
  <si>
    <t>1B: O2 slope neg.</t>
  </si>
  <si>
    <t>Edit the volume added in each step [µl] in the yellow boxes</t>
  </si>
  <si>
    <t>CEM</t>
  </si>
  <si>
    <t>C7H2</t>
  </si>
  <si>
    <t>1-Omy/U</t>
  </si>
  <si>
    <t>1-R/U</t>
  </si>
  <si>
    <t>1-Omy/R</t>
  </si>
  <si>
    <t>1-ROX/U</t>
  </si>
  <si>
    <t>3Ama</t>
  </si>
  <si>
    <t>Mark names</t>
  </si>
  <si>
    <r>
      <rPr>
        <b/>
        <sz val="12"/>
        <color theme="0"/>
        <rFont val="Calibri"/>
        <family val="2"/>
      </rPr>
      <t>•</t>
    </r>
    <r>
      <rPr>
        <b/>
        <sz val="12"/>
        <color theme="0"/>
        <rFont val="Arial"/>
        <family val="2"/>
      </rPr>
      <t xml:space="preserve"> Sample entry #2</t>
    </r>
  </si>
  <si>
    <r>
      <rPr>
        <b/>
        <sz val="12"/>
        <color theme="0"/>
        <rFont val="Calibri"/>
        <family val="2"/>
      </rPr>
      <t>•</t>
    </r>
    <r>
      <rPr>
        <b/>
        <sz val="12"/>
        <color theme="0"/>
        <rFont val="Arial"/>
        <family val="2"/>
      </rPr>
      <t xml:space="preserve"> Sample entry #3</t>
    </r>
  </si>
  <si>
    <r>
      <rPr>
        <b/>
        <sz val="12"/>
        <color theme="0"/>
        <rFont val="Calibri"/>
        <family val="2"/>
      </rPr>
      <t>•</t>
    </r>
    <r>
      <rPr>
        <b/>
        <sz val="12"/>
        <color theme="0"/>
        <rFont val="Arial"/>
        <family val="2"/>
      </rPr>
      <t xml:space="preserve"> Sample entry #4</t>
    </r>
  </si>
  <si>
    <r>
      <rPr>
        <b/>
        <sz val="12"/>
        <color theme="0"/>
        <rFont val="Calibri"/>
        <family val="2"/>
      </rPr>
      <t>•</t>
    </r>
    <r>
      <rPr>
        <b/>
        <sz val="12"/>
        <color theme="0"/>
        <rFont val="Arial"/>
        <family val="2"/>
      </rPr>
      <t xml:space="preserve"> Sample entry #6</t>
    </r>
  </si>
  <si>
    <r>
      <rPr>
        <b/>
        <sz val="12"/>
        <color theme="0"/>
        <rFont val="Calibri"/>
        <family val="2"/>
      </rPr>
      <t>•</t>
    </r>
    <r>
      <rPr>
        <b/>
        <sz val="12"/>
        <color theme="0"/>
        <rFont val="Arial"/>
        <family val="2"/>
      </rPr>
      <t xml:space="preserve"> Sample entry #5</t>
    </r>
  </si>
  <si>
    <t>↘ #1-Demo</t>
  </si>
  <si>
    <t>A</t>
  </si>
  <si>
    <t>B</t>
  </si>
  <si>
    <t>MiPNet08.09_IntactCells.DLD</t>
  </si>
  <si>
    <r>
      <t>• Help O2 Flux Analysis ↗</t>
    </r>
    <r>
      <rPr>
        <b/>
        <u/>
        <sz val="10"/>
        <color theme="10"/>
        <rFont val="Webdings"/>
        <family val="1"/>
        <charset val="2"/>
      </rPr>
      <t>2</t>
    </r>
  </si>
  <si>
    <r>
      <rPr>
        <b/>
        <sz val="12"/>
        <color theme="0"/>
        <rFont val="Calibri"/>
        <family val="2"/>
      </rPr>
      <t>•</t>
    </r>
    <r>
      <rPr>
        <b/>
        <sz val="12"/>
        <color theme="0"/>
        <rFont val="Arial"/>
        <family val="2"/>
      </rPr>
      <t xml:space="preserve"> #1-Demo</t>
    </r>
  </si>
  <si>
    <t>DatLab 7 Template 16-08-02</t>
  </si>
</sst>
</file>

<file path=xl/styles.xml><?xml version="1.0" encoding="utf-8"?>
<styleSheet xmlns="http://schemas.openxmlformats.org/spreadsheetml/2006/main">
  <numFmts count="4">
    <numFmt numFmtId="164" formatCode="0.0"/>
    <numFmt numFmtId="165" formatCode="0.0000"/>
    <numFmt numFmtId="166" formatCode="0.000"/>
    <numFmt numFmtId="167" formatCode="yyyy\-mm\-dd;@"/>
  </numFmts>
  <fonts count="66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indexed="9"/>
      <name val="Arial"/>
      <family val="2"/>
    </font>
    <font>
      <sz val="10"/>
      <color indexed="22"/>
      <name val="Arial"/>
      <family val="2"/>
    </font>
    <font>
      <b/>
      <sz val="10"/>
      <color indexed="10"/>
      <name val="Arial"/>
      <family val="2"/>
    </font>
    <font>
      <sz val="10"/>
      <color indexed="23"/>
      <name val="Arial"/>
      <family val="2"/>
    </font>
    <font>
      <b/>
      <sz val="10"/>
      <color indexed="8"/>
      <name val="Arial"/>
      <family val="2"/>
    </font>
    <font>
      <i/>
      <sz val="10"/>
      <name val="Arial"/>
      <family val="2"/>
    </font>
    <font>
      <b/>
      <sz val="9"/>
      <color indexed="81"/>
      <name val="Tahoma"/>
      <family val="2"/>
    </font>
    <font>
      <b/>
      <sz val="10"/>
      <color indexed="81"/>
      <name val="Arial"/>
      <family val="2"/>
    </font>
    <font>
      <i/>
      <sz val="10"/>
      <color indexed="8"/>
      <name val="Arial"/>
      <family val="2"/>
    </font>
    <font>
      <u/>
      <sz val="10"/>
      <color indexed="12"/>
      <name val="Arial"/>
      <family val="2"/>
    </font>
    <font>
      <u/>
      <sz val="10"/>
      <color indexed="12"/>
      <name val="Calibri"/>
      <family val="2"/>
    </font>
    <font>
      <b/>
      <sz val="11"/>
      <color theme="1"/>
      <name val="Calibri"/>
      <family val="2"/>
      <scheme val="minor"/>
    </font>
    <font>
      <u/>
      <sz val="7.7"/>
      <color theme="10"/>
      <name val="Calibri"/>
      <family val="2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 tint="-0.34998626667073579"/>
      <name val="Arial"/>
      <family val="2"/>
    </font>
    <font>
      <b/>
      <sz val="10"/>
      <color rgb="FF0000FF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color rgb="FF2856BA"/>
      <name val="Arial"/>
      <family val="2"/>
    </font>
    <font>
      <b/>
      <i/>
      <sz val="10"/>
      <color theme="1"/>
      <name val="Arial"/>
      <family val="2"/>
    </font>
    <font>
      <b/>
      <u/>
      <sz val="10"/>
      <color theme="10"/>
      <name val="Arial"/>
      <family val="2"/>
    </font>
    <font>
      <u/>
      <sz val="10"/>
      <color theme="10"/>
      <name val="Arial"/>
      <family val="2"/>
    </font>
    <font>
      <b/>
      <sz val="11"/>
      <name val="Calibri"/>
      <family val="2"/>
      <scheme val="minor"/>
    </font>
    <font>
      <b/>
      <u/>
      <sz val="10"/>
      <color theme="10"/>
      <name val="Webdings"/>
      <family val="1"/>
      <charset val="2"/>
    </font>
    <font>
      <u/>
      <sz val="10"/>
      <color theme="10"/>
      <name val="Webdings"/>
      <family val="1"/>
      <charset val="2"/>
    </font>
    <font>
      <b/>
      <sz val="12"/>
      <color theme="0"/>
      <name val="Arial"/>
      <family val="2"/>
    </font>
    <font>
      <b/>
      <sz val="10"/>
      <color theme="1"/>
      <name val="Calibri"/>
      <family val="2"/>
    </font>
    <font>
      <b/>
      <sz val="10"/>
      <name val="Calibri"/>
      <family val="2"/>
    </font>
    <font>
      <u/>
      <sz val="10"/>
      <color theme="10"/>
      <name val="Calibri"/>
      <family val="2"/>
    </font>
    <font>
      <b/>
      <u/>
      <sz val="10"/>
      <color theme="10"/>
      <name val="Calibri"/>
      <family val="2"/>
    </font>
    <font>
      <b/>
      <sz val="10"/>
      <color theme="0" tint="-0.14999847407452621"/>
      <name val="Arial"/>
      <family val="2"/>
    </font>
    <font>
      <sz val="10"/>
      <color theme="0" tint="-0.14999847407452621"/>
      <name val="Arial"/>
      <family val="2"/>
    </font>
    <font>
      <b/>
      <sz val="10"/>
      <color rgb="FFB2B2B2"/>
      <name val="Arial"/>
      <family val="2"/>
    </font>
    <font>
      <sz val="10"/>
      <color rgb="FFB2B2B2"/>
      <name val="Arial"/>
      <family val="2"/>
    </font>
    <font>
      <b/>
      <u/>
      <sz val="10"/>
      <color indexed="12"/>
      <name val="Arial"/>
      <family val="2"/>
    </font>
    <font>
      <b/>
      <sz val="12"/>
      <color theme="0"/>
      <name val="Calibri"/>
      <family val="2"/>
    </font>
    <font>
      <b/>
      <sz val="9.6"/>
      <color theme="0"/>
      <name val="Arial"/>
      <family val="2"/>
    </font>
    <font>
      <b/>
      <sz val="10"/>
      <color rgb="FFFFFF00"/>
      <name val="Arial"/>
      <family val="2"/>
    </font>
    <font>
      <sz val="10"/>
      <color theme="0"/>
      <name val="Arial"/>
      <family val="2"/>
    </font>
    <font>
      <b/>
      <i/>
      <sz val="10"/>
      <color theme="0"/>
      <name val="Arial"/>
      <family val="2"/>
    </font>
    <font>
      <sz val="10"/>
      <color rgb="FF2856BA"/>
      <name val="Arial"/>
      <family val="2"/>
    </font>
    <font>
      <b/>
      <sz val="10"/>
      <color rgb="FF969696"/>
      <name val="Arial"/>
      <family val="2"/>
    </font>
    <font>
      <sz val="10"/>
      <color rgb="FF969696"/>
      <name val="Arial"/>
      <family val="2"/>
    </font>
    <font>
      <b/>
      <sz val="10"/>
      <color theme="0" tint="-0.34998626667073579"/>
      <name val="Arial"/>
      <family val="2"/>
    </font>
    <font>
      <sz val="9"/>
      <color indexed="81"/>
      <name val="Tahoma"/>
      <family val="2"/>
    </font>
    <font>
      <b/>
      <u/>
      <sz val="10"/>
      <color theme="1"/>
      <name val="Arial"/>
      <family val="2"/>
    </font>
    <font>
      <u/>
      <sz val="10"/>
      <color theme="1"/>
      <name val="Arial"/>
      <family val="2"/>
    </font>
    <font>
      <b/>
      <i/>
      <sz val="10"/>
      <color indexed="8"/>
      <name val="Arial"/>
      <family val="2"/>
    </font>
    <font>
      <b/>
      <sz val="10"/>
      <color rgb="FF008000"/>
      <name val="Arial"/>
      <family val="2"/>
    </font>
    <font>
      <sz val="10"/>
      <color rgb="FF000000"/>
      <name val="Arial"/>
      <family val="2"/>
    </font>
    <font>
      <i/>
      <sz val="11"/>
      <color rgb="FF00000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b/>
      <u/>
      <sz val="10"/>
      <color indexed="12"/>
      <name val="Calibri"/>
      <family val="2"/>
    </font>
    <font>
      <b/>
      <i/>
      <sz val="10"/>
      <color rgb="FF0000FF"/>
      <name val="Arial"/>
      <family val="2"/>
    </font>
    <font>
      <b/>
      <sz val="10"/>
      <color rgb="FFFFFFFF"/>
      <name val="Arial"/>
      <family val="2"/>
    </font>
    <font>
      <b/>
      <i/>
      <sz val="10"/>
      <color rgb="FF00B050"/>
      <name val="Arial"/>
      <family val="2"/>
    </font>
    <font>
      <b/>
      <i/>
      <sz val="10"/>
      <color rgb="FFFF0000"/>
      <name val="Arial"/>
      <family val="2"/>
    </font>
    <font>
      <b/>
      <sz val="12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2856BA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0066"/>
        <bgColor indexed="64"/>
      </patternFill>
    </fill>
    <fill>
      <patternFill patternType="solid">
        <fgColor rgb="FF66FF33"/>
        <bgColor indexed="64"/>
      </patternFill>
    </fill>
  </fills>
  <borders count="3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532">
    <xf numFmtId="0" fontId="0" fillId="0" borderId="0" xfId="0"/>
    <xf numFmtId="0" fontId="17" fillId="0" borderId="0" xfId="0" applyFont="1" applyFill="1" applyBorder="1" applyAlignment="1">
      <alignment vertical="top"/>
    </xf>
    <xf numFmtId="0" fontId="5" fillId="0" borderId="0" xfId="0" applyFont="1" applyAlignment="1">
      <alignment vertical="top"/>
    </xf>
    <xf numFmtId="164" fontId="5" fillId="0" borderId="0" xfId="0" applyNumberFormat="1" applyFont="1" applyAlignment="1">
      <alignment vertical="top"/>
    </xf>
    <xf numFmtId="49" fontId="5" fillId="0" borderId="0" xfId="0" applyNumberFormat="1" applyFont="1" applyAlignment="1">
      <alignment vertical="top"/>
    </xf>
    <xf numFmtId="2" fontId="2" fillId="0" borderId="1" xfId="0" applyNumberFormat="1" applyFont="1" applyFill="1" applyBorder="1" applyAlignment="1">
      <alignment vertical="top"/>
    </xf>
    <xf numFmtId="49" fontId="2" fillId="0" borderId="1" xfId="0" applyNumberFormat="1" applyFont="1" applyBorder="1" applyAlignment="1">
      <alignment vertical="top"/>
    </xf>
    <xf numFmtId="164" fontId="18" fillId="0" borderId="1" xfId="0" applyNumberFormat="1" applyFont="1" applyBorder="1" applyAlignment="1">
      <alignment vertical="top"/>
    </xf>
    <xf numFmtId="164" fontId="18" fillId="3" borderId="1" xfId="0" applyNumberFormat="1" applyFont="1" applyFill="1" applyBorder="1" applyAlignment="1">
      <alignment vertical="top"/>
    </xf>
    <xf numFmtId="0" fontId="19" fillId="4" borderId="0" xfId="0" applyFont="1" applyFill="1" applyAlignment="1">
      <alignment horizontal="left" vertical="top"/>
    </xf>
    <xf numFmtId="49" fontId="2" fillId="0" borderId="2" xfId="0" applyNumberFormat="1" applyFont="1" applyFill="1" applyBorder="1" applyAlignment="1">
      <alignment vertical="top"/>
    </xf>
    <xf numFmtId="0" fontId="5" fillId="0" borderId="0" xfId="0" applyFont="1" applyAlignment="1">
      <alignment horizontal="center" vertical="top"/>
    </xf>
    <xf numFmtId="0" fontId="21" fillId="0" borderId="2" xfId="0" applyNumberFormat="1" applyFont="1" applyBorder="1" applyAlignment="1">
      <alignment horizontal="left" vertical="top"/>
    </xf>
    <xf numFmtId="0" fontId="17" fillId="3" borderId="0" xfId="0" applyFont="1" applyFill="1" applyAlignment="1">
      <alignment horizontal="left" vertical="top"/>
    </xf>
    <xf numFmtId="0" fontId="17" fillId="3" borderId="0" xfId="0" applyFont="1" applyFill="1" applyAlignment="1">
      <alignment vertical="top"/>
    </xf>
    <xf numFmtId="0" fontId="2" fillId="8" borderId="0" xfId="0" applyFont="1" applyFill="1" applyAlignment="1">
      <alignment vertical="top"/>
    </xf>
    <xf numFmtId="21" fontId="22" fillId="3" borderId="0" xfId="2" applyNumberFormat="1" applyFont="1" applyFill="1" applyAlignment="1">
      <alignment vertical="top"/>
    </xf>
    <xf numFmtId="21" fontId="18" fillId="3" borderId="1" xfId="2" applyNumberFormat="1" applyFont="1" applyFill="1" applyBorder="1" applyAlignment="1">
      <alignment vertical="top"/>
    </xf>
    <xf numFmtId="0" fontId="19" fillId="0" borderId="1" xfId="0" applyFont="1" applyBorder="1" applyAlignment="1">
      <alignment horizontal="left" vertical="top"/>
    </xf>
    <xf numFmtId="0" fontId="5" fillId="3" borderId="0" xfId="0" applyFont="1" applyFill="1" applyAlignment="1">
      <alignment vertical="top"/>
    </xf>
    <xf numFmtId="0" fontId="0" fillId="0" borderId="0" xfId="0" applyFill="1"/>
    <xf numFmtId="164" fontId="18" fillId="0" borderId="1" xfId="0" applyNumberFormat="1" applyFont="1" applyFill="1" applyBorder="1" applyAlignment="1">
      <alignment vertical="top"/>
    </xf>
    <xf numFmtId="0" fontId="1" fillId="0" borderId="0" xfId="0" applyFont="1" applyFill="1" applyBorder="1" applyAlignment="1">
      <alignment horizontal="center" vertical="top"/>
    </xf>
    <xf numFmtId="0" fontId="21" fillId="0" borderId="0" xfId="0" applyNumberFormat="1" applyFont="1" applyBorder="1" applyAlignment="1">
      <alignment horizontal="left" vertical="top"/>
    </xf>
    <xf numFmtId="2" fontId="2" fillId="0" borderId="0" xfId="0" applyNumberFormat="1" applyFont="1" applyFill="1" applyBorder="1" applyAlignment="1">
      <alignment vertical="top"/>
    </xf>
    <xf numFmtId="14" fontId="19" fillId="0" borderId="0" xfId="0" applyNumberFormat="1" applyFont="1" applyFill="1" applyBorder="1" applyAlignment="1">
      <alignment horizontal="left" vertical="top"/>
    </xf>
    <xf numFmtId="164" fontId="18" fillId="0" borderId="0" xfId="0" applyNumberFormat="1" applyFont="1" applyFill="1" applyBorder="1" applyAlignment="1">
      <alignment vertical="top"/>
    </xf>
    <xf numFmtId="21" fontId="6" fillId="0" borderId="0" xfId="0" applyNumberFormat="1" applyFont="1" applyBorder="1" applyAlignment="1">
      <alignment vertical="top"/>
    </xf>
    <xf numFmtId="49" fontId="18" fillId="0" borderId="0" xfId="0" applyNumberFormat="1" applyFont="1" applyBorder="1" applyAlignment="1">
      <alignment vertical="top"/>
    </xf>
    <xf numFmtId="49" fontId="2" fillId="0" borderId="0" xfId="0" applyNumberFormat="1" applyFont="1" applyBorder="1" applyAlignment="1">
      <alignment vertical="top"/>
    </xf>
    <xf numFmtId="0" fontId="19" fillId="0" borderId="3" xfId="0" applyNumberFormat="1" applyFont="1" applyFill="1" applyBorder="1" applyAlignment="1">
      <alignment horizontal="center" vertical="top"/>
    </xf>
    <xf numFmtId="0" fontId="20" fillId="5" borderId="3" xfId="0" applyNumberFormat="1" applyFont="1" applyFill="1" applyBorder="1" applyAlignment="1">
      <alignment horizontal="right" vertical="top"/>
    </xf>
    <xf numFmtId="0" fontId="20" fillId="7" borderId="3" xfId="0" applyNumberFormat="1" applyFont="1" applyFill="1" applyBorder="1" applyAlignment="1">
      <alignment horizontal="right" vertical="top"/>
    </xf>
    <xf numFmtId="0" fontId="20" fillId="6" borderId="3" xfId="0" applyNumberFormat="1" applyFont="1" applyFill="1" applyBorder="1" applyAlignment="1">
      <alignment horizontal="right" vertical="top"/>
    </xf>
    <xf numFmtId="49" fontId="2" fillId="10" borderId="3" xfId="0" applyNumberFormat="1" applyFont="1" applyFill="1" applyBorder="1" applyAlignment="1">
      <alignment vertical="top"/>
    </xf>
    <xf numFmtId="49" fontId="2" fillId="10" borderId="3" xfId="0" applyNumberFormat="1" applyFont="1" applyFill="1" applyBorder="1" applyAlignment="1">
      <alignment horizontal="left" vertical="top"/>
    </xf>
    <xf numFmtId="2" fontId="8" fillId="10" borderId="3" xfId="0" applyNumberFormat="1" applyFont="1" applyFill="1" applyBorder="1" applyAlignment="1">
      <alignment vertical="top"/>
    </xf>
    <xf numFmtId="49" fontId="18" fillId="0" borderId="0" xfId="0" applyNumberFormat="1" applyFont="1" applyFill="1" applyBorder="1" applyAlignment="1">
      <alignment vertical="top"/>
    </xf>
    <xf numFmtId="164" fontId="23" fillId="0" borderId="0" xfId="0" applyNumberFormat="1" applyFont="1" applyFill="1" applyBorder="1" applyAlignment="1">
      <alignment vertical="top"/>
    </xf>
    <xf numFmtId="164" fontId="24" fillId="0" borderId="0" xfId="0" applyNumberFormat="1" applyFont="1" applyFill="1" applyAlignment="1">
      <alignment vertical="top"/>
    </xf>
    <xf numFmtId="0" fontId="2" fillId="0" borderId="0" xfId="0" applyFont="1" applyBorder="1" applyAlignment="1">
      <alignment horizontal="center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Alignment="1">
      <alignment vertical="top"/>
    </xf>
    <xf numFmtId="164" fontId="3" fillId="0" borderId="0" xfId="0" applyNumberFormat="1" applyFont="1" applyFill="1" applyAlignment="1">
      <alignment vertical="top"/>
    </xf>
    <xf numFmtId="2" fontId="3" fillId="0" borderId="0" xfId="0" applyNumberFormat="1" applyFont="1" applyAlignment="1">
      <alignment vertical="top"/>
    </xf>
    <xf numFmtId="0" fontId="21" fillId="0" borderId="6" xfId="0" applyNumberFormat="1" applyFont="1" applyBorder="1" applyAlignment="1">
      <alignment horizontal="left" vertical="top"/>
    </xf>
    <xf numFmtId="49" fontId="18" fillId="10" borderId="11" xfId="0" applyNumberFormat="1" applyFont="1" applyFill="1" applyBorder="1" applyAlignment="1">
      <alignment vertical="top"/>
    </xf>
    <xf numFmtId="49" fontId="18" fillId="10" borderId="3" xfId="0" applyNumberFormat="1" applyFont="1" applyFill="1" applyBorder="1" applyAlignment="1">
      <alignment vertical="top"/>
    </xf>
    <xf numFmtId="49" fontId="25" fillId="10" borderId="3" xfId="0" applyNumberFormat="1" applyFont="1" applyFill="1" applyBorder="1" applyAlignment="1">
      <alignment vertical="top"/>
    </xf>
    <xf numFmtId="49" fontId="19" fillId="10" borderId="3" xfId="0" applyNumberFormat="1" applyFont="1" applyFill="1" applyBorder="1" applyAlignment="1">
      <alignment vertical="top"/>
    </xf>
    <xf numFmtId="0" fontId="26" fillId="0" borderId="0" xfId="0" applyNumberFormat="1" applyFont="1" applyFill="1" applyBorder="1" applyAlignment="1">
      <alignment horizontal="center" vertical="top"/>
    </xf>
    <xf numFmtId="49" fontId="2" fillId="0" borderId="0" xfId="0" applyNumberFormat="1" applyFont="1" applyFill="1" applyBorder="1" applyAlignment="1">
      <alignment vertical="top"/>
    </xf>
    <xf numFmtId="0" fontId="1" fillId="0" borderId="1" xfId="0" applyFont="1" applyFill="1" applyBorder="1" applyAlignment="1">
      <alignment horizontal="right" vertical="top"/>
    </xf>
    <xf numFmtId="49" fontId="21" fillId="0" borderId="1" xfId="0" applyNumberFormat="1" applyFont="1" applyBorder="1" applyAlignment="1">
      <alignment horizontal="left" vertical="top"/>
    </xf>
    <xf numFmtId="49" fontId="21" fillId="0" borderId="1" xfId="0" applyNumberFormat="1" applyFont="1" applyFill="1" applyBorder="1" applyAlignment="1">
      <alignment horizontal="left" vertical="top"/>
    </xf>
    <xf numFmtId="0" fontId="17" fillId="0" borderId="3" xfId="0" applyFont="1" applyFill="1" applyBorder="1" applyAlignment="1">
      <alignment horizontal="right" vertical="top"/>
    </xf>
    <xf numFmtId="0" fontId="19" fillId="0" borderId="14" xfId="0" applyFont="1" applyFill="1" applyBorder="1" applyAlignment="1">
      <alignment horizontal="center" vertical="top"/>
    </xf>
    <xf numFmtId="49" fontId="1" fillId="0" borderId="1" xfId="0" applyNumberFormat="1" applyFont="1" applyBorder="1" applyAlignment="1">
      <alignment horizontal="left" vertical="top"/>
    </xf>
    <xf numFmtId="49" fontId="1" fillId="0" borderId="1" xfId="0" applyNumberFormat="1" applyFont="1" applyBorder="1" applyAlignment="1">
      <alignment horizontal="center" vertical="top"/>
    </xf>
    <xf numFmtId="49" fontId="2" fillId="10" borderId="16" xfId="0" applyNumberFormat="1" applyFont="1" applyFill="1" applyBorder="1" applyAlignment="1">
      <alignment vertical="top"/>
    </xf>
    <xf numFmtId="166" fontId="2" fillId="10" borderId="17" xfId="0" applyNumberFormat="1" applyFont="1" applyFill="1" applyBorder="1" applyAlignment="1">
      <alignment vertical="top"/>
    </xf>
    <xf numFmtId="49" fontId="17" fillId="0" borderId="2" xfId="0" applyNumberFormat="1" applyFont="1" applyBorder="1" applyAlignment="1">
      <alignment horizontal="left" vertical="top"/>
    </xf>
    <xf numFmtId="164" fontId="1" fillId="0" borderId="18" xfId="0" applyNumberFormat="1" applyFont="1" applyFill="1" applyBorder="1" applyAlignment="1">
      <alignment horizontal="center" vertical="top"/>
    </xf>
    <xf numFmtId="167" fontId="2" fillId="0" borderId="0" xfId="0" applyNumberFormat="1" applyFont="1" applyFill="1" applyBorder="1" applyAlignment="1">
      <alignment horizontal="left" vertical="top"/>
    </xf>
    <xf numFmtId="49" fontId="6" fillId="3" borderId="13" xfId="0" applyNumberFormat="1" applyFont="1" applyFill="1" applyBorder="1" applyAlignment="1">
      <alignment horizontal="left" vertical="top"/>
    </xf>
    <xf numFmtId="49" fontId="6" fillId="3" borderId="12" xfId="0" applyNumberFormat="1" applyFont="1" applyFill="1" applyBorder="1" applyAlignment="1">
      <alignment horizontal="left" vertical="top"/>
    </xf>
    <xf numFmtId="49" fontId="7" fillId="3" borderId="18" xfId="0" applyNumberFormat="1" applyFont="1" applyFill="1" applyBorder="1" applyAlignment="1">
      <alignment vertical="top"/>
    </xf>
    <xf numFmtId="49" fontId="4" fillId="7" borderId="13" xfId="0" applyNumberFormat="1" applyFont="1" applyFill="1" applyBorder="1" applyAlignment="1">
      <alignment vertical="top"/>
    </xf>
    <xf numFmtId="49" fontId="2" fillId="2" borderId="22" xfId="0" applyNumberFormat="1" applyFont="1" applyFill="1" applyBorder="1" applyAlignment="1">
      <alignment vertical="top"/>
    </xf>
    <xf numFmtId="164" fontId="4" fillId="7" borderId="5" xfId="0" applyNumberFormat="1" applyFont="1" applyFill="1" applyBorder="1" applyAlignment="1">
      <alignment vertical="top"/>
    </xf>
    <xf numFmtId="164" fontId="2" fillId="2" borderId="23" xfId="0" applyNumberFormat="1" applyFont="1" applyFill="1" applyBorder="1" applyAlignment="1">
      <alignment vertical="top"/>
    </xf>
    <xf numFmtId="164" fontId="22" fillId="3" borderId="0" xfId="0" applyNumberFormat="1" applyFont="1" applyFill="1" applyAlignment="1">
      <alignment vertical="top"/>
    </xf>
    <xf numFmtId="164" fontId="2" fillId="10" borderId="3" xfId="0" applyNumberFormat="1" applyFont="1" applyFill="1" applyBorder="1" applyAlignment="1">
      <alignment horizontal="center" vertical="top"/>
    </xf>
    <xf numFmtId="164" fontId="24" fillId="3" borderId="1" xfId="0" applyNumberFormat="1" applyFont="1" applyFill="1" applyBorder="1" applyAlignment="1">
      <alignment vertical="top"/>
    </xf>
    <xf numFmtId="0" fontId="17" fillId="3" borderId="5" xfId="0" applyFont="1" applyFill="1" applyBorder="1" applyAlignment="1">
      <alignment horizontal="center" vertical="top"/>
    </xf>
    <xf numFmtId="49" fontId="5" fillId="0" borderId="0" xfId="0" applyNumberFormat="1" applyFont="1" applyAlignment="1">
      <alignment horizontal="left" vertical="top"/>
    </xf>
    <xf numFmtId="0" fontId="5" fillId="3" borderId="0" xfId="0" applyFont="1" applyFill="1" applyAlignment="1">
      <alignment horizontal="center" vertical="top"/>
    </xf>
    <xf numFmtId="164" fontId="5" fillId="0" borderId="0" xfId="0" applyNumberFormat="1" applyFont="1" applyAlignment="1">
      <alignment horizontal="center" vertical="top"/>
    </xf>
    <xf numFmtId="164" fontId="18" fillId="0" borderId="0" xfId="0" applyNumberFormat="1" applyFont="1" applyBorder="1" applyAlignment="1">
      <alignment vertical="top"/>
    </xf>
    <xf numFmtId="49" fontId="21" fillId="0" borderId="2" xfId="0" applyNumberFormat="1" applyFont="1" applyBorder="1" applyAlignment="1">
      <alignment horizontal="left" vertical="top"/>
    </xf>
    <xf numFmtId="0" fontId="15" fillId="0" borderId="0" xfId="0" applyFont="1" applyFill="1" applyAlignment="1">
      <alignment horizontal="center"/>
    </xf>
    <xf numFmtId="0" fontId="17" fillId="0" borderId="1" xfId="0" applyFont="1" applyBorder="1" applyAlignment="1">
      <alignment horizontal="left" vertical="top"/>
    </xf>
    <xf numFmtId="0" fontId="8" fillId="0" borderId="0" xfId="0" applyFont="1" applyFill="1" applyAlignment="1">
      <alignment horizontal="center" vertical="top"/>
    </xf>
    <xf numFmtId="0" fontId="3" fillId="3" borderId="0" xfId="0" applyFont="1" applyFill="1" applyAlignment="1">
      <alignment vertical="top"/>
    </xf>
    <xf numFmtId="2" fontId="3" fillId="3" borderId="0" xfId="0" applyNumberFormat="1" applyFont="1" applyFill="1" applyBorder="1" applyAlignment="1">
      <alignment vertical="top"/>
    </xf>
    <xf numFmtId="165" fontId="3" fillId="3" borderId="0" xfId="0" applyNumberFormat="1" applyFont="1" applyFill="1" applyBorder="1" applyAlignment="1">
      <alignment vertical="top"/>
    </xf>
    <xf numFmtId="164" fontId="3" fillId="3" borderId="0" xfId="0" applyNumberFormat="1" applyFont="1" applyFill="1" applyBorder="1" applyAlignment="1">
      <alignment vertical="top"/>
    </xf>
    <xf numFmtId="164" fontId="3" fillId="3" borderId="0" xfId="0" applyNumberFormat="1" applyFont="1" applyFill="1" applyAlignment="1">
      <alignment vertical="top"/>
    </xf>
    <xf numFmtId="0" fontId="19" fillId="0" borderId="0" xfId="0" applyNumberFormat="1" applyFont="1" applyFill="1" applyBorder="1" applyAlignment="1">
      <alignment horizontal="center" vertical="top"/>
    </xf>
    <xf numFmtId="0" fontId="17" fillId="0" borderId="0" xfId="0" applyFont="1" applyFill="1" applyAlignment="1">
      <alignment horizontal="center" vertical="top"/>
    </xf>
    <xf numFmtId="2" fontId="19" fillId="0" borderId="0" xfId="0" applyNumberFormat="1" applyFont="1" applyFill="1" applyAlignment="1">
      <alignment horizontal="center"/>
    </xf>
    <xf numFmtId="0" fontId="0" fillId="0" borderId="0" xfId="0" applyAlignment="1">
      <alignment horizontal="center"/>
    </xf>
    <xf numFmtId="0" fontId="15" fillId="0" borderId="0" xfId="0" applyFont="1" applyAlignment="1">
      <alignment horizontal="center"/>
    </xf>
    <xf numFmtId="0" fontId="19" fillId="0" borderId="0" xfId="0" applyFont="1" applyFill="1" applyAlignment="1">
      <alignment horizontal="center" vertical="top"/>
    </xf>
    <xf numFmtId="0" fontId="0" fillId="0" borderId="1" xfId="0" applyBorder="1"/>
    <xf numFmtId="0" fontId="19" fillId="0" borderId="1" xfId="0" applyFont="1" applyFill="1" applyBorder="1" applyAlignment="1">
      <alignment horizontal="center" vertical="top"/>
    </xf>
    <xf numFmtId="49" fontId="28" fillId="0" borderId="7" xfId="1" applyNumberFormat="1" applyFont="1" applyFill="1" applyBorder="1" applyAlignment="1" applyProtection="1">
      <alignment vertical="top"/>
    </xf>
    <xf numFmtId="0" fontId="0" fillId="0" borderId="0" xfId="0" applyFont="1" applyFill="1" applyAlignment="1">
      <alignment horizontal="center"/>
    </xf>
    <xf numFmtId="2" fontId="19" fillId="0" borderId="15" xfId="0" applyNumberFormat="1" applyFont="1" applyFill="1" applyBorder="1" applyAlignment="1">
      <alignment vertical="top"/>
    </xf>
    <xf numFmtId="0" fontId="19" fillId="0" borderId="15" xfId="0" applyFont="1" applyFill="1" applyBorder="1" applyAlignment="1">
      <alignment vertical="top"/>
    </xf>
    <xf numFmtId="166" fontId="8" fillId="0" borderId="2" xfId="0" applyNumberFormat="1" applyFont="1" applyFill="1" applyBorder="1" applyAlignment="1">
      <alignment horizontal="center" vertical="top"/>
    </xf>
    <xf numFmtId="0" fontId="2" fillId="4" borderId="0" xfId="0" applyFont="1" applyFill="1" applyBorder="1" applyAlignment="1">
      <alignment vertical="top"/>
    </xf>
    <xf numFmtId="0" fontId="2" fillId="3" borderId="0" xfId="0" applyFont="1" applyFill="1" applyAlignment="1">
      <alignment vertical="top"/>
    </xf>
    <xf numFmtId="0" fontId="8" fillId="3" borderId="0" xfId="0" applyFont="1" applyFill="1" applyAlignment="1">
      <alignment vertical="top"/>
    </xf>
    <xf numFmtId="0" fontId="22" fillId="3" borderId="0" xfId="2" applyFont="1" applyFill="1" applyAlignment="1">
      <alignment vertical="top"/>
    </xf>
    <xf numFmtId="0" fontId="6" fillId="3" borderId="1" xfId="0" applyFont="1" applyFill="1" applyBorder="1" applyAlignment="1">
      <alignment horizontal="center" vertical="top"/>
    </xf>
    <xf numFmtId="0" fontId="18" fillId="3" borderId="1" xfId="2" applyFont="1" applyFill="1" applyBorder="1" applyAlignment="1">
      <alignment vertical="top"/>
    </xf>
    <xf numFmtId="49" fontId="22" fillId="3" borderId="1" xfId="2" applyNumberFormat="1" applyFont="1" applyFill="1" applyBorder="1" applyAlignment="1">
      <alignment vertical="top"/>
    </xf>
    <xf numFmtId="0" fontId="17" fillId="3" borderId="3" xfId="0" applyNumberFormat="1" applyFont="1" applyFill="1" applyBorder="1" applyAlignment="1">
      <alignment horizontal="left" vertical="top"/>
    </xf>
    <xf numFmtId="0" fontId="1" fillId="0" borderId="3" xfId="0" applyNumberFormat="1" applyFont="1" applyBorder="1" applyAlignment="1">
      <alignment horizontal="left" vertical="top"/>
    </xf>
    <xf numFmtId="0" fontId="1" fillId="0" borderId="0" xfId="0" applyNumberFormat="1" applyFont="1" applyBorder="1" applyAlignment="1">
      <alignment horizontal="left" vertical="top"/>
    </xf>
    <xf numFmtId="0" fontId="21" fillId="3" borderId="3" xfId="0" applyFont="1" applyFill="1" applyBorder="1" applyAlignment="1">
      <alignment vertical="top"/>
    </xf>
    <xf numFmtId="0" fontId="21" fillId="3" borderId="3" xfId="0" applyFont="1" applyFill="1" applyBorder="1" applyAlignment="1">
      <alignment horizontal="left" vertical="top"/>
    </xf>
    <xf numFmtId="49" fontId="17" fillId="10" borderId="3" xfId="0" applyNumberFormat="1" applyFont="1" applyFill="1" applyBorder="1" applyAlignment="1">
      <alignment horizontal="left" vertical="top"/>
    </xf>
    <xf numFmtId="49" fontId="17" fillId="10" borderId="0" xfId="0" applyNumberFormat="1" applyFont="1" applyFill="1" applyBorder="1" applyAlignment="1">
      <alignment horizontal="left" vertical="top"/>
    </xf>
    <xf numFmtId="164" fontId="17" fillId="3" borderId="3" xfId="0" applyNumberFormat="1" applyFont="1" applyFill="1" applyBorder="1" applyAlignment="1">
      <alignment horizontal="center" vertical="top"/>
    </xf>
    <xf numFmtId="0" fontId="17" fillId="0" borderId="0" xfId="0" applyFont="1" applyFill="1" applyAlignment="1">
      <alignment vertical="top"/>
    </xf>
    <xf numFmtId="0" fontId="17" fillId="3" borderId="0" xfId="0" applyFont="1" applyFill="1" applyBorder="1" applyAlignment="1">
      <alignment vertical="top"/>
    </xf>
    <xf numFmtId="0" fontId="17" fillId="0" borderId="1" xfId="0" applyFont="1" applyBorder="1" applyAlignment="1">
      <alignment horizontal="center" vertical="top"/>
    </xf>
    <xf numFmtId="0" fontId="21" fillId="3" borderId="1" xfId="0" applyFont="1" applyFill="1" applyBorder="1" applyAlignment="1">
      <alignment vertical="top"/>
    </xf>
    <xf numFmtId="0" fontId="21" fillId="3" borderId="1" xfId="0" applyFont="1" applyFill="1" applyBorder="1" applyAlignment="1">
      <alignment horizontal="center" vertical="top"/>
    </xf>
    <xf numFmtId="164" fontId="17" fillId="3" borderId="4" xfId="0" applyNumberFormat="1" applyFont="1" applyFill="1" applyBorder="1" applyAlignment="1">
      <alignment horizontal="center" vertical="top"/>
    </xf>
    <xf numFmtId="49" fontId="17" fillId="0" borderId="1" xfId="0" applyNumberFormat="1" applyFont="1" applyBorder="1" applyAlignment="1">
      <alignment horizontal="center" vertical="top"/>
    </xf>
    <xf numFmtId="0" fontId="17" fillId="3" borderId="1" xfId="0" applyFont="1" applyFill="1" applyBorder="1" applyAlignment="1">
      <alignment horizontal="center" vertical="top"/>
    </xf>
    <xf numFmtId="49" fontId="17" fillId="0" borderId="1" xfId="0" applyNumberFormat="1" applyFont="1" applyBorder="1" applyAlignment="1">
      <alignment horizontal="left" vertical="top"/>
    </xf>
    <xf numFmtId="164" fontId="17" fillId="3" borderId="1" xfId="0" applyNumberFormat="1" applyFont="1" applyFill="1" applyBorder="1" applyAlignment="1">
      <alignment horizontal="center" vertical="top"/>
    </xf>
    <xf numFmtId="0" fontId="17" fillId="0" borderId="0" xfId="0" applyFont="1" applyFill="1" applyBorder="1" applyAlignment="1">
      <alignment horizontal="left" vertical="top"/>
    </xf>
    <xf numFmtId="49" fontId="17" fillId="0" borderId="0" xfId="0" applyNumberFormat="1" applyFont="1" applyAlignment="1">
      <alignment vertical="top"/>
    </xf>
    <xf numFmtId="49" fontId="17" fillId="0" borderId="0" xfId="0" applyNumberFormat="1" applyFont="1" applyFill="1" applyAlignment="1">
      <alignment horizontal="left" vertical="top"/>
    </xf>
    <xf numFmtId="164" fontId="17" fillId="0" borderId="0" xfId="0" applyNumberFormat="1" applyFont="1" applyFill="1" applyAlignment="1">
      <alignment vertical="top"/>
    </xf>
    <xf numFmtId="49" fontId="17" fillId="0" borderId="0" xfId="0" applyNumberFormat="1" applyFont="1" applyFill="1" applyAlignment="1">
      <alignment vertical="top"/>
    </xf>
    <xf numFmtId="164" fontId="17" fillId="0" borderId="0" xfId="0" applyNumberFormat="1" applyFont="1" applyFill="1" applyAlignment="1">
      <alignment horizontal="center" vertical="top"/>
    </xf>
    <xf numFmtId="0" fontId="17" fillId="0" borderId="0" xfId="0" applyFont="1" applyFill="1" applyAlignment="1">
      <alignment horizontal="left" vertical="top"/>
    </xf>
    <xf numFmtId="0" fontId="17" fillId="0" borderId="0" xfId="0" applyFont="1" applyAlignment="1">
      <alignment vertical="top"/>
    </xf>
    <xf numFmtId="0" fontId="17" fillId="0" borderId="0" xfId="0" applyFont="1" applyBorder="1" applyAlignment="1">
      <alignment vertical="top"/>
    </xf>
    <xf numFmtId="164" fontId="17" fillId="0" borderId="0" xfId="0" applyNumberFormat="1" applyFont="1" applyAlignment="1">
      <alignment vertical="top"/>
    </xf>
    <xf numFmtId="0" fontId="21" fillId="3" borderId="0" xfId="0" applyFont="1" applyFill="1" applyAlignment="1">
      <alignment vertical="top"/>
    </xf>
    <xf numFmtId="0" fontId="21" fillId="3" borderId="0" xfId="0" applyFont="1" applyFill="1" applyAlignment="1">
      <alignment horizontal="center" vertical="top"/>
    </xf>
    <xf numFmtId="2" fontId="17" fillId="0" borderId="5" xfId="0" applyNumberFormat="1" applyFont="1" applyBorder="1" applyAlignment="1">
      <alignment horizontal="center" vertical="top"/>
    </xf>
    <xf numFmtId="49" fontId="25" fillId="0" borderId="0" xfId="0" applyNumberFormat="1" applyFont="1" applyAlignment="1">
      <alignment horizontal="left" vertical="top"/>
    </xf>
    <xf numFmtId="164" fontId="17" fillId="3" borderId="0" xfId="0" applyNumberFormat="1" applyFont="1" applyFill="1" applyBorder="1" applyAlignment="1">
      <alignment horizontal="left" vertical="top"/>
    </xf>
    <xf numFmtId="49" fontId="17" fillId="0" borderId="0" xfId="0" applyNumberFormat="1" applyFont="1" applyBorder="1" applyAlignment="1">
      <alignment vertical="top"/>
    </xf>
    <xf numFmtId="49" fontId="17" fillId="0" borderId="0" xfId="0" applyNumberFormat="1" applyFont="1" applyAlignment="1">
      <alignment horizontal="left" vertical="top"/>
    </xf>
    <xf numFmtId="2" fontId="17" fillId="0" borderId="0" xfId="0" applyNumberFormat="1" applyFont="1" applyBorder="1" applyAlignment="1">
      <alignment horizontal="center" vertical="top"/>
    </xf>
    <xf numFmtId="166" fontId="17" fillId="0" borderId="0" xfId="0" applyNumberFormat="1" applyFont="1" applyBorder="1" applyAlignment="1">
      <alignment vertical="top"/>
    </xf>
    <xf numFmtId="164" fontId="17" fillId="3" borderId="0" xfId="0" applyNumberFormat="1" applyFont="1" applyFill="1" applyAlignment="1">
      <alignment vertical="top"/>
    </xf>
    <xf numFmtId="164" fontId="17" fillId="0" borderId="0" xfId="0" applyNumberFormat="1" applyFont="1" applyFill="1" applyBorder="1" applyAlignment="1">
      <alignment horizontal="left" vertical="top"/>
    </xf>
    <xf numFmtId="164" fontId="17" fillId="0" borderId="0" xfId="0" applyNumberFormat="1" applyFont="1" applyBorder="1" applyAlignment="1">
      <alignment vertical="top"/>
    </xf>
    <xf numFmtId="2" fontId="17" fillId="3" borderId="0" xfId="0" applyNumberFormat="1" applyFont="1" applyFill="1" applyBorder="1" applyAlignment="1">
      <alignment horizontal="center" vertical="top"/>
    </xf>
    <xf numFmtId="0" fontId="19" fillId="0" borderId="0" xfId="0" applyFont="1" applyAlignment="1">
      <alignment horizontal="center" vertical="top"/>
    </xf>
    <xf numFmtId="0" fontId="21" fillId="0" borderId="6" xfId="0" applyFont="1" applyFill="1" applyBorder="1" applyAlignment="1">
      <alignment vertical="top"/>
    </xf>
    <xf numFmtId="0" fontId="1" fillId="3" borderId="6" xfId="0" applyFont="1" applyFill="1" applyBorder="1" applyAlignment="1">
      <alignment vertical="top"/>
    </xf>
    <xf numFmtId="0" fontId="17" fillId="0" borderId="6" xfId="0" applyFont="1" applyFill="1" applyBorder="1" applyAlignment="1">
      <alignment horizontal="left" vertical="top"/>
    </xf>
    <xf numFmtId="49" fontId="17" fillId="0" borderId="6" xfId="0" applyNumberFormat="1" applyFont="1" applyBorder="1" applyAlignment="1">
      <alignment vertical="top"/>
    </xf>
    <xf numFmtId="0" fontId="17" fillId="0" borderId="6" xfId="0" applyFont="1" applyBorder="1" applyAlignment="1">
      <alignment vertical="top"/>
    </xf>
    <xf numFmtId="0" fontId="21" fillId="3" borderId="0" xfId="0" applyFont="1" applyFill="1" applyBorder="1" applyAlignment="1">
      <alignment vertical="top"/>
    </xf>
    <xf numFmtId="0" fontId="1" fillId="0" borderId="0" xfId="0" applyFont="1" applyFill="1" applyBorder="1" applyAlignment="1">
      <alignment vertical="top"/>
    </xf>
    <xf numFmtId="0" fontId="17" fillId="3" borderId="0" xfId="0" applyFont="1" applyFill="1" applyBorder="1" applyAlignment="1">
      <alignment horizontal="center" vertical="top"/>
    </xf>
    <xf numFmtId="0" fontId="17" fillId="3" borderId="9" xfId="0" applyFont="1" applyFill="1" applyBorder="1" applyAlignment="1">
      <alignment vertical="top"/>
    </xf>
    <xf numFmtId="0" fontId="19" fillId="3" borderId="0" xfId="0" applyFont="1" applyFill="1" applyBorder="1" applyAlignment="1">
      <alignment vertical="top"/>
    </xf>
    <xf numFmtId="0" fontId="19" fillId="3" borderId="1" xfId="0" applyFont="1" applyFill="1" applyBorder="1" applyAlignment="1">
      <alignment vertical="top"/>
    </xf>
    <xf numFmtId="49" fontId="17" fillId="0" borderId="2" xfId="0" applyNumberFormat="1" applyFont="1" applyBorder="1" applyAlignment="1">
      <alignment vertical="top"/>
    </xf>
    <xf numFmtId="164" fontId="19" fillId="10" borderId="11" xfId="0" applyNumberFormat="1" applyFont="1" applyFill="1" applyBorder="1" applyAlignment="1">
      <alignment horizontal="left" vertical="top"/>
    </xf>
    <xf numFmtId="49" fontId="19" fillId="10" borderId="11" xfId="0" applyNumberFormat="1" applyFont="1" applyFill="1" applyBorder="1" applyAlignment="1">
      <alignment horizontal="center" vertical="top"/>
    </xf>
    <xf numFmtId="0" fontId="17" fillId="10" borderId="11" xfId="0" applyFont="1" applyFill="1" applyBorder="1" applyAlignment="1">
      <alignment vertical="top"/>
    </xf>
    <xf numFmtId="0" fontId="19" fillId="10" borderId="11" xfId="0" applyFont="1" applyFill="1" applyBorder="1" applyAlignment="1">
      <alignment vertical="top"/>
    </xf>
    <xf numFmtId="0" fontId="17" fillId="3" borderId="0" xfId="0" applyFont="1" applyFill="1" applyAlignment="1">
      <alignment horizontal="center" vertical="top"/>
    </xf>
    <xf numFmtId="0" fontId="17" fillId="3" borderId="3" xfId="0" applyFont="1" applyFill="1" applyBorder="1" applyAlignment="1">
      <alignment horizontal="center" vertical="top"/>
    </xf>
    <xf numFmtId="49" fontId="19" fillId="10" borderId="3" xfId="0" applyNumberFormat="1" applyFont="1" applyFill="1" applyBorder="1" applyAlignment="1">
      <alignment horizontal="left" vertical="top"/>
    </xf>
    <xf numFmtId="2" fontId="26" fillId="10" borderId="3" xfId="0" applyNumberFormat="1" applyFont="1" applyFill="1" applyBorder="1" applyAlignment="1">
      <alignment horizontal="center" vertical="top"/>
    </xf>
    <xf numFmtId="2" fontId="19" fillId="10" borderId="3" xfId="0" applyNumberFormat="1" applyFont="1" applyFill="1" applyBorder="1" applyAlignment="1">
      <alignment vertical="top"/>
    </xf>
    <xf numFmtId="0" fontId="17" fillId="3" borderId="0" xfId="0" applyFont="1" applyFill="1" applyAlignment="1">
      <alignment horizontal="right" vertical="top"/>
    </xf>
    <xf numFmtId="49" fontId="17" fillId="0" borderId="0" xfId="0" applyNumberFormat="1" applyFont="1" applyFill="1" applyBorder="1" applyAlignment="1">
      <alignment vertical="top"/>
    </xf>
    <xf numFmtId="164" fontId="17" fillId="3" borderId="5" xfId="0" applyNumberFormat="1" applyFont="1" applyFill="1" applyBorder="1" applyAlignment="1">
      <alignment horizontal="center" vertical="top"/>
    </xf>
    <xf numFmtId="49" fontId="19" fillId="0" borderId="0" xfId="0" applyNumberFormat="1" applyFont="1" applyFill="1" applyBorder="1" applyAlignment="1">
      <alignment horizontal="left" vertical="top"/>
    </xf>
    <xf numFmtId="0" fontId="17" fillId="0" borderId="1" xfId="0" applyFont="1" applyFill="1" applyBorder="1" applyAlignment="1">
      <alignment horizontal="right" vertical="top"/>
    </xf>
    <xf numFmtId="49" fontId="17" fillId="0" borderId="1" xfId="0" applyNumberFormat="1" applyFont="1" applyBorder="1" applyAlignment="1">
      <alignment vertical="top"/>
    </xf>
    <xf numFmtId="0" fontId="17" fillId="3" borderId="1" xfId="0" applyFont="1" applyFill="1" applyBorder="1" applyAlignment="1">
      <alignment vertical="top"/>
    </xf>
    <xf numFmtId="0" fontId="17" fillId="3" borderId="1" xfId="0" applyFont="1" applyFill="1" applyBorder="1" applyAlignment="1">
      <alignment horizontal="left" vertical="top"/>
    </xf>
    <xf numFmtId="0" fontId="17" fillId="3" borderId="0" xfId="0" applyNumberFormat="1" applyFont="1" applyFill="1" applyBorder="1" applyAlignment="1">
      <alignment horizontal="left" vertical="top"/>
    </xf>
    <xf numFmtId="0" fontId="2" fillId="0" borderId="0" xfId="0" applyNumberFormat="1" applyFont="1" applyBorder="1" applyAlignment="1">
      <alignment horizontal="left" vertical="top"/>
    </xf>
    <xf numFmtId="0" fontId="17" fillId="0" borderId="0" xfId="0" applyFont="1" applyAlignment="1">
      <alignment horizontal="center" vertical="top"/>
    </xf>
    <xf numFmtId="0" fontId="17" fillId="4" borderId="0" xfId="0" applyFont="1" applyFill="1" applyBorder="1" applyAlignment="1">
      <alignment vertical="top"/>
    </xf>
    <xf numFmtId="164" fontId="17" fillId="0" borderId="0" xfId="0" applyNumberFormat="1" applyFont="1" applyAlignment="1">
      <alignment horizontal="center" vertical="top"/>
    </xf>
    <xf numFmtId="0" fontId="19" fillId="3" borderId="0" xfId="0" applyFont="1" applyFill="1" applyAlignment="1">
      <alignment horizontal="center" vertical="top"/>
    </xf>
    <xf numFmtId="166" fontId="17" fillId="3" borderId="0" xfId="0" applyNumberFormat="1" applyFont="1" applyFill="1" applyAlignment="1">
      <alignment horizontal="left" vertical="top"/>
    </xf>
    <xf numFmtId="0" fontId="17" fillId="8" borderId="0" xfId="0" applyFont="1" applyFill="1" applyAlignment="1">
      <alignment vertical="top"/>
    </xf>
    <xf numFmtId="49" fontId="17" fillId="3" borderId="14" xfId="0" applyNumberFormat="1" applyFont="1" applyFill="1" applyBorder="1" applyAlignment="1">
      <alignment horizontal="center" vertical="top"/>
    </xf>
    <xf numFmtId="21" fontId="17" fillId="8" borderId="0" xfId="0" applyNumberFormat="1" applyFont="1" applyFill="1" applyAlignment="1">
      <alignment vertical="top"/>
    </xf>
    <xf numFmtId="0" fontId="17" fillId="8" borderId="1" xfId="0" applyFont="1" applyFill="1" applyBorder="1" applyAlignment="1">
      <alignment vertical="top"/>
    </xf>
    <xf numFmtId="21" fontId="17" fillId="8" borderId="1" xfId="0" applyNumberFormat="1" applyFont="1" applyFill="1" applyBorder="1" applyAlignment="1">
      <alignment vertical="top"/>
    </xf>
    <xf numFmtId="0" fontId="17" fillId="13" borderId="0" xfId="0" applyNumberFormat="1" applyFont="1" applyFill="1" applyBorder="1" applyAlignment="1">
      <alignment horizontal="center" vertical="top"/>
    </xf>
    <xf numFmtId="1" fontId="17" fillId="0" borderId="0" xfId="0" applyNumberFormat="1" applyFont="1" applyFill="1" applyBorder="1" applyAlignment="1">
      <alignment horizontal="right" vertical="top"/>
    </xf>
    <xf numFmtId="164" fontId="17" fillId="0" borderId="1" xfId="0" applyNumberFormat="1" applyFont="1" applyBorder="1" applyAlignment="1">
      <alignment vertical="top"/>
    </xf>
    <xf numFmtId="2" fontId="17" fillId="0" borderId="1" xfId="0" applyNumberFormat="1" applyFont="1" applyBorder="1" applyAlignment="1">
      <alignment horizontal="center" vertical="top"/>
    </xf>
    <xf numFmtId="164" fontId="17" fillId="0" borderId="1" xfId="0" applyNumberFormat="1" applyFont="1" applyBorder="1" applyAlignment="1">
      <alignment horizontal="center" vertical="top"/>
    </xf>
    <xf numFmtId="166" fontId="17" fillId="0" borderId="1" xfId="0" applyNumberFormat="1" applyFont="1" applyBorder="1" applyAlignment="1">
      <alignment vertical="top"/>
    </xf>
    <xf numFmtId="0" fontId="17" fillId="3" borderId="0" xfId="0" applyFont="1" applyFill="1" applyBorder="1" applyAlignment="1">
      <alignment horizontal="left" vertical="top"/>
    </xf>
    <xf numFmtId="0" fontId="21" fillId="0" borderId="2" xfId="0" applyFont="1" applyFill="1" applyBorder="1" applyAlignment="1">
      <alignment vertical="top"/>
    </xf>
    <xf numFmtId="0" fontId="17" fillId="0" borderId="2" xfId="0" applyFont="1" applyFill="1" applyBorder="1" applyAlignment="1">
      <alignment vertical="top"/>
    </xf>
    <xf numFmtId="0" fontId="1" fillId="0" borderId="2" xfId="0" applyFont="1" applyFill="1" applyBorder="1" applyAlignment="1">
      <alignment vertical="top"/>
    </xf>
    <xf numFmtId="0" fontId="17" fillId="0" borderId="2" xfId="0" applyFont="1" applyFill="1" applyBorder="1" applyAlignment="1">
      <alignment horizontal="left" vertical="top"/>
    </xf>
    <xf numFmtId="49" fontId="17" fillId="0" borderId="2" xfId="0" applyNumberFormat="1" applyFont="1" applyFill="1" applyBorder="1" applyAlignment="1">
      <alignment vertical="top"/>
    </xf>
    <xf numFmtId="164" fontId="17" fillId="0" borderId="2" xfId="0" applyNumberFormat="1" applyFont="1" applyBorder="1" applyAlignment="1">
      <alignment vertical="top"/>
    </xf>
    <xf numFmtId="0" fontId="17" fillId="0" borderId="2" xfId="0" applyFont="1" applyBorder="1" applyAlignment="1">
      <alignment vertical="top"/>
    </xf>
    <xf numFmtId="0" fontId="17" fillId="0" borderId="2" xfId="0" applyFont="1" applyBorder="1" applyAlignment="1">
      <alignment horizontal="center" vertical="top"/>
    </xf>
    <xf numFmtId="0" fontId="17" fillId="3" borderId="12" xfId="0" applyFont="1" applyFill="1" applyBorder="1" applyAlignment="1">
      <alignment horizontal="center" vertical="top"/>
    </xf>
    <xf numFmtId="0" fontId="17" fillId="3" borderId="2" xfId="0" applyFont="1" applyFill="1" applyBorder="1" applyAlignment="1">
      <alignment horizontal="center" vertical="top"/>
    </xf>
    <xf numFmtId="164" fontId="17" fillId="0" borderId="2" xfId="0" applyNumberFormat="1" applyFont="1" applyBorder="1" applyAlignment="1">
      <alignment horizontal="center" vertical="top"/>
    </xf>
    <xf numFmtId="0" fontId="17" fillId="3" borderId="2" xfId="0" applyFont="1" applyFill="1" applyBorder="1" applyAlignment="1">
      <alignment vertical="top"/>
    </xf>
    <xf numFmtId="0" fontId="17" fillId="3" borderId="2" xfId="0" applyFont="1" applyFill="1" applyBorder="1" applyAlignment="1">
      <alignment horizontal="left" vertical="top"/>
    </xf>
    <xf numFmtId="0" fontId="34" fillId="4" borderId="13" xfId="0" applyFont="1" applyFill="1" applyBorder="1" applyAlignment="1">
      <alignment horizontal="left" vertical="top"/>
    </xf>
    <xf numFmtId="2" fontId="17" fillId="0" borderId="0" xfId="0" applyNumberFormat="1" applyFont="1" applyAlignment="1">
      <alignment vertical="top"/>
    </xf>
    <xf numFmtId="1" fontId="17" fillId="0" borderId="0" xfId="0" applyNumberFormat="1" applyFont="1" applyFill="1" applyAlignment="1">
      <alignment horizontal="center" vertical="top"/>
    </xf>
    <xf numFmtId="49" fontId="37" fillId="0" borderId="0" xfId="0" applyNumberFormat="1" applyFont="1" applyFill="1" applyBorder="1" applyAlignment="1">
      <alignment vertical="top"/>
    </xf>
    <xf numFmtId="1" fontId="38" fillId="0" borderId="0" xfId="0" applyNumberFormat="1" applyFont="1" applyFill="1" applyBorder="1" applyAlignment="1">
      <alignment horizontal="center" vertical="top"/>
    </xf>
    <xf numFmtId="0" fontId="38" fillId="0" borderId="0" xfId="0" applyFont="1" applyFill="1" applyAlignment="1">
      <alignment vertical="top"/>
    </xf>
    <xf numFmtId="0" fontId="38" fillId="0" borderId="0" xfId="0" applyFont="1" applyFill="1" applyBorder="1" applyAlignment="1">
      <alignment vertical="top"/>
    </xf>
    <xf numFmtId="0" fontId="38" fillId="0" borderId="0" xfId="0" applyFont="1" applyFill="1" applyAlignment="1">
      <alignment horizontal="left" vertical="top"/>
    </xf>
    <xf numFmtId="49" fontId="38" fillId="0" borderId="0" xfId="0" applyNumberFormat="1" applyFont="1" applyFill="1" applyAlignment="1">
      <alignment vertical="top"/>
    </xf>
    <xf numFmtId="0" fontId="38" fillId="0" borderId="0" xfId="0" applyNumberFormat="1" applyFont="1" applyBorder="1" applyAlignment="1">
      <alignment horizontal="left" vertical="top"/>
    </xf>
    <xf numFmtId="49" fontId="38" fillId="0" borderId="0" xfId="0" applyNumberFormat="1" applyFont="1" applyBorder="1" applyAlignment="1">
      <alignment vertical="top"/>
    </xf>
    <xf numFmtId="0" fontId="38" fillId="0" borderId="0" xfId="0" applyFont="1" applyBorder="1" applyAlignment="1">
      <alignment vertical="top"/>
    </xf>
    <xf numFmtId="0" fontId="38" fillId="3" borderId="0" xfId="0" applyFont="1" applyFill="1" applyAlignment="1">
      <alignment horizontal="right" vertical="top"/>
    </xf>
    <xf numFmtId="164" fontId="38" fillId="3" borderId="5" xfId="0" applyNumberFormat="1" applyFont="1" applyFill="1" applyBorder="1" applyAlignment="1">
      <alignment horizontal="center" vertical="top"/>
    </xf>
    <xf numFmtId="49" fontId="38" fillId="0" borderId="0" xfId="0" applyNumberFormat="1" applyFont="1" applyFill="1" applyBorder="1" applyAlignment="1">
      <alignment horizontal="left" vertical="top"/>
    </xf>
    <xf numFmtId="0" fontId="38" fillId="3" borderId="0" xfId="0" applyFont="1" applyFill="1" applyBorder="1" applyAlignment="1">
      <alignment horizontal="center" vertical="top"/>
    </xf>
    <xf numFmtId="0" fontId="38" fillId="3" borderId="0" xfId="0" applyFont="1" applyFill="1" applyBorder="1" applyAlignment="1">
      <alignment vertical="top"/>
    </xf>
    <xf numFmtId="49" fontId="19" fillId="0" borderId="0" xfId="0" applyNumberFormat="1" applyFont="1" applyFill="1" applyAlignment="1">
      <alignment horizontal="left" vertical="top"/>
    </xf>
    <xf numFmtId="2" fontId="17" fillId="0" borderId="0" xfId="0" applyNumberFormat="1" applyFont="1" applyFill="1" applyAlignment="1">
      <alignment vertical="top"/>
    </xf>
    <xf numFmtId="49" fontId="39" fillId="0" borderId="0" xfId="0" applyNumberFormat="1" applyFont="1" applyFill="1" applyBorder="1" applyAlignment="1">
      <alignment horizontal="center" vertical="top"/>
    </xf>
    <xf numFmtId="0" fontId="40" fillId="3" borderId="0" xfId="0" applyFont="1" applyFill="1" applyBorder="1" applyAlignment="1">
      <alignment horizontal="center" vertical="top"/>
    </xf>
    <xf numFmtId="49" fontId="40" fillId="0" borderId="0" xfId="0" applyNumberFormat="1" applyFont="1" applyFill="1" applyBorder="1" applyAlignment="1">
      <alignment vertical="top"/>
    </xf>
    <xf numFmtId="49" fontId="39" fillId="0" borderId="0" xfId="0" applyNumberFormat="1" applyFont="1" applyFill="1" applyBorder="1" applyAlignment="1">
      <alignment vertical="top"/>
    </xf>
    <xf numFmtId="164" fontId="40" fillId="3" borderId="0" xfId="0" applyNumberFormat="1" applyFont="1" applyFill="1" applyBorder="1" applyAlignment="1">
      <alignment horizontal="center" vertical="top"/>
    </xf>
    <xf numFmtId="49" fontId="39" fillId="0" borderId="0" xfId="0" applyNumberFormat="1" applyFont="1" applyFill="1" applyBorder="1" applyAlignment="1">
      <alignment horizontal="left" vertical="top"/>
    </xf>
    <xf numFmtId="0" fontId="40" fillId="3" borderId="0" xfId="0" applyFont="1" applyFill="1" applyAlignment="1">
      <alignment vertical="top"/>
    </xf>
    <xf numFmtId="49" fontId="40" fillId="0" borderId="0" xfId="0" applyNumberFormat="1" applyFont="1" applyFill="1" applyBorder="1" applyAlignment="1">
      <alignment horizontal="left" vertical="top"/>
    </xf>
    <xf numFmtId="49" fontId="39" fillId="0" borderId="0" xfId="0" applyNumberFormat="1" applyFont="1" applyFill="1" applyBorder="1" applyAlignment="1">
      <alignment horizontal="right" vertical="top"/>
    </xf>
    <xf numFmtId="166" fontId="17" fillId="0" borderId="0" xfId="0" applyNumberFormat="1" applyFont="1" applyFill="1" applyAlignment="1">
      <alignment vertical="top"/>
    </xf>
    <xf numFmtId="2" fontId="19" fillId="3" borderId="0" xfId="0" applyNumberFormat="1" applyFont="1" applyFill="1" applyBorder="1" applyAlignment="1">
      <alignment horizontal="center" vertical="top"/>
    </xf>
    <xf numFmtId="0" fontId="19" fillId="0" borderId="0" xfId="0" applyFont="1" applyFill="1" applyAlignment="1">
      <alignment horizontal="right" vertical="top"/>
    </xf>
    <xf numFmtId="0" fontId="2" fillId="3" borderId="3" xfId="0" applyFont="1" applyFill="1" applyBorder="1" applyAlignment="1">
      <alignment vertical="top"/>
    </xf>
    <xf numFmtId="0" fontId="2" fillId="3" borderId="14" xfId="0" applyFont="1" applyFill="1" applyBorder="1" applyAlignment="1">
      <alignment vertical="top"/>
    </xf>
    <xf numFmtId="0" fontId="19" fillId="3" borderId="26" xfId="0" applyFont="1" applyFill="1" applyBorder="1" applyAlignment="1">
      <alignment vertical="top"/>
    </xf>
    <xf numFmtId="0" fontId="19" fillId="3" borderId="27" xfId="0" applyFont="1" applyFill="1" applyBorder="1" applyAlignment="1">
      <alignment horizontal="center" vertical="top"/>
    </xf>
    <xf numFmtId="164" fontId="22" fillId="3" borderId="26" xfId="0" applyNumberFormat="1" applyFont="1" applyFill="1" applyBorder="1" applyAlignment="1">
      <alignment vertical="top"/>
    </xf>
    <xf numFmtId="0" fontId="17" fillId="3" borderId="20" xfId="0" applyFont="1" applyFill="1" applyBorder="1" applyAlignment="1">
      <alignment vertical="top"/>
    </xf>
    <xf numFmtId="0" fontId="19" fillId="3" borderId="21" xfId="0" applyFont="1" applyFill="1" applyBorder="1" applyAlignment="1">
      <alignment vertical="top"/>
    </xf>
    <xf numFmtId="0" fontId="19" fillId="3" borderId="20" xfId="0" applyFont="1" applyFill="1" applyBorder="1" applyAlignment="1">
      <alignment vertical="top"/>
    </xf>
    <xf numFmtId="0" fontId="17" fillId="3" borderId="27" xfId="0" applyFont="1" applyFill="1" applyBorder="1" applyAlignment="1">
      <alignment vertical="top"/>
    </xf>
    <xf numFmtId="0" fontId="17" fillId="3" borderId="26" xfId="0" applyFont="1" applyFill="1" applyBorder="1" applyAlignment="1">
      <alignment vertical="top"/>
    </xf>
    <xf numFmtId="0" fontId="17" fillId="3" borderId="21" xfId="0" applyFont="1" applyFill="1" applyBorder="1" applyAlignment="1">
      <alignment vertical="top"/>
    </xf>
    <xf numFmtId="0" fontId="19" fillId="3" borderId="0" xfId="0" applyFont="1" applyFill="1" applyBorder="1" applyAlignment="1">
      <alignment horizontal="left" vertical="top"/>
    </xf>
    <xf numFmtId="0" fontId="17" fillId="3" borderId="10" xfId="0" applyFont="1" applyFill="1" applyBorder="1" applyAlignment="1">
      <alignment vertical="top"/>
    </xf>
    <xf numFmtId="0" fontId="17" fillId="3" borderId="15" xfId="0" applyFont="1" applyFill="1" applyBorder="1" applyAlignment="1">
      <alignment vertical="top"/>
    </xf>
    <xf numFmtId="0" fontId="17" fillId="3" borderId="0" xfId="0" applyFont="1" applyFill="1" applyBorder="1" applyAlignment="1">
      <alignment horizontal="right" vertical="top"/>
    </xf>
    <xf numFmtId="1" fontId="17" fillId="3" borderId="0" xfId="0" applyNumberFormat="1" applyFont="1" applyFill="1" applyBorder="1" applyAlignment="1">
      <alignment horizontal="right" vertical="top"/>
    </xf>
    <xf numFmtId="166" fontId="1" fillId="3" borderId="7" xfId="0" applyNumberFormat="1" applyFont="1" applyFill="1" applyBorder="1" applyAlignment="1">
      <alignment horizontal="right" vertical="top"/>
    </xf>
    <xf numFmtId="0" fontId="17" fillId="3" borderId="8" xfId="0" applyFont="1" applyFill="1" applyBorder="1" applyAlignment="1">
      <alignment horizontal="center" vertical="top"/>
    </xf>
    <xf numFmtId="166" fontId="3" fillId="3" borderId="0" xfId="0" applyNumberFormat="1" applyFont="1" applyFill="1" applyBorder="1" applyAlignment="1">
      <alignment horizontal="right" vertical="top"/>
    </xf>
    <xf numFmtId="0" fontId="17" fillId="3" borderId="10" xfId="0" applyFont="1" applyFill="1" applyBorder="1" applyAlignment="1">
      <alignment horizontal="center" vertical="top"/>
    </xf>
    <xf numFmtId="0" fontId="1" fillId="3" borderId="9" xfId="0" applyNumberFormat="1" applyFont="1" applyFill="1" applyBorder="1" applyAlignment="1">
      <alignment horizontal="left" vertical="top"/>
    </xf>
    <xf numFmtId="165" fontId="19" fillId="3" borderId="0" xfId="0" applyNumberFormat="1" applyFont="1" applyFill="1" applyBorder="1" applyAlignment="1">
      <alignment vertical="top"/>
    </xf>
    <xf numFmtId="164" fontId="1" fillId="3" borderId="2" xfId="0" applyNumberFormat="1" applyFont="1" applyFill="1" applyBorder="1" applyAlignment="1">
      <alignment horizontal="right" vertical="top"/>
    </xf>
    <xf numFmtId="0" fontId="17" fillId="3" borderId="28" xfId="0" applyFont="1" applyFill="1" applyBorder="1" applyAlignment="1">
      <alignment horizontal="center" vertical="top"/>
    </xf>
    <xf numFmtId="0" fontId="1" fillId="3" borderId="29" xfId="0" applyNumberFormat="1" applyFont="1" applyFill="1" applyBorder="1" applyAlignment="1">
      <alignment horizontal="left" vertical="top"/>
    </xf>
    <xf numFmtId="0" fontId="19" fillId="3" borderId="2" xfId="0" applyFont="1" applyFill="1" applyBorder="1" applyAlignment="1">
      <alignment vertical="top"/>
    </xf>
    <xf numFmtId="0" fontId="17" fillId="3" borderId="18" xfId="0" applyFont="1" applyFill="1" applyBorder="1" applyAlignment="1">
      <alignment vertical="top"/>
    </xf>
    <xf numFmtId="0" fontId="17" fillId="3" borderId="30" xfId="0" applyFont="1" applyFill="1" applyBorder="1" applyAlignment="1">
      <alignment vertical="top"/>
    </xf>
    <xf numFmtId="0" fontId="17" fillId="3" borderId="19" xfId="0" applyFont="1" applyFill="1" applyBorder="1" applyAlignment="1">
      <alignment vertical="top"/>
    </xf>
    <xf numFmtId="0" fontId="17" fillId="3" borderId="5" xfId="0" applyFont="1" applyFill="1" applyBorder="1" applyAlignment="1">
      <alignment vertical="top"/>
    </xf>
    <xf numFmtId="0" fontId="17" fillId="3" borderId="24" xfId="0" applyFont="1" applyFill="1" applyBorder="1" applyAlignment="1">
      <alignment vertical="top"/>
    </xf>
    <xf numFmtId="49" fontId="17" fillId="3" borderId="12" xfId="0" applyNumberFormat="1" applyFont="1" applyFill="1" applyBorder="1" applyAlignment="1">
      <alignment horizontal="left" vertical="top"/>
    </xf>
    <xf numFmtId="49" fontId="17" fillId="3" borderId="0" xfId="0" applyNumberFormat="1" applyFont="1" applyFill="1" applyAlignment="1">
      <alignment vertical="top"/>
    </xf>
    <xf numFmtId="49" fontId="5" fillId="3" borderId="0" xfId="0" applyNumberFormat="1" applyFont="1" applyFill="1" applyAlignment="1">
      <alignment vertical="top"/>
    </xf>
    <xf numFmtId="164" fontId="5" fillId="3" borderId="0" xfId="0" applyNumberFormat="1" applyFont="1" applyFill="1" applyAlignment="1">
      <alignment vertical="top"/>
    </xf>
    <xf numFmtId="0" fontId="17" fillId="0" borderId="3" xfId="0" applyFont="1" applyFill="1" applyBorder="1" applyAlignment="1">
      <alignment horizontal="left" vertical="top"/>
    </xf>
    <xf numFmtId="2" fontId="8" fillId="0" borderId="0" xfId="0" applyNumberFormat="1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horizontal="center" vertical="top"/>
    </xf>
    <xf numFmtId="164" fontId="8" fillId="0" borderId="5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horizontal="left" vertical="top"/>
    </xf>
    <xf numFmtId="0" fontId="19" fillId="0" borderId="12" xfId="0" applyFont="1" applyFill="1" applyBorder="1" applyAlignment="1">
      <alignment horizontal="left" vertical="top"/>
    </xf>
    <xf numFmtId="0" fontId="1" fillId="0" borderId="2" xfId="0" applyNumberFormat="1" applyFont="1" applyFill="1" applyBorder="1" applyAlignment="1">
      <alignment horizontal="left" vertical="top"/>
    </xf>
    <xf numFmtId="49" fontId="17" fillId="0" borderId="2" xfId="0" applyNumberFormat="1" applyFont="1" applyFill="1" applyBorder="1" applyAlignment="1">
      <alignment horizontal="left" vertical="top"/>
    </xf>
    <xf numFmtId="0" fontId="2" fillId="0" borderId="13" xfId="0" applyFont="1" applyFill="1" applyBorder="1" applyAlignment="1">
      <alignment horizontal="left" vertical="top"/>
    </xf>
    <xf numFmtId="49" fontId="2" fillId="0" borderId="0" xfId="0" applyNumberFormat="1" applyFont="1" applyFill="1" applyBorder="1" applyAlignment="1">
      <alignment horizontal="left" vertical="top"/>
    </xf>
    <xf numFmtId="0" fontId="19" fillId="0" borderId="0" xfId="0" applyFont="1" applyFill="1" applyAlignment="1">
      <alignment vertical="top"/>
    </xf>
    <xf numFmtId="0" fontId="19" fillId="3" borderId="0" xfId="0" applyNumberFormat="1" applyFont="1" applyFill="1" applyBorder="1" applyAlignment="1">
      <alignment horizontal="center" vertical="top"/>
    </xf>
    <xf numFmtId="0" fontId="17" fillId="3" borderId="0" xfId="0" applyNumberFormat="1" applyFont="1" applyFill="1" applyBorder="1" applyAlignment="1">
      <alignment horizontal="center" vertical="top"/>
    </xf>
    <xf numFmtId="49" fontId="26" fillId="0" borderId="1" xfId="0" applyNumberFormat="1" applyFont="1" applyFill="1" applyBorder="1" applyAlignment="1">
      <alignment horizontal="center" vertical="top"/>
    </xf>
    <xf numFmtId="1" fontId="17" fillId="0" borderId="1" xfId="0" applyNumberFormat="1" applyFont="1" applyFill="1" applyBorder="1" applyAlignment="1">
      <alignment horizontal="right" vertical="top"/>
    </xf>
    <xf numFmtId="49" fontId="17" fillId="0" borderId="1" xfId="0" applyNumberFormat="1" applyFont="1" applyFill="1" applyBorder="1" applyAlignment="1">
      <alignment vertical="top"/>
    </xf>
    <xf numFmtId="164" fontId="40" fillId="0" borderId="0" xfId="0" applyNumberFormat="1" applyFont="1" applyFill="1" applyBorder="1" applyAlignment="1">
      <alignment vertical="top"/>
    </xf>
    <xf numFmtId="49" fontId="25" fillId="0" borderId="0" xfId="0" applyNumberFormat="1" applyFont="1" applyFill="1" applyBorder="1" applyAlignment="1">
      <alignment vertical="top"/>
    </xf>
    <xf numFmtId="164" fontId="37" fillId="0" borderId="0" xfId="0" applyNumberFormat="1" applyFont="1" applyFill="1" applyBorder="1" applyAlignment="1">
      <alignment vertical="top"/>
    </xf>
    <xf numFmtId="164" fontId="19" fillId="0" borderId="0" xfId="0" applyNumberFormat="1" applyFont="1" applyFill="1" applyBorder="1" applyAlignment="1">
      <alignment horizontal="left" vertical="top"/>
    </xf>
    <xf numFmtId="2" fontId="1" fillId="0" borderId="0" xfId="0" applyNumberFormat="1" applyFont="1" applyFill="1" applyBorder="1" applyAlignment="1">
      <alignment vertical="top"/>
    </xf>
    <xf numFmtId="0" fontId="21" fillId="0" borderId="1" xfId="0" applyFont="1" applyFill="1" applyBorder="1" applyAlignment="1">
      <alignment vertical="top"/>
    </xf>
    <xf numFmtId="0" fontId="1" fillId="0" borderId="1" xfId="0" applyFont="1" applyFill="1" applyBorder="1" applyAlignment="1">
      <alignment vertical="top"/>
    </xf>
    <xf numFmtId="164" fontId="26" fillId="0" borderId="1" xfId="0" applyNumberFormat="1" applyFont="1" applyFill="1" applyBorder="1" applyAlignment="1">
      <alignment horizontal="center" vertical="top"/>
    </xf>
    <xf numFmtId="164" fontId="38" fillId="0" borderId="0" xfId="0" applyNumberFormat="1" applyFont="1" applyFill="1" applyBorder="1" applyAlignment="1">
      <alignment horizontal="center" vertical="top"/>
    </xf>
    <xf numFmtId="164" fontId="37" fillId="0" borderId="0" xfId="0" applyNumberFormat="1" applyFont="1" applyFill="1" applyBorder="1" applyAlignment="1">
      <alignment horizontal="left" vertical="top"/>
    </xf>
    <xf numFmtId="2" fontId="38" fillId="0" borderId="0" xfId="0" applyNumberFormat="1" applyFont="1" applyFill="1" applyBorder="1" applyAlignment="1">
      <alignment vertical="top"/>
    </xf>
    <xf numFmtId="1" fontId="37" fillId="0" borderId="0" xfId="0" applyNumberFormat="1" applyFont="1" applyFill="1" applyBorder="1" applyAlignment="1">
      <alignment horizontal="center" vertical="top"/>
    </xf>
    <xf numFmtId="1" fontId="37" fillId="0" borderId="1" xfId="0" applyNumberFormat="1" applyFont="1" applyFill="1" applyBorder="1" applyAlignment="1">
      <alignment horizontal="center" vertical="top"/>
    </xf>
    <xf numFmtId="164" fontId="17" fillId="0" borderId="0" xfId="0" applyNumberFormat="1" applyFont="1" applyFill="1" applyBorder="1" applyAlignment="1">
      <alignment vertical="top"/>
    </xf>
    <xf numFmtId="0" fontId="19" fillId="0" borderId="0" xfId="0" applyNumberFormat="1" applyFont="1" applyFill="1" applyBorder="1" applyAlignment="1">
      <alignment horizontal="left" vertical="top"/>
    </xf>
    <xf numFmtId="49" fontId="17" fillId="0" borderId="1" xfId="0" applyNumberFormat="1" applyFont="1" applyFill="1" applyBorder="1" applyAlignment="1">
      <alignment horizontal="left" vertical="top"/>
    </xf>
    <xf numFmtId="164" fontId="39" fillId="0" borderId="0" xfId="0" applyNumberFormat="1" applyFont="1" applyFill="1" applyBorder="1" applyAlignment="1">
      <alignment horizontal="left" vertical="top"/>
    </xf>
    <xf numFmtId="1" fontId="40" fillId="0" borderId="0" xfId="0" applyNumberFormat="1" applyFont="1" applyFill="1" applyBorder="1" applyAlignment="1">
      <alignment horizontal="right" vertical="top"/>
    </xf>
    <xf numFmtId="166" fontId="40" fillId="0" borderId="0" xfId="0" applyNumberFormat="1" applyFont="1" applyFill="1" applyBorder="1" applyAlignment="1">
      <alignment vertical="top"/>
    </xf>
    <xf numFmtId="2" fontId="19" fillId="0" borderId="0" xfId="0" applyNumberFormat="1" applyFont="1" applyFill="1" applyBorder="1" applyAlignment="1">
      <alignment vertical="top"/>
    </xf>
    <xf numFmtId="2" fontId="40" fillId="0" borderId="0" xfId="0" applyNumberFormat="1" applyFont="1" applyFill="1" applyBorder="1" applyAlignment="1">
      <alignment vertical="top"/>
    </xf>
    <xf numFmtId="49" fontId="19" fillId="0" borderId="0" xfId="0" applyNumberFormat="1" applyFont="1" applyFill="1" applyBorder="1" applyAlignment="1">
      <alignment vertical="top"/>
    </xf>
    <xf numFmtId="2" fontId="17" fillId="0" borderId="0" xfId="0" applyNumberFormat="1" applyFont="1" applyFill="1" applyBorder="1" applyAlignment="1">
      <alignment vertical="top"/>
    </xf>
    <xf numFmtId="164" fontId="25" fillId="0" borderId="0" xfId="0" applyNumberFormat="1" applyFont="1" applyFill="1" applyBorder="1" applyAlignment="1">
      <alignment vertical="top"/>
    </xf>
    <xf numFmtId="0" fontId="19" fillId="8" borderId="1" xfId="0" applyFont="1" applyFill="1" applyBorder="1" applyAlignment="1">
      <alignment horizontal="center" vertical="top"/>
    </xf>
    <xf numFmtId="49" fontId="18" fillId="0" borderId="12" xfId="0" applyNumberFormat="1" applyFont="1" applyFill="1" applyBorder="1" applyAlignment="1">
      <alignment vertical="top"/>
    </xf>
    <xf numFmtId="1" fontId="19" fillId="0" borderId="5" xfId="0" applyNumberFormat="1" applyFont="1" applyBorder="1" applyAlignment="1">
      <alignment horizontal="center" vertical="top"/>
    </xf>
    <xf numFmtId="1" fontId="17" fillId="0" borderId="0" xfId="0" applyNumberFormat="1" applyFont="1" applyBorder="1" applyAlignment="1">
      <alignment horizontal="center" vertical="top"/>
    </xf>
    <xf numFmtId="1" fontId="17" fillId="0" borderId="0" xfId="0" applyNumberFormat="1" applyFont="1" applyFill="1" applyAlignment="1">
      <alignment vertical="top"/>
    </xf>
    <xf numFmtId="0" fontId="17" fillId="0" borderId="0" xfId="0" applyFont="1" applyFill="1" applyAlignment="1">
      <alignment horizontal="right" vertical="top"/>
    </xf>
    <xf numFmtId="1" fontId="18" fillId="0" borderId="12" xfId="0" applyNumberFormat="1" applyFont="1" applyFill="1" applyBorder="1" applyAlignment="1">
      <alignment vertical="top"/>
    </xf>
    <xf numFmtId="164" fontId="32" fillId="14" borderId="3" xfId="0" applyNumberFormat="1" applyFont="1" applyFill="1" applyBorder="1" applyAlignment="1">
      <alignment horizontal="center" vertical="top"/>
    </xf>
    <xf numFmtId="164" fontId="20" fillId="14" borderId="3" xfId="0" applyNumberFormat="1" applyFont="1" applyFill="1" applyBorder="1" applyAlignment="1">
      <alignment horizontal="left" vertical="top"/>
    </xf>
    <xf numFmtId="1" fontId="20" fillId="14" borderId="3" xfId="0" applyNumberFormat="1" applyFont="1" applyFill="1" applyBorder="1" applyAlignment="1">
      <alignment horizontal="center" vertical="top"/>
    </xf>
    <xf numFmtId="0" fontId="20" fillId="14" borderId="3" xfId="0" applyFont="1" applyFill="1" applyBorder="1" applyAlignment="1">
      <alignment horizontal="left" vertical="top"/>
    </xf>
    <xf numFmtId="0" fontId="32" fillId="14" borderId="1" xfId="0" applyFont="1" applyFill="1" applyBorder="1" applyAlignment="1">
      <alignment horizontal="center" vertical="top"/>
    </xf>
    <xf numFmtId="0" fontId="20" fillId="14" borderId="1" xfId="0" applyFont="1" applyFill="1" applyBorder="1" applyAlignment="1">
      <alignment horizontal="left" vertical="top"/>
    </xf>
    <xf numFmtId="0" fontId="20" fillId="14" borderId="3" xfId="0" applyNumberFormat="1" applyFont="1" applyFill="1" applyBorder="1" applyAlignment="1">
      <alignment horizontal="center" vertical="top"/>
    </xf>
    <xf numFmtId="164" fontId="20" fillId="14" borderId="3" xfId="0" applyNumberFormat="1" applyFont="1" applyFill="1" applyBorder="1" applyAlignment="1">
      <alignment horizontal="center" vertical="top"/>
    </xf>
    <xf numFmtId="0" fontId="44" fillId="14" borderId="1" xfId="0" applyFont="1" applyFill="1" applyBorder="1" applyAlignment="1">
      <alignment horizontal="left" vertical="top"/>
    </xf>
    <xf numFmtId="0" fontId="44" fillId="5" borderId="3" xfId="0" applyNumberFormat="1" applyFont="1" applyFill="1" applyBorder="1" applyAlignment="1">
      <alignment horizontal="right" vertical="top"/>
    </xf>
    <xf numFmtId="0" fontId="44" fillId="7" borderId="3" xfId="0" applyNumberFormat="1" applyFont="1" applyFill="1" applyBorder="1" applyAlignment="1">
      <alignment horizontal="right" vertical="top"/>
    </xf>
    <xf numFmtId="0" fontId="44" fillId="6" borderId="3" xfId="0" applyNumberFormat="1" applyFont="1" applyFill="1" applyBorder="1" applyAlignment="1">
      <alignment horizontal="right" vertical="top"/>
    </xf>
    <xf numFmtId="0" fontId="17" fillId="0" borderId="0" xfId="0" applyNumberFormat="1" applyFont="1" applyFill="1" applyAlignment="1">
      <alignment vertical="top"/>
    </xf>
    <xf numFmtId="0" fontId="17" fillId="0" borderId="0" xfId="0" applyNumberFormat="1" applyFont="1" applyFill="1" applyBorder="1" applyAlignment="1">
      <alignment horizontal="left" vertical="top"/>
    </xf>
    <xf numFmtId="0" fontId="17" fillId="14" borderId="1" xfId="0" applyFont="1" applyFill="1" applyBorder="1" applyAlignment="1">
      <alignment vertical="top"/>
    </xf>
    <xf numFmtId="0" fontId="46" fillId="14" borderId="1" xfId="0" applyNumberFormat="1" applyFont="1" applyFill="1" applyBorder="1" applyAlignment="1">
      <alignment horizontal="right" vertical="top"/>
    </xf>
    <xf numFmtId="1" fontId="20" fillId="14" borderId="1" xfId="0" applyNumberFormat="1" applyFont="1" applyFill="1" applyBorder="1" applyAlignment="1">
      <alignment horizontal="right" vertical="top"/>
    </xf>
    <xf numFmtId="0" fontId="46" fillId="14" borderId="0" xfId="0" applyNumberFormat="1" applyFont="1" applyFill="1" applyBorder="1" applyAlignment="1">
      <alignment horizontal="right" vertical="top"/>
    </xf>
    <xf numFmtId="1" fontId="20" fillId="14" borderId="0" xfId="0" applyNumberFormat="1" applyFont="1" applyFill="1" applyBorder="1" applyAlignment="1">
      <alignment horizontal="right" vertical="top"/>
    </xf>
    <xf numFmtId="0" fontId="45" fillId="14" borderId="0" xfId="0" applyFont="1" applyFill="1" applyAlignment="1">
      <alignment vertical="top"/>
    </xf>
    <xf numFmtId="1" fontId="45" fillId="14" borderId="1" xfId="0" applyNumberFormat="1" applyFont="1" applyFill="1" applyBorder="1" applyAlignment="1">
      <alignment horizontal="center" vertical="top"/>
    </xf>
    <xf numFmtId="166" fontId="19" fillId="0" borderId="0" xfId="0" applyNumberFormat="1" applyFont="1" applyFill="1" applyBorder="1" applyAlignment="1">
      <alignment vertical="top"/>
    </xf>
    <xf numFmtId="2" fontId="17" fillId="0" borderId="2" xfId="0" applyNumberFormat="1" applyFont="1" applyBorder="1" applyAlignment="1">
      <alignment horizontal="center" vertical="top"/>
    </xf>
    <xf numFmtId="164" fontId="25" fillId="0" borderId="0" xfId="0" applyNumberFormat="1" applyFont="1" applyAlignment="1">
      <alignment horizontal="right" vertical="top"/>
    </xf>
    <xf numFmtId="164" fontId="19" fillId="0" borderId="0" xfId="0" applyNumberFormat="1" applyFont="1" applyFill="1" applyBorder="1" applyAlignment="1">
      <alignment vertical="top"/>
    </xf>
    <xf numFmtId="166" fontId="17" fillId="0" borderId="0" xfId="0" applyNumberFormat="1" applyFont="1" applyFill="1" applyBorder="1" applyAlignment="1">
      <alignment horizontal="center" vertical="top"/>
    </xf>
    <xf numFmtId="164" fontId="47" fillId="0" borderId="0" xfId="0" applyNumberFormat="1" applyFont="1" applyFill="1" applyBorder="1" applyAlignment="1">
      <alignment vertical="top"/>
    </xf>
    <xf numFmtId="49" fontId="47" fillId="0" borderId="0" xfId="0" applyNumberFormat="1" applyFont="1" applyAlignment="1">
      <alignment horizontal="left" vertical="top"/>
    </xf>
    <xf numFmtId="49" fontId="23" fillId="0" borderId="0" xfId="0" applyNumberFormat="1" applyFont="1" applyFill="1" applyBorder="1" applyAlignment="1">
      <alignment vertical="top"/>
    </xf>
    <xf numFmtId="49" fontId="23" fillId="0" borderId="0" xfId="0" applyNumberFormat="1" applyFont="1" applyBorder="1" applyAlignment="1">
      <alignment vertical="top"/>
    </xf>
    <xf numFmtId="49" fontId="1" fillId="0" borderId="0" xfId="0" applyNumberFormat="1" applyFont="1" applyBorder="1" applyAlignment="1">
      <alignment vertical="top"/>
    </xf>
    <xf numFmtId="1" fontId="19" fillId="0" borderId="0" xfId="0" applyNumberFormat="1" applyFont="1" applyBorder="1" applyAlignment="1">
      <alignment horizontal="center" vertical="top"/>
    </xf>
    <xf numFmtId="164" fontId="48" fillId="0" borderId="0" xfId="0" applyNumberFormat="1" applyFont="1" applyFill="1" applyBorder="1" applyAlignment="1">
      <alignment horizontal="left" vertical="top"/>
    </xf>
    <xf numFmtId="2" fontId="49" fillId="0" borderId="0" xfId="0" applyNumberFormat="1" applyFont="1" applyFill="1" applyBorder="1" applyAlignment="1">
      <alignment vertical="top"/>
    </xf>
    <xf numFmtId="49" fontId="48" fillId="0" borderId="0" xfId="0" applyNumberFormat="1" applyFont="1" applyFill="1" applyBorder="1" applyAlignment="1">
      <alignment vertical="top"/>
    </xf>
    <xf numFmtId="1" fontId="49" fillId="0" borderId="0" xfId="0" applyNumberFormat="1" applyFont="1" applyFill="1" applyBorder="1" applyAlignment="1">
      <alignment horizontal="center" vertical="top"/>
    </xf>
    <xf numFmtId="164" fontId="48" fillId="0" borderId="0" xfId="0" applyNumberFormat="1" applyFont="1" applyFill="1" applyBorder="1" applyAlignment="1">
      <alignment vertical="top"/>
    </xf>
    <xf numFmtId="49" fontId="48" fillId="0" borderId="0" xfId="0" applyNumberFormat="1" applyFont="1" applyFill="1" applyBorder="1" applyAlignment="1">
      <alignment horizontal="left" vertical="top"/>
    </xf>
    <xf numFmtId="164" fontId="49" fillId="0" borderId="0" xfId="0" applyNumberFormat="1" applyFont="1" applyFill="1" applyBorder="1" applyAlignment="1">
      <alignment vertical="top"/>
    </xf>
    <xf numFmtId="49" fontId="48" fillId="0" borderId="0" xfId="0" applyNumberFormat="1" applyFont="1" applyFill="1" applyBorder="1" applyAlignment="1">
      <alignment horizontal="center" vertical="top"/>
    </xf>
    <xf numFmtId="0" fontId="49" fillId="3" borderId="0" xfId="0" applyFont="1" applyFill="1" applyBorder="1" applyAlignment="1">
      <alignment horizontal="center" vertical="top"/>
    </xf>
    <xf numFmtId="49" fontId="49" fillId="0" borderId="0" xfId="0" applyNumberFormat="1" applyFont="1" applyFill="1" applyBorder="1" applyAlignment="1">
      <alignment vertical="top"/>
    </xf>
    <xf numFmtId="49" fontId="49" fillId="0" borderId="0" xfId="0" applyNumberFormat="1" applyFont="1" applyFill="1" applyBorder="1" applyAlignment="1">
      <alignment horizontal="left" vertical="top"/>
    </xf>
    <xf numFmtId="1" fontId="49" fillId="0" borderId="0" xfId="0" applyNumberFormat="1" applyFont="1" applyFill="1" applyBorder="1" applyAlignment="1">
      <alignment horizontal="right" vertical="top"/>
    </xf>
    <xf numFmtId="166" fontId="49" fillId="0" borderId="0" xfId="0" applyNumberFormat="1" applyFont="1" applyFill="1" applyBorder="1" applyAlignment="1">
      <alignment vertical="top"/>
    </xf>
    <xf numFmtId="164" fontId="49" fillId="3" borderId="0" xfId="0" applyNumberFormat="1" applyFont="1" applyFill="1" applyBorder="1" applyAlignment="1">
      <alignment horizontal="center" vertical="top"/>
    </xf>
    <xf numFmtId="0" fontId="49" fillId="3" borderId="0" xfId="0" applyFont="1" applyFill="1" applyAlignment="1">
      <alignment vertical="top"/>
    </xf>
    <xf numFmtId="49" fontId="48" fillId="0" borderId="0" xfId="0" applyNumberFormat="1" applyFont="1" applyFill="1" applyBorder="1" applyAlignment="1">
      <alignment horizontal="right" vertical="top"/>
    </xf>
    <xf numFmtId="0" fontId="19" fillId="0" borderId="0" xfId="0" applyFont="1" applyFill="1" applyBorder="1" applyAlignment="1">
      <alignment vertical="top"/>
    </xf>
    <xf numFmtId="0" fontId="2" fillId="0" borderId="0" xfId="0" applyFont="1" applyFill="1" applyBorder="1" applyAlignment="1">
      <alignment vertical="top"/>
    </xf>
    <xf numFmtId="0" fontId="19" fillId="0" borderId="0" xfId="0" applyFont="1" applyFill="1" applyAlignment="1">
      <alignment horizontal="left" vertical="top"/>
    </xf>
    <xf numFmtId="49" fontId="19" fillId="0" borderId="0" xfId="0" applyNumberFormat="1" applyFont="1" applyFill="1" applyAlignment="1">
      <alignment vertical="top"/>
    </xf>
    <xf numFmtId="0" fontId="50" fillId="0" borderId="0" xfId="0" applyNumberFormat="1" applyFont="1" applyBorder="1" applyAlignment="1">
      <alignment horizontal="left" vertical="top"/>
    </xf>
    <xf numFmtId="49" fontId="19" fillId="0" borderId="0" xfId="0" applyNumberFormat="1" applyFont="1" applyBorder="1" applyAlignment="1">
      <alignment vertical="top"/>
    </xf>
    <xf numFmtId="0" fontId="19" fillId="0" borderId="0" xfId="0" applyFont="1" applyBorder="1" applyAlignment="1">
      <alignment vertical="top"/>
    </xf>
    <xf numFmtId="0" fontId="19" fillId="3" borderId="0" xfId="0" applyFont="1" applyFill="1" applyAlignment="1">
      <alignment horizontal="right" vertical="top"/>
    </xf>
    <xf numFmtId="0" fontId="19" fillId="3" borderId="0" xfId="0" applyFont="1" applyFill="1" applyBorder="1" applyAlignment="1">
      <alignment horizontal="center" vertical="top"/>
    </xf>
    <xf numFmtId="1" fontId="19" fillId="0" borderId="0" xfId="0" applyNumberFormat="1" applyFont="1" applyFill="1" applyBorder="1" applyAlignment="1">
      <alignment horizontal="right" vertical="top"/>
    </xf>
    <xf numFmtId="164" fontId="19" fillId="3" borderId="5" xfId="0" applyNumberFormat="1" applyFont="1" applyFill="1" applyBorder="1" applyAlignment="1">
      <alignment horizontal="center" vertical="top"/>
    </xf>
    <xf numFmtId="164" fontId="19" fillId="0" borderId="0" xfId="0" applyNumberFormat="1" applyFont="1" applyFill="1" applyAlignment="1">
      <alignment vertical="top"/>
    </xf>
    <xf numFmtId="164" fontId="19" fillId="3" borderId="0" xfId="0" applyNumberFormat="1" applyFont="1" applyFill="1" applyBorder="1" applyAlignment="1">
      <alignment horizontal="left" vertical="top"/>
    </xf>
    <xf numFmtId="164" fontId="19" fillId="0" borderId="0" xfId="0" applyNumberFormat="1" applyFont="1" applyFill="1" applyAlignment="1">
      <alignment horizontal="center" vertical="top"/>
    </xf>
    <xf numFmtId="166" fontId="19" fillId="0" borderId="0" xfId="0" applyNumberFormat="1" applyFont="1" applyFill="1" applyAlignment="1">
      <alignment vertical="top"/>
    </xf>
    <xf numFmtId="0" fontId="19" fillId="3" borderId="0" xfId="0" applyFont="1" applyFill="1" applyAlignment="1">
      <alignment vertical="top"/>
    </xf>
    <xf numFmtId="2" fontId="19" fillId="0" borderId="0" xfId="0" applyNumberFormat="1" applyFont="1" applyFill="1" applyAlignment="1">
      <alignment vertical="top"/>
    </xf>
    <xf numFmtId="0" fontId="19" fillId="3" borderId="0" xfId="0" applyFont="1" applyFill="1" applyAlignment="1">
      <alignment horizontal="left" vertical="top"/>
    </xf>
    <xf numFmtId="1" fontId="19" fillId="0" borderId="1" xfId="0" applyNumberFormat="1" applyFont="1" applyFill="1" applyBorder="1" applyAlignment="1">
      <alignment horizontal="right" vertical="top"/>
    </xf>
    <xf numFmtId="0" fontId="2" fillId="0" borderId="1" xfId="0" applyFont="1" applyFill="1" applyBorder="1" applyAlignment="1">
      <alignment horizontal="right" vertical="top"/>
    </xf>
    <xf numFmtId="0" fontId="19" fillId="0" borderId="1" xfId="0" applyFont="1" applyFill="1" applyBorder="1" applyAlignment="1">
      <alignment horizontal="right" vertical="top"/>
    </xf>
    <xf numFmtId="49" fontId="50" fillId="0" borderId="1" xfId="0" applyNumberFormat="1" applyFont="1" applyBorder="1" applyAlignment="1">
      <alignment horizontal="left" vertical="top"/>
    </xf>
    <xf numFmtId="49" fontId="19" fillId="0" borderId="1" xfId="0" applyNumberFormat="1" applyFont="1" applyFill="1" applyBorder="1" applyAlignment="1">
      <alignment vertical="top"/>
    </xf>
    <xf numFmtId="0" fontId="19" fillId="3" borderId="1" xfId="0" applyFont="1" applyFill="1" applyBorder="1" applyAlignment="1">
      <alignment horizontal="center" vertical="top"/>
    </xf>
    <xf numFmtId="49" fontId="19" fillId="0" borderId="1" xfId="0" applyNumberFormat="1" applyFont="1" applyBorder="1" applyAlignment="1">
      <alignment vertical="top"/>
    </xf>
    <xf numFmtId="49" fontId="19" fillId="0" borderId="1" xfId="0" applyNumberFormat="1" applyFont="1" applyFill="1" applyBorder="1" applyAlignment="1">
      <alignment horizontal="left" vertical="top"/>
    </xf>
    <xf numFmtId="49" fontId="50" fillId="0" borderId="1" xfId="0" applyNumberFormat="1" applyFont="1" applyFill="1" applyBorder="1" applyAlignment="1">
      <alignment horizontal="left" vertical="top"/>
    </xf>
    <xf numFmtId="0" fontId="19" fillId="3" borderId="1" xfId="0" applyFont="1" applyFill="1" applyBorder="1" applyAlignment="1">
      <alignment horizontal="left" vertical="top"/>
    </xf>
    <xf numFmtId="1" fontId="17" fillId="0" borderId="2" xfId="0" applyNumberFormat="1" applyFont="1" applyBorder="1" applyAlignment="1">
      <alignment horizontal="center" vertical="top"/>
    </xf>
    <xf numFmtId="0" fontId="0" fillId="0" borderId="0" xfId="0" applyFill="1" applyAlignment="1">
      <alignment horizontal="center"/>
    </xf>
    <xf numFmtId="0" fontId="27" fillId="4" borderId="0" xfId="1" applyFont="1" applyFill="1" applyAlignment="1" applyProtection="1">
      <alignment horizontal="center"/>
    </xf>
    <xf numFmtId="0" fontId="16" fillId="4" borderId="0" xfId="1" applyFill="1" applyAlignment="1" applyProtection="1">
      <alignment horizontal="center"/>
    </xf>
    <xf numFmtId="0" fontId="15" fillId="4" borderId="0" xfId="0" applyFont="1" applyFill="1" applyAlignment="1">
      <alignment horizontal="center"/>
    </xf>
    <xf numFmtId="0" fontId="29" fillId="4" borderId="0" xfId="0" applyFont="1" applyFill="1" applyAlignment="1">
      <alignment horizontal="center"/>
    </xf>
    <xf numFmtId="164" fontId="15" fillId="4" borderId="0" xfId="0" applyNumberFormat="1" applyFont="1" applyFill="1" applyAlignment="1">
      <alignment horizontal="center"/>
    </xf>
    <xf numFmtId="0" fontId="15" fillId="0" borderId="1" xfId="0" applyFont="1" applyBorder="1" applyAlignment="1">
      <alignment horizontal="center"/>
    </xf>
    <xf numFmtId="2" fontId="17" fillId="0" borderId="0" xfId="0" applyNumberFormat="1" applyFont="1" applyFill="1" applyAlignment="1">
      <alignment horizontal="left"/>
    </xf>
    <xf numFmtId="0" fontId="0" fillId="0" borderId="0" xfId="0" applyFont="1" applyFill="1" applyAlignment="1">
      <alignment horizontal="left"/>
    </xf>
    <xf numFmtId="2" fontId="17" fillId="0" borderId="0" xfId="0" applyNumberFormat="1" applyFont="1" applyFill="1" applyAlignment="1">
      <alignment horizontal="center"/>
    </xf>
    <xf numFmtId="167" fontId="19" fillId="0" borderId="0" xfId="0" applyNumberFormat="1" applyFont="1" applyFill="1" applyBorder="1" applyAlignment="1">
      <alignment horizontal="left" vertical="top"/>
    </xf>
    <xf numFmtId="49" fontId="19" fillId="3" borderId="20" xfId="0" applyNumberFormat="1" applyFont="1" applyFill="1" applyBorder="1" applyAlignment="1">
      <alignment vertical="top"/>
    </xf>
    <xf numFmtId="0" fontId="18" fillId="10" borderId="26" xfId="0" applyFont="1" applyFill="1" applyBorder="1" applyAlignment="1">
      <alignment horizontal="center" vertical="top"/>
    </xf>
    <xf numFmtId="0" fontId="55" fillId="10" borderId="27" xfId="0" applyFont="1" applyFill="1" applyBorder="1" applyAlignment="1">
      <alignment horizontal="center" vertical="top"/>
    </xf>
    <xf numFmtId="0" fontId="18" fillId="10" borderId="20" xfId="0" applyFont="1" applyFill="1" applyBorder="1" applyAlignment="1">
      <alignment horizontal="center" vertical="top"/>
    </xf>
    <xf numFmtId="0" fontId="55" fillId="10" borderId="20" xfId="0" applyFont="1" applyFill="1" applyBorder="1" applyAlignment="1">
      <alignment horizontal="center" vertical="top"/>
    </xf>
    <xf numFmtId="49" fontId="19" fillId="3" borderId="9" xfId="0" applyNumberFormat="1" applyFont="1" applyFill="1" applyBorder="1" applyAlignment="1">
      <alignment vertical="top"/>
    </xf>
    <xf numFmtId="0" fontId="17" fillId="8" borderId="0" xfId="0" applyFont="1" applyFill="1" applyBorder="1" applyAlignment="1">
      <alignment horizontal="right" vertical="top"/>
    </xf>
    <xf numFmtId="164" fontId="17" fillId="8" borderId="0" xfId="0" applyNumberFormat="1" applyFont="1" applyFill="1" applyBorder="1" applyAlignment="1">
      <alignment vertical="top"/>
    </xf>
    <xf numFmtId="0" fontId="17" fillId="8" borderId="1" xfId="0" applyFont="1" applyFill="1" applyBorder="1" applyAlignment="1">
      <alignment horizontal="right" vertical="top"/>
    </xf>
    <xf numFmtId="165" fontId="17" fillId="8" borderId="1" xfId="0" applyNumberFormat="1" applyFont="1" applyFill="1" applyBorder="1" applyAlignment="1">
      <alignment vertical="top"/>
    </xf>
    <xf numFmtId="0" fontId="56" fillId="0" borderId="3" xfId="0" applyFont="1" applyBorder="1" applyAlignment="1">
      <alignment vertical="top"/>
    </xf>
    <xf numFmtId="0" fontId="57" fillId="0" borderId="3" xfId="0" applyFont="1" applyBorder="1" applyAlignment="1">
      <alignment vertical="top"/>
    </xf>
    <xf numFmtId="0" fontId="56" fillId="0" borderId="2" xfId="0" applyFont="1" applyBorder="1" applyAlignment="1">
      <alignment vertical="top"/>
    </xf>
    <xf numFmtId="164" fontId="20" fillId="14" borderId="3" xfId="0" applyNumberFormat="1" applyFont="1" applyFill="1" applyBorder="1" applyAlignment="1">
      <alignment horizontal="right" vertical="top"/>
    </xf>
    <xf numFmtId="0" fontId="19" fillId="10" borderId="20" xfId="0" applyFont="1" applyFill="1" applyBorder="1" applyAlignment="1">
      <alignment horizontal="center" vertical="top"/>
    </xf>
    <xf numFmtId="0" fontId="27" fillId="10" borderId="0" xfId="1" applyFont="1" applyFill="1" applyAlignment="1" applyProtection="1">
      <alignment horizontal="center" vertical="top"/>
    </xf>
    <xf numFmtId="0" fontId="27" fillId="10" borderId="0" xfId="1" applyNumberFormat="1" applyFont="1" applyFill="1" applyBorder="1" applyAlignment="1" applyProtection="1">
      <alignment horizontal="center" vertical="top"/>
    </xf>
    <xf numFmtId="0" fontId="19" fillId="10" borderId="7" xfId="0" applyFont="1" applyFill="1" applyBorder="1" applyAlignment="1">
      <alignment horizontal="left" vertical="top"/>
    </xf>
    <xf numFmtId="0" fontId="27" fillId="10" borderId="1" xfId="1" applyNumberFormat="1" applyFont="1" applyFill="1" applyBorder="1" applyAlignment="1" applyProtection="1">
      <alignment horizontal="center" vertical="top"/>
    </xf>
    <xf numFmtId="0" fontId="19" fillId="10" borderId="0" xfId="0" applyFont="1" applyFill="1" applyAlignment="1">
      <alignment horizontal="center" vertical="top"/>
    </xf>
    <xf numFmtId="0" fontId="37" fillId="10" borderId="0" xfId="0" applyFont="1" applyFill="1" applyAlignment="1">
      <alignment horizontal="center" vertical="top"/>
    </xf>
    <xf numFmtId="0" fontId="21" fillId="10" borderId="2" xfId="0" applyFont="1" applyFill="1" applyBorder="1" applyAlignment="1">
      <alignment vertical="top"/>
    </xf>
    <xf numFmtId="0" fontId="17" fillId="10" borderId="25" xfId="0" applyFont="1" applyFill="1" applyBorder="1" applyAlignment="1">
      <alignment vertical="top"/>
    </xf>
    <xf numFmtId="0" fontId="1" fillId="10" borderId="2" xfId="0" applyFont="1" applyFill="1" applyBorder="1" applyAlignment="1">
      <alignment vertical="top"/>
    </xf>
    <xf numFmtId="0" fontId="17" fillId="10" borderId="2" xfId="0" applyFont="1" applyFill="1" applyBorder="1" applyAlignment="1">
      <alignment horizontal="left" vertical="top"/>
    </xf>
    <xf numFmtId="49" fontId="17" fillId="10" borderId="2" xfId="0" applyNumberFormat="1" applyFont="1" applyFill="1" applyBorder="1" applyAlignment="1">
      <alignment vertical="top"/>
    </xf>
    <xf numFmtId="0" fontId="21" fillId="10" borderId="2" xfId="0" applyNumberFormat="1" applyFont="1" applyFill="1" applyBorder="1" applyAlignment="1">
      <alignment horizontal="left" vertical="top"/>
    </xf>
    <xf numFmtId="0" fontId="17" fillId="10" borderId="2" xfId="0" applyFont="1" applyFill="1" applyBorder="1" applyAlignment="1">
      <alignment vertical="top"/>
    </xf>
    <xf numFmtId="0" fontId="17" fillId="10" borderId="2" xfId="0" applyFont="1" applyFill="1" applyBorder="1" applyAlignment="1">
      <alignment horizontal="center" vertical="top"/>
    </xf>
    <xf numFmtId="0" fontId="17" fillId="10" borderId="12" xfId="0" applyFont="1" applyFill="1" applyBorder="1" applyAlignment="1">
      <alignment horizontal="center" vertical="top"/>
    </xf>
    <xf numFmtId="49" fontId="17" fillId="10" borderId="25" xfId="0" applyNumberFormat="1" applyFont="1" applyFill="1" applyBorder="1" applyAlignment="1">
      <alignment horizontal="left" vertical="top"/>
    </xf>
    <xf numFmtId="164" fontId="17" fillId="10" borderId="25" xfId="0" applyNumberFormat="1" applyFont="1" applyFill="1" applyBorder="1" applyAlignment="1">
      <alignment vertical="top"/>
    </xf>
    <xf numFmtId="49" fontId="17" fillId="10" borderId="25" xfId="0" applyNumberFormat="1" applyFont="1" applyFill="1" applyBorder="1" applyAlignment="1">
      <alignment vertical="top"/>
    </xf>
    <xf numFmtId="0" fontId="17" fillId="10" borderId="25" xfId="0" applyFont="1" applyFill="1" applyBorder="1" applyAlignment="1">
      <alignment horizontal="center" vertical="top"/>
    </xf>
    <xf numFmtId="164" fontId="17" fillId="10" borderId="25" xfId="0" applyNumberFormat="1" applyFont="1" applyFill="1" applyBorder="1" applyAlignment="1">
      <alignment horizontal="center" vertical="top"/>
    </xf>
    <xf numFmtId="0" fontId="17" fillId="10" borderId="25" xfId="0" applyFont="1" applyFill="1" applyBorder="1" applyAlignment="1">
      <alignment horizontal="left" vertical="top"/>
    </xf>
    <xf numFmtId="1" fontId="19" fillId="10" borderId="0" xfId="0" applyNumberFormat="1" applyFont="1" applyFill="1" applyBorder="1" applyAlignment="1">
      <alignment horizontal="center" vertical="top"/>
    </xf>
    <xf numFmtId="1" fontId="26" fillId="10" borderId="0" xfId="0" applyNumberFormat="1" applyFont="1" applyFill="1" applyBorder="1" applyAlignment="1">
      <alignment horizontal="center" vertical="top"/>
    </xf>
    <xf numFmtId="0" fontId="27" fillId="10" borderId="4" xfId="1" applyNumberFormat="1" applyFont="1" applyFill="1" applyBorder="1" applyAlignment="1" applyProtection="1">
      <alignment horizontal="center" vertical="top"/>
    </xf>
    <xf numFmtId="0" fontId="28" fillId="10" borderId="1" xfId="1" applyNumberFormat="1" applyFont="1" applyFill="1" applyBorder="1" applyAlignment="1" applyProtection="1">
      <alignment horizontal="center" vertical="top"/>
    </xf>
    <xf numFmtId="2" fontId="19" fillId="10" borderId="0" xfId="0" applyNumberFormat="1" applyFont="1" applyFill="1" applyAlignment="1">
      <alignment horizontal="center" vertical="top"/>
    </xf>
    <xf numFmtId="1" fontId="19" fillId="10" borderId="13" xfId="0" applyNumberFormat="1" applyFont="1" applyFill="1" applyBorder="1" applyAlignment="1">
      <alignment horizontal="center" vertical="top"/>
    </xf>
    <xf numFmtId="0" fontId="17" fillId="10" borderId="5" xfId="0" applyNumberFormat="1" applyFont="1" applyFill="1" applyBorder="1" applyAlignment="1">
      <alignment horizontal="center" vertical="top"/>
    </xf>
    <xf numFmtId="2" fontId="19" fillId="10" borderId="4" xfId="0" applyNumberFormat="1" applyFont="1" applyFill="1" applyBorder="1" applyAlignment="1">
      <alignment horizontal="center" vertical="top"/>
    </xf>
    <xf numFmtId="0" fontId="17" fillId="9" borderId="0" xfId="0" applyFont="1" applyFill="1" applyAlignment="1">
      <alignment vertical="top"/>
    </xf>
    <xf numFmtId="0" fontId="13" fillId="11" borderId="0" xfId="1" applyFont="1" applyFill="1" applyAlignment="1" applyProtection="1">
      <alignment horizontal="center" vertical="top"/>
    </xf>
    <xf numFmtId="0" fontId="41" fillId="11" borderId="0" xfId="1" applyFont="1" applyFill="1" applyAlignment="1" applyProtection="1">
      <alignment horizontal="center" vertical="top"/>
    </xf>
    <xf numFmtId="0" fontId="13" fillId="11" borderId="1" xfId="1" applyFont="1" applyFill="1" applyBorder="1" applyAlignment="1" applyProtection="1">
      <alignment horizontal="left" vertical="top"/>
    </xf>
    <xf numFmtId="0" fontId="13" fillId="11" borderId="2" xfId="1" applyFont="1" applyFill="1" applyBorder="1" applyAlignment="1" applyProtection="1">
      <alignment horizontal="center" vertical="top"/>
    </xf>
    <xf numFmtId="0" fontId="13" fillId="11" borderId="0" xfId="1" applyFont="1" applyFill="1" applyAlignment="1" applyProtection="1">
      <alignment horizontal="left" vertical="top"/>
    </xf>
    <xf numFmtId="0" fontId="19" fillId="10" borderId="0" xfId="0" applyNumberFormat="1" applyFont="1" applyFill="1" applyBorder="1" applyAlignment="1">
      <alignment horizontal="center" vertical="top"/>
    </xf>
    <xf numFmtId="0" fontId="13" fillId="11" borderId="0" xfId="1" applyFont="1" applyFill="1" applyAlignment="1" applyProtection="1">
      <alignment horizontal="right" vertical="top"/>
    </xf>
    <xf numFmtId="0" fontId="2" fillId="10" borderId="0" xfId="0" applyFont="1" applyFill="1" applyBorder="1" applyAlignment="1">
      <alignment horizontal="center" vertical="top"/>
    </xf>
    <xf numFmtId="0" fontId="17" fillId="10" borderId="0" xfId="0" applyFont="1" applyFill="1" applyBorder="1" applyAlignment="1">
      <alignment vertical="top"/>
    </xf>
    <xf numFmtId="0" fontId="17" fillId="10" borderId="0" xfId="0" applyFont="1" applyFill="1" applyAlignment="1">
      <alignment vertical="top"/>
    </xf>
    <xf numFmtId="0" fontId="27" fillId="10" borderId="7" xfId="1" applyNumberFormat="1" applyFont="1" applyFill="1" applyBorder="1" applyAlignment="1" applyProtection="1">
      <alignment horizontal="center" vertical="top"/>
    </xf>
    <xf numFmtId="0" fontId="13" fillId="11" borderId="0" xfId="1" applyFont="1" applyFill="1" applyBorder="1" applyAlignment="1" applyProtection="1">
      <alignment horizontal="center" vertical="top"/>
    </xf>
    <xf numFmtId="0" fontId="27" fillId="11" borderId="0" xfId="1" applyFont="1" applyFill="1" applyAlignment="1" applyProtection="1">
      <alignment horizontal="left" vertical="top"/>
    </xf>
    <xf numFmtId="0" fontId="1" fillId="0" borderId="3" xfId="0" applyNumberFormat="1" applyFont="1" applyBorder="1" applyAlignment="1">
      <alignment horizontal="center" vertical="top"/>
    </xf>
    <xf numFmtId="0" fontId="13" fillId="12" borderId="0" xfId="1" applyFont="1" applyFill="1" applyAlignment="1" applyProtection="1">
      <alignment horizontal="center" vertical="top"/>
    </xf>
    <xf numFmtId="49" fontId="19" fillId="0" borderId="9" xfId="0" applyNumberFormat="1" applyFont="1" applyFill="1" applyBorder="1" applyAlignment="1">
      <alignment vertical="top"/>
    </xf>
    <xf numFmtId="0" fontId="19" fillId="0" borderId="0" xfId="0" applyFont="1" applyFill="1" applyBorder="1" applyAlignment="1">
      <alignment horizontal="center" vertical="top"/>
    </xf>
    <xf numFmtId="0" fontId="56" fillId="0" borderId="0" xfId="0" applyFont="1" applyFill="1" applyAlignment="1">
      <alignment vertical="top"/>
    </xf>
    <xf numFmtId="0" fontId="58" fillId="0" borderId="0" xfId="0" applyFont="1" applyFill="1" applyAlignment="1">
      <alignment horizontal="right" vertical="top"/>
    </xf>
    <xf numFmtId="0" fontId="59" fillId="0" borderId="0" xfId="0" applyFont="1" applyFill="1" applyAlignment="1">
      <alignment horizontal="right" vertical="top"/>
    </xf>
    <xf numFmtId="0" fontId="56" fillId="0" borderId="0" xfId="0" applyFont="1" applyFill="1" applyBorder="1" applyAlignment="1">
      <alignment vertical="top"/>
    </xf>
    <xf numFmtId="0" fontId="59" fillId="0" borderId="0" xfId="0" applyFont="1" applyFill="1" applyBorder="1" applyAlignment="1">
      <alignment horizontal="right" vertical="top"/>
    </xf>
    <xf numFmtId="165" fontId="59" fillId="0" borderId="0" xfId="0" applyNumberFormat="1" applyFont="1" applyFill="1" applyBorder="1" applyAlignment="1">
      <alignment horizontal="right" vertical="top"/>
    </xf>
    <xf numFmtId="0" fontId="58" fillId="0" borderId="0" xfId="0" applyFont="1" applyFill="1" applyBorder="1" applyAlignment="1">
      <alignment vertical="top"/>
    </xf>
    <xf numFmtId="49" fontId="47" fillId="0" borderId="0" xfId="0" applyNumberFormat="1" applyFont="1" applyFill="1" applyAlignment="1">
      <alignment horizontal="left" vertical="top"/>
    </xf>
    <xf numFmtId="0" fontId="47" fillId="0" borderId="0" xfId="0" applyNumberFormat="1" applyFont="1" applyFill="1" applyAlignment="1">
      <alignment horizontal="left" vertical="top"/>
    </xf>
    <xf numFmtId="0" fontId="20" fillId="0" borderId="0" xfId="0" applyNumberFormat="1" applyFont="1" applyFill="1" applyBorder="1" applyAlignment="1">
      <alignment horizontal="right" vertical="top"/>
    </xf>
    <xf numFmtId="0" fontId="2" fillId="15" borderId="3" xfId="0" applyNumberFormat="1" applyFont="1" applyFill="1" applyBorder="1" applyAlignment="1">
      <alignment horizontal="right" vertical="top"/>
    </xf>
    <xf numFmtId="0" fontId="19" fillId="15" borderId="3" xfId="0" applyNumberFormat="1" applyFont="1" applyFill="1" applyBorder="1" applyAlignment="1">
      <alignment horizontal="right" vertical="top"/>
    </xf>
    <xf numFmtId="49" fontId="17" fillId="0" borderId="0" xfId="0" applyNumberFormat="1" applyFont="1" applyFill="1" applyBorder="1" applyAlignment="1">
      <alignment horizontal="left" vertical="top"/>
    </xf>
    <xf numFmtId="0" fontId="19" fillId="0" borderId="0" xfId="0" applyNumberFormat="1" applyFont="1" applyFill="1" applyBorder="1" applyAlignment="1">
      <alignment horizontal="right" vertical="top"/>
    </xf>
    <xf numFmtId="0" fontId="18" fillId="0" borderId="1" xfId="0" applyNumberFormat="1" applyFont="1" applyBorder="1" applyAlignment="1">
      <alignment horizontal="left" vertical="top"/>
    </xf>
    <xf numFmtId="0" fontId="18" fillId="0" borderId="1" xfId="0" applyNumberFormat="1" applyFont="1" applyBorder="1" applyAlignment="1">
      <alignment vertical="top"/>
    </xf>
    <xf numFmtId="0" fontId="23" fillId="0" borderId="0" xfId="0" applyNumberFormat="1" applyFont="1" applyBorder="1" applyAlignment="1">
      <alignment vertical="top"/>
    </xf>
    <xf numFmtId="2" fontId="17" fillId="0" borderId="0" xfId="0" applyNumberFormat="1" applyFont="1" applyBorder="1" applyAlignment="1">
      <alignment horizontal="left" vertical="top"/>
    </xf>
    <xf numFmtId="0" fontId="1" fillId="3" borderId="0" xfId="0" applyFont="1" applyFill="1" applyBorder="1" applyAlignment="1">
      <alignment vertical="top"/>
    </xf>
    <xf numFmtId="49" fontId="28" fillId="12" borderId="0" xfId="1" applyNumberFormat="1" applyFont="1" applyFill="1" applyAlignment="1" applyProtection="1">
      <alignment vertical="top"/>
    </xf>
    <xf numFmtId="164" fontId="17" fillId="12" borderId="0" xfId="0" applyNumberFormat="1" applyFont="1" applyFill="1" applyAlignment="1">
      <alignment vertical="top"/>
    </xf>
    <xf numFmtId="0" fontId="61" fillId="12" borderId="0" xfId="0" applyFont="1" applyFill="1" applyBorder="1" applyAlignment="1">
      <alignment horizontal="center" vertical="top"/>
    </xf>
    <xf numFmtId="2" fontId="62" fillId="7" borderId="33" xfId="0" applyNumberFormat="1" applyFont="1" applyFill="1" applyBorder="1" applyAlignment="1">
      <alignment horizontal="center" vertical="top"/>
    </xf>
    <xf numFmtId="0" fontId="63" fillId="12" borderId="0" xfId="0" applyFont="1" applyFill="1" applyBorder="1" applyAlignment="1">
      <alignment horizontal="center" vertical="top"/>
    </xf>
    <xf numFmtId="0" fontId="64" fillId="12" borderId="0" xfId="0" applyFont="1" applyFill="1" applyBorder="1" applyAlignment="1">
      <alignment horizontal="center" vertical="top"/>
    </xf>
    <xf numFmtId="2" fontId="62" fillId="5" borderId="33" xfId="0" applyNumberFormat="1" applyFont="1" applyFill="1" applyBorder="1" applyAlignment="1">
      <alignment horizontal="center" vertical="top"/>
    </xf>
    <xf numFmtId="2" fontId="2" fillId="15" borderId="3" xfId="0" applyNumberFormat="1" applyFont="1" applyFill="1" applyBorder="1" applyAlignment="1">
      <alignment horizontal="center" vertical="top"/>
    </xf>
    <xf numFmtId="0" fontId="28" fillId="11" borderId="0" xfId="1" applyFont="1" applyFill="1" applyAlignment="1" applyProtection="1">
      <alignment horizontal="left" vertical="top"/>
    </xf>
    <xf numFmtId="0" fontId="28" fillId="11" borderId="0" xfId="1" applyFont="1" applyFill="1" applyAlignment="1" applyProtection="1">
      <alignment horizontal="center" vertical="top"/>
    </xf>
    <xf numFmtId="0" fontId="45" fillId="5" borderId="3" xfId="0" applyNumberFormat="1" applyFont="1" applyFill="1" applyBorder="1" applyAlignment="1">
      <alignment horizontal="right" vertical="top"/>
    </xf>
    <xf numFmtId="0" fontId="27" fillId="0" borderId="0" xfId="1" applyFont="1" applyFill="1" applyAlignment="1" applyProtection="1">
      <alignment horizontal="center"/>
    </xf>
    <xf numFmtId="0" fontId="29" fillId="0" borderId="0" xfId="0" applyFont="1" applyFill="1" applyAlignment="1">
      <alignment horizontal="center"/>
    </xf>
    <xf numFmtId="0" fontId="16" fillId="0" borderId="0" xfId="1" applyFill="1" applyAlignment="1" applyProtection="1">
      <alignment horizontal="center"/>
    </xf>
    <xf numFmtId="2" fontId="15" fillId="4" borderId="0" xfId="0" applyNumberFormat="1" applyFont="1" applyFill="1" applyAlignment="1">
      <alignment horizontal="center"/>
    </xf>
    <xf numFmtId="0" fontId="13" fillId="4" borderId="0" xfId="1" applyFont="1" applyFill="1" applyAlignment="1" applyProtection="1">
      <alignment horizontal="center" vertical="top"/>
    </xf>
    <xf numFmtId="164" fontId="1" fillId="0" borderId="0" xfId="0" applyNumberFormat="1" applyFont="1" applyFill="1" applyBorder="1" applyAlignment="1">
      <alignment vertical="top"/>
    </xf>
    <xf numFmtId="164" fontId="17" fillId="3" borderId="0" xfId="0" applyNumberFormat="1" applyFont="1" applyFill="1" applyBorder="1" applyAlignment="1">
      <alignment horizontal="center" vertical="top"/>
    </xf>
    <xf numFmtId="1" fontId="18" fillId="0" borderId="0" xfId="0" applyNumberFormat="1" applyFont="1" applyBorder="1" applyAlignment="1">
      <alignment horizontal="center" vertical="top"/>
    </xf>
    <xf numFmtId="0" fontId="17" fillId="0" borderId="0" xfId="0" applyNumberFormat="1" applyFont="1" applyAlignment="1">
      <alignment horizontal="left" vertical="top"/>
    </xf>
    <xf numFmtId="0" fontId="56" fillId="4" borderId="0" xfId="0" applyFont="1" applyFill="1" applyAlignment="1">
      <alignment vertical="top"/>
    </xf>
    <xf numFmtId="2" fontId="18" fillId="4" borderId="9" xfId="0" applyNumberFormat="1" applyFont="1" applyFill="1" applyBorder="1" applyAlignment="1">
      <alignment vertical="top"/>
    </xf>
    <xf numFmtId="2" fontId="55" fillId="4" borderId="10" xfId="0" applyNumberFormat="1" applyFont="1" applyFill="1" applyBorder="1" applyAlignment="1">
      <alignment vertical="top"/>
    </xf>
    <xf numFmtId="2" fontId="18" fillId="4" borderId="0" xfId="0" applyNumberFormat="1" applyFont="1" applyFill="1" applyBorder="1" applyAlignment="1">
      <alignment vertical="top"/>
    </xf>
    <xf numFmtId="2" fontId="55" fillId="4" borderId="0" xfId="0" applyNumberFormat="1" applyFont="1" applyFill="1" applyBorder="1" applyAlignment="1">
      <alignment vertical="top"/>
    </xf>
    <xf numFmtId="164" fontId="19" fillId="4" borderId="9" xfId="0" applyNumberFormat="1" applyFont="1" applyFill="1" applyBorder="1" applyAlignment="1">
      <alignment vertical="top"/>
    </xf>
    <xf numFmtId="164" fontId="19" fillId="4" borderId="10" xfId="0" applyNumberFormat="1" applyFont="1" applyFill="1" applyBorder="1" applyAlignment="1">
      <alignment vertical="top"/>
    </xf>
    <xf numFmtId="165" fontId="2" fillId="4" borderId="9" xfId="0" applyNumberFormat="1" applyFont="1" applyFill="1" applyBorder="1" applyAlignment="1">
      <alignment vertical="top"/>
    </xf>
    <xf numFmtId="165" fontId="2" fillId="4" borderId="10" xfId="0" applyNumberFormat="1" applyFont="1" applyFill="1" applyBorder="1" applyAlignment="1">
      <alignment vertical="top"/>
    </xf>
    <xf numFmtId="0" fontId="18" fillId="4" borderId="31" xfId="0" applyFont="1" applyFill="1" applyBorder="1" applyAlignment="1">
      <alignment vertical="top"/>
    </xf>
    <xf numFmtId="0" fontId="55" fillId="4" borderId="32" xfId="0" applyFont="1" applyFill="1" applyBorder="1" applyAlignment="1">
      <alignment vertical="top"/>
    </xf>
    <xf numFmtId="0" fontId="18" fillId="4" borderId="1" xfId="0" applyFont="1" applyFill="1" applyBorder="1" applyAlignment="1">
      <alignment vertical="top"/>
    </xf>
    <xf numFmtId="0" fontId="55" fillId="4" borderId="1" xfId="0" applyFont="1" applyFill="1" applyBorder="1" applyAlignment="1">
      <alignment vertical="top"/>
    </xf>
    <xf numFmtId="165" fontId="19" fillId="4" borderId="31" xfId="0" applyNumberFormat="1" applyFont="1" applyFill="1" applyBorder="1" applyAlignment="1">
      <alignment vertical="top"/>
    </xf>
    <xf numFmtId="165" fontId="19" fillId="4" borderId="32" xfId="0" applyNumberFormat="1" applyFont="1" applyFill="1" applyBorder="1" applyAlignment="1">
      <alignment vertical="top"/>
    </xf>
    <xf numFmtId="0" fontId="2" fillId="4" borderId="31" xfId="0" applyFont="1" applyFill="1" applyBorder="1" applyAlignment="1">
      <alignment vertical="top"/>
    </xf>
    <xf numFmtId="0" fontId="2" fillId="4" borderId="32" xfId="0" applyFont="1" applyFill="1" applyBorder="1" applyAlignment="1">
      <alignment vertical="top"/>
    </xf>
    <xf numFmtId="164" fontId="65" fillId="4" borderId="3" xfId="0" applyNumberFormat="1" applyFont="1" applyFill="1" applyBorder="1" applyAlignment="1">
      <alignment horizontal="center" vertical="top"/>
    </xf>
    <xf numFmtId="1" fontId="2" fillId="4" borderId="3" xfId="0" applyNumberFormat="1" applyFont="1" applyFill="1" applyBorder="1" applyAlignment="1">
      <alignment horizontal="center" vertical="top"/>
    </xf>
  </cellXfs>
  <cellStyles count="3">
    <cellStyle name="Hyperlink" xfId="1" builtinId="8"/>
    <cellStyle name="Normal 2" xfId="2"/>
    <cellStyle name="Standard" xfId="0" builtinId="0"/>
  </cellStyles>
  <dxfs count="16">
    <dxf>
      <font>
        <color rgb="FFCCFFFF"/>
      </font>
    </dxf>
    <dxf>
      <font>
        <color theme="0"/>
      </font>
    </dxf>
    <dxf>
      <font>
        <color rgb="FFCCFFFF"/>
      </font>
    </dxf>
    <dxf>
      <font>
        <color theme="0"/>
      </font>
    </dxf>
    <dxf>
      <font>
        <color rgb="FFCCFFFF"/>
      </font>
    </dxf>
    <dxf>
      <font>
        <color theme="0"/>
      </font>
    </dxf>
    <dxf>
      <font>
        <color rgb="FFCCFFFF"/>
      </font>
    </dxf>
    <dxf>
      <font>
        <color theme="0"/>
      </font>
    </dxf>
    <dxf>
      <font>
        <color rgb="FFCCFFFF"/>
      </font>
    </dxf>
    <dxf>
      <font>
        <color theme="0"/>
      </font>
    </dxf>
    <dxf>
      <font>
        <color rgb="FFCCFFFF"/>
      </font>
    </dxf>
    <dxf>
      <font>
        <color theme="0"/>
      </font>
    </dxf>
    <dxf>
      <font>
        <color rgb="FFCCFFFF"/>
      </font>
    </dxf>
    <dxf>
      <font>
        <color theme="0"/>
      </font>
    </dxf>
    <dxf>
      <font>
        <color rgb="FFCCFFFF"/>
      </font>
    </dxf>
    <dxf>
      <font>
        <color theme="0"/>
      </font>
    </dxf>
  </dxfs>
  <tableStyles count="0" defaultTableStyle="TableStyleMedium9" defaultPivotStyle="PivotStyleLight16"/>
  <colors>
    <mruColors>
      <color rgb="FF2856BA"/>
      <color rgb="FF66FF33"/>
      <color rgb="FFCCFFFF"/>
      <color rgb="FFCCECFF"/>
      <color rgb="FF00FFFF"/>
      <color rgb="FF009900"/>
      <color rgb="FF008000"/>
      <color rgb="FF66FFFF"/>
      <color rgb="FF0000FF"/>
      <color rgb="FFC0C0C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Cohort!$BJ$33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Cohort!$BL$33:$BO$33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</c:strCache>
            </c:strRef>
          </c:cat>
          <c:val>
            <c:numRef>
              <c:f>Cohort!$BL$34:$BO$34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45136640"/>
        <c:axId val="145146624"/>
      </c:barChart>
      <c:scatterChart>
        <c:scatterStyle val="lineMarker"/>
        <c:ser>
          <c:idx val="1"/>
          <c:order val="1"/>
          <c:tx>
            <c:strRef>
              <c:f>Cohort!$BG$3</c:f>
              <c:strCache>
                <c:ptCount val="1"/>
                <c:pt idx="0">
                  <c:v>Median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Cohort!$BL$3:$BO$3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2"/>
          <c:order val="2"/>
          <c:tx>
            <c:strRef>
              <c:f>Cohort!$BG$4</c:f>
              <c:strCache>
                <c:ptCount val="1"/>
                <c:pt idx="0">
                  <c:v>Median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Cohort!$BL$4:$BO$4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3"/>
          <c:order val="3"/>
          <c:tx>
            <c:strRef>
              <c:f>Cohort!$BG$5</c:f>
              <c:strCache>
                <c:ptCount val="1"/>
                <c:pt idx="0">
                  <c:v>Median</c:v>
                </c:pt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Cohort!$BL$5:$BO$5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4"/>
          <c:order val="4"/>
          <c:tx>
            <c:strRef>
              <c:f>Cohort!$BG$6</c:f>
              <c:strCache>
                <c:ptCount val="1"/>
                <c:pt idx="0">
                  <c:v>Median</c:v>
                </c:pt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Cohort!$BL$6:$BO$6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5"/>
          <c:order val="5"/>
          <c:tx>
            <c:strRef>
              <c:f>Cohort!$BG$7</c:f>
              <c:strCache>
                <c:ptCount val="1"/>
                <c:pt idx="0">
                  <c:v>Median</c:v>
                </c:pt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Cohort!$BL$7:$BO$7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6"/>
          <c:order val="6"/>
          <c:tx>
            <c:strRef>
              <c:f>Cohort!$BG$8</c:f>
              <c:strCache>
                <c:ptCount val="1"/>
                <c:pt idx="0">
                  <c:v>Median</c:v>
                </c:pt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Cohort!$BL$8:$BO$8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7"/>
          <c:order val="7"/>
          <c:tx>
            <c:strRef>
              <c:f>Cohort!$BG$9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Cohort!$BL$9:$BO$9</c:f>
              <c:numCache>
                <c:formatCode>0.0</c:formatCode>
                <c:ptCount val="4"/>
              </c:numCache>
            </c:numRef>
          </c:yVal>
        </c:ser>
        <c:ser>
          <c:idx val="8"/>
          <c:order val="8"/>
          <c:tx>
            <c:strRef>
              <c:f>Cohort!$BG$10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Cohort!$BL$10:$BO$10</c:f>
              <c:numCache>
                <c:formatCode>0.0</c:formatCode>
                <c:ptCount val="4"/>
              </c:numCache>
            </c:numRef>
          </c:yVal>
        </c:ser>
        <c:axId val="145136640"/>
        <c:axId val="145146624"/>
      </c:scatterChart>
      <c:catAx>
        <c:axId val="1451366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5146624"/>
        <c:crossesAt val="0"/>
        <c:lblAlgn val="ctr"/>
        <c:lblOffset val="100"/>
        <c:tickLblSkip val="1"/>
        <c:tickMarkSkip val="1"/>
      </c:catAx>
      <c:valAx>
        <c:axId val="1451466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864359272745599E-2"/>
              <c:y val="0.1367891423820693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51366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'#1'!$CE$171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'#1'!$CG$171:$CJ$171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6268800"/>
        <c:axId val="156282880"/>
      </c:barChart>
      <c:catAx>
        <c:axId val="1562688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282880"/>
        <c:crossesAt val="0"/>
        <c:lblAlgn val="ctr"/>
        <c:lblOffset val="100"/>
        <c:tickLblSkip val="1"/>
        <c:tickMarkSkip val="1"/>
      </c:catAx>
      <c:valAx>
        <c:axId val="1562828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2E-2"/>
              <c:y val="0.1356857069049586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2688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'#2'!$CE$33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'#2'!$CG$34:$CJ$34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2459008"/>
        <c:axId val="242460544"/>
      </c:barChart>
      <c:scatterChart>
        <c:scatterStyle val="lineMarker"/>
        <c:ser>
          <c:idx val="1"/>
          <c:order val="1"/>
          <c:tx>
            <c:strRef>
              <c:f>'#2'!$CK$3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'#2'!$CG$3:$CJ$3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'#2'!$CK$4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'#2'!$CG$4:$CJ$4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'#2'!$CK$5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'#2'!$CG$5:$CJ$5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'#2'!$CK$6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'#2'!$CG$6:$CJ$6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'#2'!$CK$7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'#2'!$CG$7:$CJ$7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'#2'!$CK$8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'#2'!$CG$8:$CJ$8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'#2'!$CK$9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'#2'!$CG$9:$CJ$9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'#2'!$CK$10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'#2'!$CG$10:$CJ$10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42459008"/>
        <c:axId val="242460544"/>
      </c:scatterChart>
      <c:catAx>
        <c:axId val="2424590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2460544"/>
        <c:crossesAt val="0"/>
        <c:lblAlgn val="ctr"/>
        <c:lblOffset val="100"/>
        <c:tickLblSkip val="1"/>
        <c:tickMarkSkip val="1"/>
      </c:catAx>
      <c:valAx>
        <c:axId val="2424605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29E-2"/>
              <c:y val="0.1378649039635171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24590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'#2'!$CL$33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'#2'!$CN$34:$CQ$34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4018560"/>
        <c:axId val="244020352"/>
      </c:barChart>
      <c:scatterChart>
        <c:scatterStyle val="lineMarker"/>
        <c:ser>
          <c:idx val="1"/>
          <c:order val="1"/>
          <c:tx>
            <c:strRef>
              <c:f>'#2'!$CR$3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'#2'!$CN$3:$CQ$3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'#2'!$CR$4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'#2'!$CN$4:$CQ$4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'#2'!$CR$5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'#2'!$CN$5:$CQ$5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'#2'!$CR$6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'#2'!$CN$6:$CQ$6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'#2'!$CR$7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'#2'!$CN$7:$CQ$7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'#2'!$CR$8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'#2'!$CN$8:$CQ$8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'#2'!$CR$9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'#2'!$CN$9:$CQ$9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'#2'!$CR$10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'#2'!$CN$10:$CQ$10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44018560"/>
        <c:axId val="244020352"/>
      </c:scatterChart>
      <c:catAx>
        <c:axId val="2440185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020352"/>
        <c:crossesAt val="0"/>
        <c:lblAlgn val="ctr"/>
        <c:lblOffset val="100"/>
        <c:tickLblSkip val="1"/>
        <c:tickMarkSkip val="1"/>
      </c:catAx>
      <c:valAx>
        <c:axId val="2440203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80340790273E-2"/>
              <c:y val="0.2228107186992116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0185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'#2'!$CS$33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cat>
            <c:strRef>
              <c:f>'#2'!$CU$1:$CX$1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'#2'!$CU$34:$CX$34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4770688"/>
        <c:axId val="244772224"/>
      </c:barChart>
      <c:scatterChart>
        <c:scatterStyle val="lineMarker"/>
        <c:ser>
          <c:idx val="1"/>
          <c:order val="1"/>
          <c:tx>
            <c:strRef>
              <c:f>'#2'!$CY$3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'#2'!$CU$3:$CX$3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'#2'!$CY$4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'#2'!$CU$4:$CX$4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'#2'!$CY$5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'#2'!$CU$5:$CX$5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'#2'!$CY$6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'#2'!$CU$6:$CX$6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'#2'!$CY$7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'#2'!$CU$7:$CX$7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'#2'!$CY$8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'#2'!$CU$8:$CX$8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'#2'!$CY$9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'#2'!$CU$9:$CX$9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'#2'!$CY$10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'#2'!$CU$10:$CX$10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44770688"/>
        <c:axId val="244772224"/>
      </c:scatterChart>
      <c:catAx>
        <c:axId val="2447706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772224"/>
        <c:crossesAt val="0"/>
        <c:lblAlgn val="ctr"/>
        <c:lblOffset val="100"/>
        <c:tickLblSkip val="1"/>
        <c:tickMarkSkip val="1"/>
      </c:catAx>
      <c:valAx>
        <c:axId val="2447722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29E-2"/>
              <c:y val="0.21052638244693325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7706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'#2'!$BJ$111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'#2'!$BL$111:$BO$111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4916608"/>
        <c:axId val="244918144"/>
      </c:barChart>
      <c:catAx>
        <c:axId val="2449166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918144"/>
        <c:crossesAt val="0"/>
        <c:lblAlgn val="ctr"/>
        <c:lblOffset val="100"/>
        <c:tickLblSkip val="1"/>
        <c:tickMarkSkip val="1"/>
      </c:catAx>
      <c:valAx>
        <c:axId val="2449181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9166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'#2'!$BQ$111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'#2'!$BS$111:$BV$111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4955776"/>
        <c:axId val="244965760"/>
      </c:barChart>
      <c:catAx>
        <c:axId val="2449557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965760"/>
        <c:crossesAt val="0"/>
        <c:lblAlgn val="ctr"/>
        <c:lblOffset val="100"/>
        <c:tickLblSkip val="1"/>
        <c:tickMarkSkip val="1"/>
      </c:catAx>
      <c:valAx>
        <c:axId val="2449657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9557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'#2'!$BX$111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'#2'!$BZ$111:$CC$111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4999296"/>
        <c:axId val="245000832"/>
      </c:barChart>
      <c:catAx>
        <c:axId val="2449992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000832"/>
        <c:crossesAt val="0"/>
        <c:lblAlgn val="ctr"/>
        <c:lblOffset val="100"/>
        <c:tickLblSkip val="1"/>
        <c:tickMarkSkip val="1"/>
      </c:catAx>
      <c:valAx>
        <c:axId val="2450008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49992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'#2'!$CE$111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'#2'!$CG$111:$CJ$111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5324800"/>
        <c:axId val="245342976"/>
      </c:barChart>
      <c:catAx>
        <c:axId val="2453248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342976"/>
        <c:crossesAt val="0"/>
        <c:lblAlgn val="ctr"/>
        <c:lblOffset val="100"/>
        <c:tickLblSkip val="1"/>
        <c:tickMarkSkip val="1"/>
      </c:catAx>
      <c:valAx>
        <c:axId val="2453429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46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3248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'#2'!$CL$111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'#2'!$CN$111:$CQ$111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5577216"/>
        <c:axId val="245578752"/>
      </c:barChart>
      <c:catAx>
        <c:axId val="2455772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578752"/>
        <c:crossesAt val="0"/>
        <c:lblAlgn val="ctr"/>
        <c:lblOffset val="100"/>
        <c:tickLblSkip val="1"/>
        <c:tickMarkSkip val="1"/>
      </c:catAx>
      <c:valAx>
        <c:axId val="2455787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5772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'#2'!$CS$111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'#2'!$CU$111:$CX$111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5620096"/>
        <c:axId val="246088832"/>
      </c:barChart>
      <c:catAx>
        <c:axId val="2456200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088832"/>
        <c:crossesAt val="0"/>
        <c:lblAlgn val="ctr"/>
        <c:lblOffset val="100"/>
        <c:tickLblSkip val="1"/>
        <c:tickMarkSkip val="1"/>
      </c:catAx>
      <c:valAx>
        <c:axId val="2460888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56200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'#2'!$CE$91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'#2'!$CG$91:$CJ$91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6151040"/>
        <c:axId val="246152576"/>
      </c:barChart>
      <c:catAx>
        <c:axId val="2461510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152576"/>
        <c:crossesAt val="0"/>
        <c:lblAlgn val="ctr"/>
        <c:lblOffset val="100"/>
        <c:tickLblSkip val="1"/>
        <c:tickMarkSkip val="1"/>
      </c:catAx>
      <c:valAx>
        <c:axId val="2461525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46E-2"/>
              <c:y val="0.13568570690495863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1510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'#1'!$CL$171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'#1'!$CN$171:$CQ$171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6332800"/>
        <c:axId val="156334336"/>
      </c:barChart>
      <c:catAx>
        <c:axId val="1563328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334336"/>
        <c:crossesAt val="0"/>
        <c:lblAlgn val="ctr"/>
        <c:lblOffset val="100"/>
        <c:tickLblSkip val="1"/>
        <c:tickMarkSkip val="1"/>
      </c:catAx>
      <c:valAx>
        <c:axId val="1563343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5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3328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'#2'!$CL$91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'#2'!$CN$91:$CQ$91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6342016"/>
        <c:axId val="246343552"/>
      </c:barChart>
      <c:catAx>
        <c:axId val="2463420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343552"/>
        <c:crossesAt val="0"/>
        <c:lblAlgn val="ctr"/>
        <c:lblOffset val="100"/>
        <c:tickLblSkip val="1"/>
        <c:tickMarkSkip val="1"/>
      </c:catAx>
      <c:valAx>
        <c:axId val="2463435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3420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'#2'!$CS$91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'#2'!$CU$91:$CX$91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6466816"/>
        <c:axId val="246476800"/>
      </c:barChart>
      <c:catAx>
        <c:axId val="2464668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476800"/>
        <c:crossesAt val="0"/>
        <c:lblAlgn val="ctr"/>
        <c:lblOffset val="100"/>
        <c:tickLblSkip val="1"/>
        <c:tickMarkSkip val="1"/>
      </c:catAx>
      <c:valAx>
        <c:axId val="2464768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4668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'#2'!$BJ$91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'#2'!$BL$91:$BO$91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6600448"/>
        <c:axId val="246601984"/>
      </c:barChart>
      <c:catAx>
        <c:axId val="2466004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601984"/>
        <c:crossesAt val="0"/>
        <c:lblAlgn val="ctr"/>
        <c:lblOffset val="100"/>
        <c:tickLblSkip val="1"/>
        <c:tickMarkSkip val="1"/>
      </c:catAx>
      <c:valAx>
        <c:axId val="2466019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63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6004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'#2'!$BQ$91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'#2'!$BS$91:$BV$91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6684672"/>
        <c:axId val="246690560"/>
      </c:barChart>
      <c:catAx>
        <c:axId val="2466846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690560"/>
        <c:crossesAt val="0"/>
        <c:lblAlgn val="ctr"/>
        <c:lblOffset val="100"/>
        <c:tickLblSkip val="1"/>
        <c:tickMarkSkip val="1"/>
      </c:catAx>
      <c:valAx>
        <c:axId val="2466905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6846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'#2'!$BX$91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'#2'!$BZ$91:$CC$91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6748672"/>
        <c:axId val="246750208"/>
      </c:barChart>
      <c:catAx>
        <c:axId val="2467486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750208"/>
        <c:crossesAt val="0"/>
        <c:lblAlgn val="ctr"/>
        <c:lblOffset val="100"/>
        <c:tickLblSkip val="1"/>
        <c:tickMarkSkip val="1"/>
      </c:catAx>
      <c:valAx>
        <c:axId val="2467502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67486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'#3'!$BJ$171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'#3'!$BL$171:$BO$171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7689984"/>
        <c:axId val="247691520"/>
      </c:barChart>
      <c:catAx>
        <c:axId val="2476899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691520"/>
        <c:crossesAt val="0"/>
        <c:lblAlgn val="ctr"/>
        <c:lblOffset val="100"/>
        <c:tickLblSkip val="1"/>
        <c:tickMarkSkip val="1"/>
      </c:catAx>
      <c:valAx>
        <c:axId val="2476915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5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6899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'#3'!$BQ$171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'#3'!$BS$171:$BV$171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7745536"/>
        <c:axId val="247763712"/>
      </c:barChart>
      <c:catAx>
        <c:axId val="2477455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763712"/>
        <c:crossesAt val="0"/>
        <c:lblAlgn val="ctr"/>
        <c:lblOffset val="100"/>
        <c:tickLblSkip val="1"/>
        <c:tickMarkSkip val="1"/>
      </c:catAx>
      <c:valAx>
        <c:axId val="2477637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7455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'#3'!$BX$171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'#3'!$BZ$171:$CC$171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7805440"/>
        <c:axId val="247806976"/>
      </c:barChart>
      <c:catAx>
        <c:axId val="2478054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806976"/>
        <c:crossesAt val="0"/>
        <c:lblAlgn val="ctr"/>
        <c:lblOffset val="100"/>
        <c:tickLblSkip val="1"/>
        <c:tickMarkSkip val="1"/>
      </c:catAx>
      <c:valAx>
        <c:axId val="2478069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78054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'#3'!$CE$171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'#3'!$CG$171:$CJ$171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8135680"/>
        <c:axId val="248137216"/>
      </c:barChart>
      <c:catAx>
        <c:axId val="2481356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137216"/>
        <c:crossesAt val="0"/>
        <c:lblAlgn val="ctr"/>
        <c:lblOffset val="100"/>
        <c:tickLblSkip val="1"/>
        <c:tickMarkSkip val="1"/>
      </c:catAx>
      <c:valAx>
        <c:axId val="2481372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9E-2"/>
              <c:y val="0.1356857069049585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1356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'#3'!$CL$171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'#3'!$CN$171:$CQ$171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8334592"/>
        <c:axId val="248340480"/>
      </c:barChart>
      <c:catAx>
        <c:axId val="2483345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340480"/>
        <c:crossesAt val="0"/>
        <c:lblAlgn val="ctr"/>
        <c:lblOffset val="100"/>
        <c:tickLblSkip val="1"/>
        <c:tickMarkSkip val="1"/>
      </c:catAx>
      <c:valAx>
        <c:axId val="2483404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3345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'#1'!$CS$171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'#1'!$CU$171:$CX$171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7170304"/>
        <c:axId val="157176192"/>
      </c:barChart>
      <c:catAx>
        <c:axId val="1571703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176192"/>
        <c:crossesAt val="0"/>
        <c:lblAlgn val="ctr"/>
        <c:lblOffset val="100"/>
        <c:tickLblSkip val="1"/>
        <c:tickMarkSkip val="1"/>
      </c:catAx>
      <c:valAx>
        <c:axId val="1571761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5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1703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'#3'!$CS$171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'#3'!$CU$171:$CX$171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8398208"/>
        <c:axId val="248399744"/>
      </c:barChart>
      <c:catAx>
        <c:axId val="2483982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399744"/>
        <c:crossesAt val="0"/>
        <c:lblAlgn val="ctr"/>
        <c:lblOffset val="100"/>
        <c:tickLblSkip val="1"/>
        <c:tickMarkSkip val="1"/>
      </c:catAx>
      <c:valAx>
        <c:axId val="2483997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3982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'#3'!$BJ$191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'#3'!$BL$191:$BO$191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8437376"/>
        <c:axId val="248443264"/>
      </c:barChart>
      <c:catAx>
        <c:axId val="2484373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443264"/>
        <c:crossesAt val="0"/>
        <c:lblAlgn val="ctr"/>
        <c:lblOffset val="100"/>
        <c:tickLblSkip val="1"/>
        <c:tickMarkSkip val="1"/>
      </c:catAx>
      <c:valAx>
        <c:axId val="2484432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4373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'#3'!$BQ$191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'#3'!$BS$191:$BV$191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8763520"/>
        <c:axId val="248765056"/>
      </c:barChart>
      <c:catAx>
        <c:axId val="2487635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765056"/>
        <c:crossesAt val="0"/>
        <c:lblAlgn val="ctr"/>
        <c:lblOffset val="100"/>
        <c:tickLblSkip val="1"/>
        <c:tickMarkSkip val="1"/>
      </c:catAx>
      <c:valAx>
        <c:axId val="2487650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87635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'#3'!$BX$191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'#3'!$BZ$191:$CC$191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50391936"/>
        <c:axId val="250393728"/>
      </c:barChart>
      <c:catAx>
        <c:axId val="2503919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393728"/>
        <c:crossesAt val="0"/>
        <c:lblAlgn val="ctr"/>
        <c:lblOffset val="100"/>
        <c:tickLblSkip val="1"/>
        <c:tickMarkSkip val="1"/>
      </c:catAx>
      <c:valAx>
        <c:axId val="2503937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3919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'#3'!$CE$191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'#3'!$CG$191:$CJ$191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50447744"/>
        <c:axId val="250449280"/>
      </c:barChart>
      <c:catAx>
        <c:axId val="2504477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449280"/>
        <c:crossesAt val="0"/>
        <c:lblAlgn val="ctr"/>
        <c:lblOffset val="100"/>
        <c:tickLblSkip val="1"/>
        <c:tickMarkSkip val="1"/>
      </c:catAx>
      <c:valAx>
        <c:axId val="2504492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9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4477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'#3'!$CL$191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'#3'!$CN$191:$CQ$191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50524032"/>
        <c:axId val="250525568"/>
      </c:barChart>
      <c:catAx>
        <c:axId val="2505240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525568"/>
        <c:crossesAt val="0"/>
        <c:lblAlgn val="ctr"/>
        <c:lblOffset val="100"/>
        <c:tickLblSkip val="1"/>
        <c:tickMarkSkip val="1"/>
      </c:catAx>
      <c:valAx>
        <c:axId val="2505255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5240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'#3'!$CS$191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'#3'!$CU$191:$CX$191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50558720"/>
        <c:axId val="250572800"/>
      </c:barChart>
      <c:catAx>
        <c:axId val="2505587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572800"/>
        <c:crossesAt val="0"/>
        <c:lblAlgn val="ctr"/>
        <c:lblOffset val="100"/>
        <c:tickLblSkip val="1"/>
        <c:tickMarkSkip val="1"/>
      </c:catAx>
      <c:valAx>
        <c:axId val="2505728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05587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'#3'!$BJ$131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'#3'!$BL$131:$BO$131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51290368"/>
        <c:axId val="251291904"/>
      </c:barChart>
      <c:catAx>
        <c:axId val="2512903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291904"/>
        <c:crossesAt val="0"/>
        <c:lblAlgn val="ctr"/>
        <c:lblOffset val="100"/>
        <c:tickLblSkip val="1"/>
        <c:tickMarkSkip val="1"/>
      </c:catAx>
      <c:valAx>
        <c:axId val="2512919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12903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'#3'!$BQ$131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'#3'!$BS$131:$BV$131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55605760"/>
        <c:axId val="255611648"/>
      </c:barChart>
      <c:catAx>
        <c:axId val="2556057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611648"/>
        <c:crossesAt val="0"/>
        <c:lblAlgn val="ctr"/>
        <c:lblOffset val="100"/>
        <c:tickLblSkip val="1"/>
        <c:tickMarkSkip val="1"/>
      </c:catAx>
      <c:valAx>
        <c:axId val="2556116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6057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'#3'!$BX$131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'#3'!$BZ$131:$CC$131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55653376"/>
        <c:axId val="255654912"/>
      </c:barChart>
      <c:catAx>
        <c:axId val="2556533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654912"/>
        <c:crossesAt val="0"/>
        <c:lblAlgn val="ctr"/>
        <c:lblOffset val="100"/>
        <c:tickLblSkip val="1"/>
        <c:tickMarkSkip val="1"/>
      </c:catAx>
      <c:valAx>
        <c:axId val="2556549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25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6533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'#1'!$BJ$191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'#1'!$BL$191:$BO$191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7492352"/>
        <c:axId val="157493888"/>
      </c:barChart>
      <c:catAx>
        <c:axId val="1574923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493888"/>
        <c:crossesAt val="0"/>
        <c:lblAlgn val="ctr"/>
        <c:lblOffset val="100"/>
        <c:tickLblSkip val="1"/>
        <c:tickMarkSkip val="1"/>
      </c:catAx>
      <c:valAx>
        <c:axId val="1574938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4923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'#3'!$CE$131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'#3'!$CG$131:$CJ$131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55709184"/>
        <c:axId val="255710720"/>
      </c:barChart>
      <c:catAx>
        <c:axId val="2557091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710720"/>
        <c:crossesAt val="0"/>
        <c:lblAlgn val="ctr"/>
        <c:lblOffset val="100"/>
        <c:tickLblSkip val="1"/>
        <c:tickMarkSkip val="1"/>
      </c:catAx>
      <c:valAx>
        <c:axId val="2557107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9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7091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'#3'!$CL$131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'#3'!$CN$131:$CQ$131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55768832"/>
        <c:axId val="255770624"/>
      </c:barChart>
      <c:catAx>
        <c:axId val="2557688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770624"/>
        <c:crossesAt val="0"/>
        <c:lblAlgn val="ctr"/>
        <c:lblOffset val="100"/>
        <c:tickLblSkip val="1"/>
        <c:tickMarkSkip val="1"/>
      </c:catAx>
      <c:valAx>
        <c:axId val="2557706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7688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'#3'!$CS$131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'#3'!$CU$131:$CX$131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55832448"/>
        <c:axId val="255833984"/>
      </c:barChart>
      <c:catAx>
        <c:axId val="2558324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833984"/>
        <c:crossesAt val="0"/>
        <c:lblAlgn val="ctr"/>
        <c:lblOffset val="100"/>
        <c:tickLblSkip val="1"/>
        <c:tickMarkSkip val="1"/>
      </c:catAx>
      <c:valAx>
        <c:axId val="2558339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08784369186862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58324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'#3'!$BJ$151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'#3'!$BL$151:$BO$151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56019072"/>
        <c:axId val="256020864"/>
      </c:barChart>
      <c:catAx>
        <c:axId val="2560190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020864"/>
        <c:crossesAt val="0"/>
        <c:lblAlgn val="ctr"/>
        <c:lblOffset val="100"/>
        <c:tickLblSkip val="1"/>
        <c:tickMarkSkip val="1"/>
      </c:catAx>
      <c:valAx>
        <c:axId val="2560208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0190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'#3'!$BQ$151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'#3'!$BS$151:$BV$151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56591744"/>
        <c:axId val="256593280"/>
      </c:barChart>
      <c:catAx>
        <c:axId val="2565917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593280"/>
        <c:crossesAt val="0"/>
        <c:lblAlgn val="ctr"/>
        <c:lblOffset val="100"/>
        <c:tickLblSkip val="1"/>
        <c:tickMarkSkip val="1"/>
      </c:catAx>
      <c:valAx>
        <c:axId val="2565932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5917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'#3'!$BX$151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'#3'!$BZ$151:$CC$151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56934272"/>
        <c:axId val="256935808"/>
      </c:barChart>
      <c:catAx>
        <c:axId val="2569342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935808"/>
        <c:crossesAt val="0"/>
        <c:lblAlgn val="ctr"/>
        <c:lblOffset val="100"/>
        <c:tickLblSkip val="1"/>
        <c:tickMarkSkip val="1"/>
      </c:catAx>
      <c:valAx>
        <c:axId val="2569358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25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9342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'#3'!$CE$151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'#3'!$CG$151:$CJ$151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56989824"/>
        <c:axId val="257008000"/>
      </c:barChart>
      <c:catAx>
        <c:axId val="256989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008000"/>
        <c:crossesAt val="0"/>
        <c:lblAlgn val="ctr"/>
        <c:lblOffset val="100"/>
        <c:tickLblSkip val="1"/>
        <c:tickMarkSkip val="1"/>
      </c:catAx>
      <c:valAx>
        <c:axId val="2570080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9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69898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'#3'!$CL$151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'#3'!$CN$151:$CQ$151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57041536"/>
        <c:axId val="257043072"/>
      </c:barChart>
      <c:catAx>
        <c:axId val="2570415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043072"/>
        <c:crossesAt val="0"/>
        <c:lblAlgn val="ctr"/>
        <c:lblOffset val="100"/>
        <c:tickLblSkip val="1"/>
        <c:tickMarkSkip val="1"/>
      </c:catAx>
      <c:valAx>
        <c:axId val="2570430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0415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'#3'!$CS$151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'#3'!$CU$151:$CX$151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57096320"/>
        <c:axId val="257368448"/>
      </c:barChart>
      <c:catAx>
        <c:axId val="2570963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368448"/>
        <c:crossesAt val="0"/>
        <c:lblAlgn val="ctr"/>
        <c:lblOffset val="100"/>
        <c:tickLblSkip val="1"/>
        <c:tickMarkSkip val="1"/>
      </c:catAx>
      <c:valAx>
        <c:axId val="2573684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08784369186862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0963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'#3'!$BJ$71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'#3'!$BL$71:$BO$71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57414272"/>
        <c:axId val="257415808"/>
      </c:barChart>
      <c:catAx>
        <c:axId val="2574142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415808"/>
        <c:crossesAt val="0"/>
        <c:lblAlgn val="ctr"/>
        <c:lblOffset val="100"/>
        <c:tickLblSkip val="1"/>
        <c:tickMarkSkip val="1"/>
      </c:catAx>
      <c:valAx>
        <c:axId val="2574158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74142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'#1'!$BQ$191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'#1'!$BS$191:$BV$191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7531520"/>
        <c:axId val="157533312"/>
      </c:barChart>
      <c:catAx>
        <c:axId val="1575315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533312"/>
        <c:crossesAt val="0"/>
        <c:lblAlgn val="ctr"/>
        <c:lblOffset val="100"/>
        <c:tickLblSkip val="1"/>
        <c:tickMarkSkip val="1"/>
      </c:catAx>
      <c:valAx>
        <c:axId val="1575333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5315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'#3'!$BQ$71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'#3'!$BS$71:$BV$71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59517824"/>
        <c:axId val="259519616"/>
      </c:barChart>
      <c:catAx>
        <c:axId val="259517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519616"/>
        <c:crossesAt val="0"/>
        <c:lblAlgn val="ctr"/>
        <c:lblOffset val="100"/>
        <c:tickLblSkip val="1"/>
        <c:tickMarkSkip val="1"/>
      </c:catAx>
      <c:valAx>
        <c:axId val="2595196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5178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'#3'!$BX$71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'#3'!$BZ$71:$CC$71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59574016"/>
        <c:axId val="259575808"/>
      </c:barChart>
      <c:catAx>
        <c:axId val="2595740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575808"/>
        <c:crossesAt val="0"/>
        <c:lblAlgn val="ctr"/>
        <c:lblOffset val="100"/>
        <c:tickLblSkip val="1"/>
        <c:tickMarkSkip val="1"/>
      </c:catAx>
      <c:valAx>
        <c:axId val="2595758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25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5740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'#3'!$CE$71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'#3'!$CG$71:$CJ$71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59814144"/>
        <c:axId val="259815680"/>
      </c:barChart>
      <c:catAx>
        <c:axId val="2598141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815680"/>
        <c:crossesAt val="0"/>
        <c:lblAlgn val="ctr"/>
        <c:lblOffset val="100"/>
        <c:tickLblSkip val="1"/>
        <c:tickMarkSkip val="1"/>
      </c:catAx>
      <c:valAx>
        <c:axId val="2598156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9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8141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'#3'!$CL$71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'#3'!$CN$71:$CQ$71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59947520"/>
        <c:axId val="259949312"/>
      </c:barChart>
      <c:catAx>
        <c:axId val="2599475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949312"/>
        <c:crossesAt val="0"/>
        <c:lblAlgn val="ctr"/>
        <c:lblOffset val="100"/>
        <c:tickLblSkip val="1"/>
        <c:tickMarkSkip val="1"/>
      </c:catAx>
      <c:valAx>
        <c:axId val="2599493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599475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'#3'!$CS$71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'#3'!$CU$71:$CX$71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60199552"/>
        <c:axId val="260201088"/>
      </c:barChart>
      <c:catAx>
        <c:axId val="2601995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201088"/>
        <c:crossesAt val="0"/>
        <c:lblAlgn val="ctr"/>
        <c:lblOffset val="100"/>
        <c:tickLblSkip val="1"/>
        <c:tickMarkSkip val="1"/>
      </c:catAx>
      <c:valAx>
        <c:axId val="2602010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08784369186862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1995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'#3'!$CE$51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'#3'!$CG$51:$CJ$51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60386176"/>
        <c:axId val="260392064"/>
      </c:barChart>
      <c:catAx>
        <c:axId val="2603861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392064"/>
        <c:crossesAt val="0"/>
        <c:lblAlgn val="ctr"/>
        <c:lblOffset val="100"/>
        <c:tickLblSkip val="1"/>
        <c:tickMarkSkip val="1"/>
      </c:catAx>
      <c:valAx>
        <c:axId val="2603920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9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3861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'#3'!$CL$51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'#3'!$CN$51:$CQ$51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60449408"/>
        <c:axId val="260450944"/>
      </c:barChart>
      <c:catAx>
        <c:axId val="2604494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450944"/>
        <c:crossesAt val="0"/>
        <c:lblAlgn val="ctr"/>
        <c:lblOffset val="100"/>
        <c:tickLblSkip val="1"/>
        <c:tickMarkSkip val="1"/>
      </c:catAx>
      <c:valAx>
        <c:axId val="2604509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4494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'#3'!$CS$51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'#3'!$CU$51:$CX$51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60578304"/>
        <c:axId val="260580096"/>
      </c:barChart>
      <c:catAx>
        <c:axId val="2605783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580096"/>
        <c:crossesAt val="0"/>
        <c:lblAlgn val="ctr"/>
        <c:lblOffset val="100"/>
        <c:tickLblSkip val="1"/>
        <c:tickMarkSkip val="1"/>
      </c:catAx>
      <c:valAx>
        <c:axId val="2605800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08784369186862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5783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'#3'!$BJ$51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'#3'!$BL$51:$BO$51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60838912"/>
        <c:axId val="260840448"/>
      </c:barChart>
      <c:catAx>
        <c:axId val="2608389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840448"/>
        <c:crossesAt val="0"/>
        <c:lblAlgn val="ctr"/>
        <c:lblOffset val="100"/>
        <c:tickLblSkip val="1"/>
        <c:tickMarkSkip val="1"/>
      </c:catAx>
      <c:valAx>
        <c:axId val="2608404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8389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'#3'!$BQ$51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'#3'!$BS$51:$BV$51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60890624"/>
        <c:axId val="260892160"/>
      </c:barChart>
      <c:catAx>
        <c:axId val="2608906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892160"/>
        <c:crossesAt val="0"/>
        <c:lblAlgn val="ctr"/>
        <c:lblOffset val="100"/>
        <c:tickLblSkip val="1"/>
        <c:tickMarkSkip val="1"/>
      </c:catAx>
      <c:valAx>
        <c:axId val="2608921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08906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'#1'!$BX$191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'#1'!$BZ$191:$CC$191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7800320"/>
        <c:axId val="157801856"/>
      </c:barChart>
      <c:catAx>
        <c:axId val="1578003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801856"/>
        <c:crossesAt val="0"/>
        <c:lblAlgn val="ctr"/>
        <c:lblOffset val="100"/>
        <c:tickLblSkip val="1"/>
        <c:tickMarkSkip val="1"/>
      </c:catAx>
      <c:valAx>
        <c:axId val="1578018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8003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'#3'!$BX$51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'#3'!$BZ$51:$CC$51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61396736"/>
        <c:axId val="261410816"/>
      </c:barChart>
      <c:catAx>
        <c:axId val="2613967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410816"/>
        <c:crossesAt val="0"/>
        <c:lblAlgn val="ctr"/>
        <c:lblOffset val="100"/>
        <c:tickLblSkip val="1"/>
        <c:tickMarkSkip val="1"/>
      </c:catAx>
      <c:valAx>
        <c:axId val="2614108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25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13967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'#3'!$BJ$33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'#3'!$BL$34:$BO$34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62513024"/>
        <c:axId val="262514560"/>
      </c:barChart>
      <c:scatterChart>
        <c:scatterStyle val="lineMarker"/>
        <c:ser>
          <c:idx val="1"/>
          <c:order val="1"/>
          <c:tx>
            <c:strRef>
              <c:f>'#3'!$BG$3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'#3'!$BL$3:$BO$3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'#3'!$BG$4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'#3'!$BL$4:$BO$4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'#3'!$BG$5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'#3'!$BL$5:$BO$5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'#3'!$BG$6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'#3'!$BL$6:$BO$6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'#3'!$BG$7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'#3'!$BL$7:$BO$7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'#3'!$BG$8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'#3'!$BL$8:$BO$8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'#3'!$BG$9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'#3'!$BL$9:$BO$9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'#3'!$BG$10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'#3'!$BL$10:$BO$10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62513024"/>
        <c:axId val="262514560"/>
      </c:scatterChart>
      <c:catAx>
        <c:axId val="2625130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514560"/>
        <c:crossesAt val="0"/>
        <c:lblAlgn val="ctr"/>
        <c:lblOffset val="100"/>
        <c:tickLblSkip val="1"/>
        <c:tickMarkSkip val="1"/>
      </c:catAx>
      <c:valAx>
        <c:axId val="2625145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898950933574168E-2"/>
              <c:y val="0.13678914238206949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25130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'#3'!$BQ$33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'#3'!$BS$34:$BV$34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63554944"/>
        <c:axId val="263556480"/>
      </c:barChart>
      <c:scatterChart>
        <c:scatterStyle val="lineMarker"/>
        <c:ser>
          <c:idx val="1"/>
          <c:order val="1"/>
          <c:tx>
            <c:strRef>
              <c:f>'#3'!$BP$3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'#3'!$BS$3:$BV$3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'#3'!$BP$4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'#3'!$BS$4:$BV$4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'#3'!$BP$5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5080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'#3'!$BS$5:$BV$5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'#3'!$BP$6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'#3'!$BS$6:$BV$6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'#3'!$BP$7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'#3'!$BS$7:$BV$7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'#3'!$BP$8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'#3'!$BS$8:$BV$8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'#3'!$BP$9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'#3'!$BS$9:$BV$9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'#3'!$BP$10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'#3'!$BS$10:$BV$10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63554944"/>
        <c:axId val="263556480"/>
      </c:scatterChart>
      <c:catAx>
        <c:axId val="2635549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556480"/>
        <c:crossesAt val="0"/>
        <c:lblAlgn val="ctr"/>
        <c:lblOffset val="100"/>
        <c:tickLblSkip val="1"/>
        <c:tickMarkSkip val="1"/>
      </c:catAx>
      <c:valAx>
        <c:axId val="2635564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89399477054235E-2"/>
              <c:y val="0.2662545554758362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35549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'#3'!$BX$33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'#3'!$BZ$33:$CC$33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'#3'!$BZ$34:$CC$34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65192960"/>
        <c:axId val="265194496"/>
      </c:barChart>
      <c:scatterChart>
        <c:scatterStyle val="lineMarker"/>
        <c:ser>
          <c:idx val="1"/>
          <c:order val="1"/>
          <c:tx>
            <c:strRef>
              <c:f>'#3'!$BW$3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'#3'!$BZ$3:$CC$3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'#3'!$BW$4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'#3'!$BZ$4:$CC$4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'#3'!$BW$5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'#3'!$BZ$5:$CC$5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'#3'!$BW$6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'#3'!$BZ$6:$CC$6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'#3'!$BW$7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2540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'#3'!$BZ$7:$CC$7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'#3'!$BW$8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'#3'!$BZ$8:$CC$8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'#3'!$BW$9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'#3'!$BZ$9:$CC$9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'#3'!$BW$10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'#3'!$BZ$10:$CC$10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65192960"/>
        <c:axId val="265194496"/>
      </c:scatterChart>
      <c:catAx>
        <c:axId val="2651929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194496"/>
        <c:crossesAt val="0"/>
        <c:lblAlgn val="ctr"/>
        <c:lblOffset val="100"/>
        <c:tickLblSkip val="1"/>
        <c:tickMarkSkip val="1"/>
      </c:catAx>
      <c:valAx>
        <c:axId val="2651944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894001003158981E-2"/>
              <c:y val="0.2539647092177040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51929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'#3'!$CE$33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'#3'!$CG$34:$CJ$34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66128384"/>
        <c:axId val="266146560"/>
      </c:barChart>
      <c:scatterChart>
        <c:scatterStyle val="lineMarker"/>
        <c:ser>
          <c:idx val="1"/>
          <c:order val="1"/>
          <c:tx>
            <c:strRef>
              <c:f>'#3'!$CK$3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'#3'!$CG$3:$CJ$3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'#3'!$CK$4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'#3'!$CG$4:$CJ$4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'#3'!$CK$5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'#3'!$CG$5:$CJ$5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'#3'!$CK$6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'#3'!$CG$6:$CJ$6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'#3'!$CK$7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'#3'!$CG$7:$CJ$7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'#3'!$CK$8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'#3'!$CG$8:$CJ$8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'#3'!$CK$9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'#3'!$CG$9:$CJ$9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'#3'!$CK$10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'#3'!$CG$10:$CJ$10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66128384"/>
        <c:axId val="266146560"/>
      </c:scatterChart>
      <c:catAx>
        <c:axId val="2661283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146560"/>
        <c:crossesAt val="0"/>
        <c:lblAlgn val="ctr"/>
        <c:lblOffset val="100"/>
        <c:tickLblSkip val="1"/>
        <c:tickMarkSkip val="1"/>
      </c:catAx>
      <c:valAx>
        <c:axId val="2661465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36E-2"/>
              <c:y val="0.1378649039635171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61283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'#3'!$CL$33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'#3'!$CN$34:$CQ$34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68257536"/>
        <c:axId val="268259328"/>
      </c:barChart>
      <c:scatterChart>
        <c:scatterStyle val="lineMarker"/>
        <c:ser>
          <c:idx val="1"/>
          <c:order val="1"/>
          <c:tx>
            <c:strRef>
              <c:f>'#3'!$CR$3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'#3'!$CN$3:$CQ$3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'#3'!$CR$4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'#3'!$CN$4:$CQ$4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'#3'!$CR$5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'#3'!$CN$5:$CQ$5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'#3'!$CR$6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'#3'!$CN$6:$CQ$6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'#3'!$CR$7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'#3'!$CN$7:$CQ$7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'#3'!$CR$8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'#3'!$CN$8:$CQ$8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'#3'!$CR$9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'#3'!$CN$9:$CQ$9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'#3'!$CR$10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'#3'!$CN$10:$CQ$10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68257536"/>
        <c:axId val="268259328"/>
      </c:scatterChart>
      <c:catAx>
        <c:axId val="2682575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259328"/>
        <c:crossesAt val="0"/>
        <c:lblAlgn val="ctr"/>
        <c:lblOffset val="100"/>
        <c:tickLblSkip val="1"/>
        <c:tickMarkSkip val="1"/>
      </c:catAx>
      <c:valAx>
        <c:axId val="2682593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803407902741E-2"/>
              <c:y val="0.2228107186992116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682575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'#3'!$CS$33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cat>
            <c:strRef>
              <c:f>'#3'!$CU$1:$CX$1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'#3'!$CU$34:$CX$34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72429824"/>
        <c:axId val="272431360"/>
      </c:barChart>
      <c:scatterChart>
        <c:scatterStyle val="lineMarker"/>
        <c:ser>
          <c:idx val="1"/>
          <c:order val="1"/>
          <c:tx>
            <c:strRef>
              <c:f>'#3'!$CY$3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'#3'!$CU$3:$CX$3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'#3'!$CY$4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'#3'!$CU$4:$CX$4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'#3'!$CY$5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'#3'!$CU$5:$CX$5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'#3'!$CY$6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'#3'!$CU$6:$CX$6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'#3'!$CY$7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'#3'!$CU$7:$CX$7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'#3'!$CY$8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'#3'!$CU$8:$CX$8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'#3'!$CY$9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'#3'!$CU$9:$CX$9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'#3'!$CY$10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'#3'!$CU$10:$CX$10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72429824"/>
        <c:axId val="272431360"/>
      </c:scatterChart>
      <c:catAx>
        <c:axId val="272429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431360"/>
        <c:crossesAt val="0"/>
        <c:lblAlgn val="ctr"/>
        <c:lblOffset val="100"/>
        <c:tickLblSkip val="1"/>
        <c:tickMarkSkip val="1"/>
      </c:catAx>
      <c:valAx>
        <c:axId val="2724313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36E-2"/>
              <c:y val="0.2105263824469333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4298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'#3'!$BJ$111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'#3'!$BL$111:$BO$111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72493568"/>
        <c:axId val="272495360"/>
      </c:barChart>
      <c:catAx>
        <c:axId val="2724935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495360"/>
        <c:crossesAt val="0"/>
        <c:lblAlgn val="ctr"/>
        <c:lblOffset val="100"/>
        <c:tickLblSkip val="1"/>
        <c:tickMarkSkip val="1"/>
      </c:catAx>
      <c:valAx>
        <c:axId val="2724953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4935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'#3'!$BQ$111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'#3'!$BS$111:$BV$111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72532992"/>
        <c:axId val="272534528"/>
      </c:barChart>
      <c:catAx>
        <c:axId val="2725329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534528"/>
        <c:crossesAt val="0"/>
        <c:lblAlgn val="ctr"/>
        <c:lblOffset val="100"/>
        <c:tickLblSkip val="1"/>
        <c:tickMarkSkip val="1"/>
      </c:catAx>
      <c:valAx>
        <c:axId val="2725345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5329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'#3'!$BX$111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'#3'!$BZ$111:$CC$111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72596992"/>
        <c:axId val="272598528"/>
      </c:barChart>
      <c:catAx>
        <c:axId val="2725969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598528"/>
        <c:crossesAt val="0"/>
        <c:lblAlgn val="ctr"/>
        <c:lblOffset val="100"/>
        <c:tickLblSkip val="1"/>
        <c:tickMarkSkip val="1"/>
      </c:catAx>
      <c:valAx>
        <c:axId val="2725985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25969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'#1'!$CE$191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'#1'!$CG$191:$CJ$191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8253440"/>
        <c:axId val="158254976"/>
      </c:barChart>
      <c:catAx>
        <c:axId val="1582534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254976"/>
        <c:crossesAt val="0"/>
        <c:lblAlgn val="ctr"/>
        <c:lblOffset val="100"/>
        <c:tickLblSkip val="1"/>
        <c:tickMarkSkip val="1"/>
      </c:catAx>
      <c:valAx>
        <c:axId val="1582549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2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2534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'#3'!$CE$111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'#3'!$CG$111:$CJ$111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74032512"/>
        <c:axId val="274034048"/>
      </c:barChart>
      <c:catAx>
        <c:axId val="2740325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034048"/>
        <c:crossesAt val="0"/>
        <c:lblAlgn val="ctr"/>
        <c:lblOffset val="100"/>
        <c:tickLblSkip val="1"/>
        <c:tickMarkSkip val="1"/>
      </c:catAx>
      <c:valAx>
        <c:axId val="2740340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9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0325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'#3'!$CL$111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'#3'!$CN$111:$CQ$111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74821504"/>
        <c:axId val="274823040"/>
      </c:barChart>
      <c:catAx>
        <c:axId val="2748215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823040"/>
        <c:crossesAt val="0"/>
        <c:lblAlgn val="ctr"/>
        <c:lblOffset val="100"/>
        <c:tickLblSkip val="1"/>
        <c:tickMarkSkip val="1"/>
      </c:catAx>
      <c:valAx>
        <c:axId val="2748230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48215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'#3'!$CS$111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'#3'!$CU$111:$CX$111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79329024"/>
        <c:axId val="279330816"/>
      </c:barChart>
      <c:catAx>
        <c:axId val="2793290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330816"/>
        <c:crossesAt val="0"/>
        <c:lblAlgn val="ctr"/>
        <c:lblOffset val="100"/>
        <c:tickLblSkip val="1"/>
        <c:tickMarkSkip val="1"/>
      </c:catAx>
      <c:valAx>
        <c:axId val="2793308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3290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'#3'!$CE$91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'#3'!$CG$91:$CJ$91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79376640"/>
        <c:axId val="279378176"/>
      </c:barChart>
      <c:catAx>
        <c:axId val="2793766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378176"/>
        <c:crossesAt val="0"/>
        <c:lblAlgn val="ctr"/>
        <c:lblOffset val="100"/>
        <c:tickLblSkip val="1"/>
        <c:tickMarkSkip val="1"/>
      </c:catAx>
      <c:valAx>
        <c:axId val="2793781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9E-2"/>
              <c:y val="0.1356857069049585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793766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'#3'!$CL$91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'#3'!$CN$91:$CQ$91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82860544"/>
        <c:axId val="282866432"/>
      </c:barChart>
      <c:catAx>
        <c:axId val="2828605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2866432"/>
        <c:crossesAt val="0"/>
        <c:lblAlgn val="ctr"/>
        <c:lblOffset val="100"/>
        <c:tickLblSkip val="1"/>
        <c:tickMarkSkip val="1"/>
      </c:catAx>
      <c:valAx>
        <c:axId val="2828664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28605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'#3'!$CS$91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'#3'!$CU$91:$CX$91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82899584"/>
        <c:axId val="282901120"/>
      </c:barChart>
      <c:catAx>
        <c:axId val="2828995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2901120"/>
        <c:crossesAt val="0"/>
        <c:lblAlgn val="ctr"/>
        <c:lblOffset val="100"/>
        <c:tickLblSkip val="1"/>
        <c:tickMarkSkip val="1"/>
      </c:catAx>
      <c:valAx>
        <c:axId val="2829011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28995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'#3'!$BJ$91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'#3'!$BL$91:$BO$91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85379968"/>
        <c:axId val="285381760"/>
      </c:barChart>
      <c:catAx>
        <c:axId val="2853799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5381760"/>
        <c:crossesAt val="0"/>
        <c:lblAlgn val="ctr"/>
        <c:lblOffset val="100"/>
        <c:tickLblSkip val="1"/>
        <c:tickMarkSkip val="1"/>
      </c:catAx>
      <c:valAx>
        <c:axId val="2853817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5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53799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'#3'!$BQ$91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'#3'!$BS$91:$BV$91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86410624"/>
        <c:axId val="286412160"/>
      </c:barChart>
      <c:catAx>
        <c:axId val="2864106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6412160"/>
        <c:crossesAt val="0"/>
        <c:lblAlgn val="ctr"/>
        <c:lblOffset val="100"/>
        <c:tickLblSkip val="1"/>
        <c:tickMarkSkip val="1"/>
      </c:catAx>
      <c:valAx>
        <c:axId val="2864121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64106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'#3'!$BX$91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'#3'!$BZ$33:$CC$33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'#3'!$BZ$91:$CC$91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87666560"/>
        <c:axId val="287668096"/>
      </c:barChart>
      <c:catAx>
        <c:axId val="2876665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668096"/>
        <c:crossesAt val="0"/>
        <c:lblAlgn val="ctr"/>
        <c:lblOffset val="100"/>
        <c:tickLblSkip val="1"/>
        <c:tickMarkSkip val="1"/>
      </c:catAx>
      <c:valAx>
        <c:axId val="2876680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876665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'#4'!$BJ$171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'#4'!$BL$171:$BO$171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03771008"/>
        <c:axId val="303776896"/>
      </c:barChart>
      <c:catAx>
        <c:axId val="3037710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3776896"/>
        <c:crossesAt val="0"/>
        <c:lblAlgn val="ctr"/>
        <c:lblOffset val="100"/>
        <c:tickLblSkip val="1"/>
        <c:tickMarkSkip val="1"/>
      </c:catAx>
      <c:valAx>
        <c:axId val="3037768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49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37710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'#1'!$CL$191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'#1'!$CN$191:$CQ$191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8501504"/>
        <c:axId val="158515584"/>
      </c:barChart>
      <c:catAx>
        <c:axId val="1585015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515584"/>
        <c:crossesAt val="0"/>
        <c:lblAlgn val="ctr"/>
        <c:lblOffset val="100"/>
        <c:tickLblSkip val="1"/>
        <c:tickMarkSkip val="1"/>
      </c:catAx>
      <c:valAx>
        <c:axId val="1585155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5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5015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'#4'!$BQ$171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'#4'!$BS$171:$BV$171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03839104"/>
        <c:axId val="303840640"/>
      </c:barChart>
      <c:catAx>
        <c:axId val="3038391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3840640"/>
        <c:crossesAt val="0"/>
        <c:lblAlgn val="ctr"/>
        <c:lblOffset val="100"/>
        <c:tickLblSkip val="1"/>
        <c:tickMarkSkip val="1"/>
      </c:catAx>
      <c:valAx>
        <c:axId val="3038406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38391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'#4'!$BX$171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'#4'!$BZ$171:$CC$171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05746304"/>
        <c:axId val="305747840"/>
      </c:barChart>
      <c:catAx>
        <c:axId val="3057463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5747840"/>
        <c:crossesAt val="0"/>
        <c:lblAlgn val="ctr"/>
        <c:lblOffset val="100"/>
        <c:tickLblSkip val="1"/>
        <c:tickMarkSkip val="1"/>
      </c:catAx>
      <c:valAx>
        <c:axId val="3057478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57463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'#4'!$CE$171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'#4'!$CG$171:$CJ$171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05797760"/>
        <c:axId val="305815936"/>
      </c:barChart>
      <c:catAx>
        <c:axId val="3057977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5815936"/>
        <c:crossesAt val="0"/>
        <c:lblAlgn val="ctr"/>
        <c:lblOffset val="100"/>
        <c:tickLblSkip val="1"/>
        <c:tickMarkSkip val="1"/>
      </c:catAx>
      <c:valAx>
        <c:axId val="3058159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73E-2"/>
              <c:y val="0.13568570690495849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57977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'#4'!$CL$171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'#4'!$CN$171:$CQ$171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05874048"/>
        <c:axId val="305875584"/>
      </c:barChart>
      <c:catAx>
        <c:axId val="3058740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5875584"/>
        <c:crossesAt val="0"/>
        <c:lblAlgn val="ctr"/>
        <c:lblOffset val="100"/>
        <c:tickLblSkip val="1"/>
        <c:tickMarkSkip val="1"/>
      </c:catAx>
      <c:valAx>
        <c:axId val="3058755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58740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'#4'!$CS$171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'#4'!$CU$171:$CX$171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05908736"/>
        <c:axId val="305992448"/>
      </c:barChart>
      <c:catAx>
        <c:axId val="3059087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5992448"/>
        <c:crossesAt val="0"/>
        <c:lblAlgn val="ctr"/>
        <c:lblOffset val="100"/>
        <c:tickLblSkip val="1"/>
        <c:tickMarkSkip val="1"/>
      </c:catAx>
      <c:valAx>
        <c:axId val="3059924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59087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'#4'!$BJ$191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'#4'!$BL$191:$BO$191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06316800"/>
        <c:axId val="306318336"/>
      </c:barChart>
      <c:catAx>
        <c:axId val="3063168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6318336"/>
        <c:crossesAt val="0"/>
        <c:lblAlgn val="ctr"/>
        <c:lblOffset val="100"/>
        <c:tickLblSkip val="1"/>
        <c:tickMarkSkip val="1"/>
      </c:catAx>
      <c:valAx>
        <c:axId val="3063183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63168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'#4'!$BQ$191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'#4'!$BS$191:$BV$191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06360320"/>
        <c:axId val="306361856"/>
      </c:barChart>
      <c:catAx>
        <c:axId val="3063603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6361856"/>
        <c:crossesAt val="0"/>
        <c:lblAlgn val="ctr"/>
        <c:lblOffset val="100"/>
        <c:tickLblSkip val="1"/>
        <c:tickMarkSkip val="1"/>
      </c:catAx>
      <c:valAx>
        <c:axId val="3063618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63603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'#4'!$BX$191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'#4'!$BZ$191:$CC$191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06616576"/>
        <c:axId val="306618368"/>
      </c:barChart>
      <c:catAx>
        <c:axId val="3066165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6618368"/>
        <c:crossesAt val="0"/>
        <c:lblAlgn val="ctr"/>
        <c:lblOffset val="100"/>
        <c:tickLblSkip val="1"/>
        <c:tickMarkSkip val="1"/>
      </c:catAx>
      <c:valAx>
        <c:axId val="3066183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66165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'#4'!$CE$191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'#4'!$CG$191:$CJ$191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07004160"/>
        <c:axId val="307005696"/>
      </c:barChart>
      <c:catAx>
        <c:axId val="3070041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7005696"/>
        <c:crossesAt val="0"/>
        <c:lblAlgn val="ctr"/>
        <c:lblOffset val="100"/>
        <c:tickLblSkip val="1"/>
        <c:tickMarkSkip val="1"/>
      </c:catAx>
      <c:valAx>
        <c:axId val="3070056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7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70041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'#4'!$CL$191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'#4'!$CN$191:$CQ$191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07067904"/>
        <c:axId val="307069696"/>
      </c:barChart>
      <c:catAx>
        <c:axId val="3070679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7069696"/>
        <c:crossesAt val="0"/>
        <c:lblAlgn val="ctr"/>
        <c:lblOffset val="100"/>
        <c:tickLblSkip val="1"/>
        <c:tickMarkSkip val="1"/>
      </c:catAx>
      <c:valAx>
        <c:axId val="3070696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70679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'#1'!$CS$191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'#1'!$CU$191:$CX$191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8556928"/>
        <c:axId val="158558464"/>
      </c:barChart>
      <c:catAx>
        <c:axId val="1585569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558464"/>
        <c:crossesAt val="0"/>
        <c:lblAlgn val="ctr"/>
        <c:lblOffset val="100"/>
        <c:tickLblSkip val="1"/>
        <c:tickMarkSkip val="1"/>
      </c:catAx>
      <c:valAx>
        <c:axId val="1585584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5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5569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'#4'!$CS$191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'#4'!$CU$191:$CX$191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07455104"/>
        <c:axId val="307456640"/>
      </c:barChart>
      <c:catAx>
        <c:axId val="3074551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7456640"/>
        <c:crossesAt val="0"/>
        <c:lblAlgn val="ctr"/>
        <c:lblOffset val="100"/>
        <c:tickLblSkip val="1"/>
        <c:tickMarkSkip val="1"/>
      </c:catAx>
      <c:valAx>
        <c:axId val="3074566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74551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'#4'!$BJ$131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'#4'!$BL$131:$BO$131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07842432"/>
        <c:axId val="307844224"/>
      </c:barChart>
      <c:catAx>
        <c:axId val="3078424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7844224"/>
        <c:crossesAt val="0"/>
        <c:lblAlgn val="ctr"/>
        <c:lblOffset val="100"/>
        <c:tickLblSkip val="1"/>
        <c:tickMarkSkip val="1"/>
      </c:catAx>
      <c:valAx>
        <c:axId val="3078442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78424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'#4'!$BQ$131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'#4'!$BS$131:$BV$131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08025216"/>
        <c:axId val="308026752"/>
      </c:barChart>
      <c:catAx>
        <c:axId val="3080252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8026752"/>
        <c:crossesAt val="0"/>
        <c:lblAlgn val="ctr"/>
        <c:lblOffset val="100"/>
        <c:tickLblSkip val="1"/>
        <c:tickMarkSkip val="1"/>
      </c:catAx>
      <c:valAx>
        <c:axId val="3080267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80252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'#4'!$BX$131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'#4'!$BZ$131:$CC$131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08347264"/>
        <c:axId val="308348800"/>
      </c:barChart>
      <c:catAx>
        <c:axId val="3083472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8348800"/>
        <c:crossesAt val="0"/>
        <c:lblAlgn val="ctr"/>
        <c:lblOffset val="100"/>
        <c:tickLblSkip val="1"/>
        <c:tickMarkSkip val="1"/>
      </c:catAx>
      <c:valAx>
        <c:axId val="3083488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1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83472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'#4'!$CE$131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'#4'!$CG$131:$CJ$131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08402816"/>
        <c:axId val="308408704"/>
      </c:barChart>
      <c:catAx>
        <c:axId val="3084028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8408704"/>
        <c:crossesAt val="0"/>
        <c:lblAlgn val="ctr"/>
        <c:lblOffset val="100"/>
        <c:tickLblSkip val="1"/>
        <c:tickMarkSkip val="1"/>
      </c:catAx>
      <c:valAx>
        <c:axId val="3084087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7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84028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'#4'!$CL$131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'#4'!$CN$131:$CQ$131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08589696"/>
        <c:axId val="308591232"/>
      </c:barChart>
      <c:catAx>
        <c:axId val="3085896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8591232"/>
        <c:crossesAt val="0"/>
        <c:lblAlgn val="ctr"/>
        <c:lblOffset val="100"/>
        <c:tickLblSkip val="1"/>
        <c:tickMarkSkip val="1"/>
      </c:catAx>
      <c:valAx>
        <c:axId val="3085912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085896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'#4'!$CS$131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'#4'!$CU$131:$CX$131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15591680"/>
        <c:axId val="315593472"/>
      </c:barChart>
      <c:catAx>
        <c:axId val="3155916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15593472"/>
        <c:crossesAt val="0"/>
        <c:lblAlgn val="ctr"/>
        <c:lblOffset val="100"/>
        <c:tickLblSkip val="1"/>
        <c:tickMarkSkip val="1"/>
      </c:catAx>
      <c:valAx>
        <c:axId val="3155934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087843691868629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155916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'#4'!$BJ$151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'#4'!$BL$151:$BO$151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16913152"/>
        <c:axId val="316914688"/>
      </c:barChart>
      <c:catAx>
        <c:axId val="3169131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16914688"/>
        <c:crossesAt val="0"/>
        <c:lblAlgn val="ctr"/>
        <c:lblOffset val="100"/>
        <c:tickLblSkip val="1"/>
        <c:tickMarkSkip val="1"/>
      </c:catAx>
      <c:valAx>
        <c:axId val="3169146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169131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'#4'!$BQ$151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'#4'!$BS$151:$BV$151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22872064"/>
        <c:axId val="322873600"/>
      </c:barChart>
      <c:catAx>
        <c:axId val="3228720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2873600"/>
        <c:crossesAt val="0"/>
        <c:lblAlgn val="ctr"/>
        <c:lblOffset val="100"/>
        <c:tickLblSkip val="1"/>
        <c:tickMarkSkip val="1"/>
      </c:catAx>
      <c:valAx>
        <c:axId val="3228736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28720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'#4'!$BX$151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'#4'!$BZ$151:$CC$151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22927616"/>
        <c:axId val="322929408"/>
      </c:barChart>
      <c:catAx>
        <c:axId val="3229276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2929408"/>
        <c:crossesAt val="0"/>
        <c:lblAlgn val="ctr"/>
        <c:lblOffset val="100"/>
        <c:tickLblSkip val="1"/>
        <c:tickMarkSkip val="1"/>
      </c:catAx>
      <c:valAx>
        <c:axId val="3229294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1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29276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'#1'!$BJ$131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'#1'!$BL$131:$BO$131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8600192"/>
        <c:axId val="158614272"/>
      </c:barChart>
      <c:catAx>
        <c:axId val="1586001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614272"/>
        <c:crossesAt val="0"/>
        <c:lblAlgn val="ctr"/>
        <c:lblOffset val="100"/>
        <c:tickLblSkip val="1"/>
        <c:tickMarkSkip val="1"/>
      </c:catAx>
      <c:valAx>
        <c:axId val="1586142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6001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'#4'!$CE$151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'#4'!$CG$151:$CJ$151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23495424"/>
        <c:axId val="323496960"/>
      </c:barChart>
      <c:catAx>
        <c:axId val="3234954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3496960"/>
        <c:crossesAt val="0"/>
        <c:lblAlgn val="ctr"/>
        <c:lblOffset val="100"/>
        <c:tickLblSkip val="1"/>
        <c:tickMarkSkip val="1"/>
      </c:catAx>
      <c:valAx>
        <c:axId val="3234969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7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34954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'#4'!$CL$151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'#4'!$CN$151:$CQ$151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23952640"/>
        <c:axId val="323954176"/>
      </c:barChart>
      <c:catAx>
        <c:axId val="3239526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3954176"/>
        <c:crossesAt val="0"/>
        <c:lblAlgn val="ctr"/>
        <c:lblOffset val="100"/>
        <c:tickLblSkip val="1"/>
        <c:tickMarkSkip val="1"/>
      </c:catAx>
      <c:valAx>
        <c:axId val="3239541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39526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'#4'!$CS$151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'#4'!$CU$151:$CX$151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24154880"/>
        <c:axId val="324156416"/>
      </c:barChart>
      <c:catAx>
        <c:axId val="3241548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4156416"/>
        <c:crossesAt val="0"/>
        <c:lblAlgn val="ctr"/>
        <c:lblOffset val="100"/>
        <c:tickLblSkip val="1"/>
        <c:tickMarkSkip val="1"/>
      </c:catAx>
      <c:valAx>
        <c:axId val="3241564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087843691868629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41548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'#4'!$BJ$71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'#4'!$BL$71:$BO$71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24345856"/>
        <c:axId val="324347392"/>
      </c:barChart>
      <c:catAx>
        <c:axId val="3243458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4347392"/>
        <c:crossesAt val="0"/>
        <c:lblAlgn val="ctr"/>
        <c:lblOffset val="100"/>
        <c:tickLblSkip val="1"/>
        <c:tickMarkSkip val="1"/>
      </c:catAx>
      <c:valAx>
        <c:axId val="3243473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43458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'#4'!$BQ$71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'#4'!$BS$71:$BV$71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24376832"/>
        <c:axId val="324399104"/>
      </c:barChart>
      <c:catAx>
        <c:axId val="3243768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4399104"/>
        <c:crossesAt val="0"/>
        <c:lblAlgn val="ctr"/>
        <c:lblOffset val="100"/>
        <c:tickLblSkip val="1"/>
        <c:tickMarkSkip val="1"/>
      </c:catAx>
      <c:valAx>
        <c:axId val="3243991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43768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'#4'!$BX$71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'#4'!$BZ$71:$CC$71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24457600"/>
        <c:axId val="324459136"/>
      </c:barChart>
      <c:catAx>
        <c:axId val="3244576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4459136"/>
        <c:crossesAt val="0"/>
        <c:lblAlgn val="ctr"/>
        <c:lblOffset val="100"/>
        <c:tickLblSkip val="1"/>
        <c:tickMarkSkip val="1"/>
      </c:catAx>
      <c:valAx>
        <c:axId val="3244591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1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44576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'#4'!$CE$71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'#4'!$CG$71:$CJ$71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24525440"/>
        <c:axId val="324600960"/>
      </c:barChart>
      <c:catAx>
        <c:axId val="3245254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4600960"/>
        <c:crossesAt val="0"/>
        <c:lblAlgn val="ctr"/>
        <c:lblOffset val="100"/>
        <c:tickLblSkip val="1"/>
        <c:tickMarkSkip val="1"/>
      </c:catAx>
      <c:valAx>
        <c:axId val="3246009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7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45254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'#4'!$CL$71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'#4'!$CN$71:$CQ$71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24654976"/>
        <c:axId val="324656512"/>
      </c:barChart>
      <c:catAx>
        <c:axId val="3246549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4656512"/>
        <c:crossesAt val="0"/>
        <c:lblAlgn val="ctr"/>
        <c:lblOffset val="100"/>
        <c:tickLblSkip val="1"/>
        <c:tickMarkSkip val="1"/>
      </c:catAx>
      <c:valAx>
        <c:axId val="3246565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46549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'#4'!$CS$71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'#4'!$CU$71:$CX$71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24775936"/>
        <c:axId val="324777472"/>
      </c:barChart>
      <c:catAx>
        <c:axId val="3247759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4777472"/>
        <c:crossesAt val="0"/>
        <c:lblAlgn val="ctr"/>
        <c:lblOffset val="100"/>
        <c:tickLblSkip val="1"/>
        <c:tickMarkSkip val="1"/>
      </c:catAx>
      <c:valAx>
        <c:axId val="3247774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087843691868629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47759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'#4'!$CE$51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'#4'!$CG$51:$CJ$51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24901120"/>
        <c:axId val="324902912"/>
      </c:barChart>
      <c:catAx>
        <c:axId val="3249011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4902912"/>
        <c:crossesAt val="0"/>
        <c:lblAlgn val="ctr"/>
        <c:lblOffset val="100"/>
        <c:tickLblSkip val="1"/>
        <c:tickMarkSkip val="1"/>
      </c:catAx>
      <c:valAx>
        <c:axId val="3249029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7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49011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Cohort!$BQ$33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Cohort!$BS$1:$BV$1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</c:strCache>
            </c:strRef>
          </c:cat>
          <c:val>
            <c:numRef>
              <c:f>Cohort!$BS$34:$BV$34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49371904"/>
        <c:axId val="149373696"/>
      </c:barChart>
      <c:scatterChart>
        <c:scatterStyle val="lineMarker"/>
        <c:ser>
          <c:idx val="1"/>
          <c:order val="1"/>
          <c:tx>
            <c:strRef>
              <c:f>Cohort!$BP$3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Cohort!$BS$3:$BV$3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2"/>
          <c:order val="2"/>
          <c:tx>
            <c:strRef>
              <c:f>Cohort!$BP$4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Cohort!$BS$4:$BV$4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3"/>
          <c:order val="3"/>
          <c:tx>
            <c:strRef>
              <c:f>Cohort!$BP$5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5080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Cohort!$BS$5:$BV$5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4"/>
          <c:order val="4"/>
          <c:tx>
            <c:strRef>
              <c:f>Cohort!$BP$6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Cohort!$BS$6:$BV$6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5"/>
          <c:order val="5"/>
          <c:tx>
            <c:strRef>
              <c:f>Cohort!$BP$7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Cohort!$BS$7:$BV$7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6"/>
          <c:order val="6"/>
          <c:tx>
            <c:strRef>
              <c:f>Cohort!$BP$8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Cohort!$BS$8:$BV$8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7"/>
          <c:order val="7"/>
          <c:tx>
            <c:strRef>
              <c:f>Cohort!$BP$9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Cohort!$BS$9:$BV$9</c:f>
              <c:numCache>
                <c:formatCode>0.00</c:formatCode>
                <c:ptCount val="4"/>
              </c:numCache>
            </c:numRef>
          </c:yVal>
        </c:ser>
        <c:ser>
          <c:idx val="8"/>
          <c:order val="8"/>
          <c:tx>
            <c:strRef>
              <c:f>Cohort!$BP$10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Cohort!$BS$10:$BV$10</c:f>
              <c:numCache>
                <c:formatCode>0.00</c:formatCode>
                <c:ptCount val="4"/>
              </c:numCache>
            </c:numRef>
          </c:yVal>
        </c:ser>
        <c:axId val="149371904"/>
        <c:axId val="149373696"/>
      </c:scatterChart>
      <c:catAx>
        <c:axId val="1493719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9373696"/>
        <c:crossesAt val="0"/>
        <c:lblAlgn val="ctr"/>
        <c:lblOffset val="100"/>
        <c:tickLblSkip val="1"/>
        <c:tickMarkSkip val="1"/>
      </c:catAx>
      <c:valAx>
        <c:axId val="1493736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864359272745599E-2"/>
              <c:y val="0.2656655587939957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93719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'#1'!$BQ$131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'#1'!$BS$131:$BV$131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8668288"/>
        <c:axId val="158669824"/>
      </c:barChart>
      <c:catAx>
        <c:axId val="1586682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669824"/>
        <c:crossesAt val="0"/>
        <c:lblAlgn val="ctr"/>
        <c:lblOffset val="100"/>
        <c:tickLblSkip val="1"/>
        <c:tickMarkSkip val="1"/>
      </c:catAx>
      <c:valAx>
        <c:axId val="1586698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6682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'#4'!$CL$51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'#4'!$CN$51:$CQ$51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25009408"/>
        <c:axId val="325010944"/>
      </c:barChart>
      <c:catAx>
        <c:axId val="3250094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5010944"/>
        <c:crossesAt val="0"/>
        <c:lblAlgn val="ctr"/>
        <c:lblOffset val="100"/>
        <c:tickLblSkip val="1"/>
        <c:tickMarkSkip val="1"/>
      </c:catAx>
      <c:valAx>
        <c:axId val="3250109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50094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'#4'!$CS$51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'#4'!$CU$51:$CX$51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25265280"/>
        <c:axId val="325266816"/>
      </c:barChart>
      <c:catAx>
        <c:axId val="3252652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5266816"/>
        <c:crossesAt val="0"/>
        <c:lblAlgn val="ctr"/>
        <c:lblOffset val="100"/>
        <c:tickLblSkip val="1"/>
        <c:tickMarkSkip val="1"/>
      </c:catAx>
      <c:valAx>
        <c:axId val="3252668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087843691868629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52652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'#4'!$BJ$51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'#4'!$BL$51:$BO$51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25329280"/>
        <c:axId val="325330816"/>
      </c:barChart>
      <c:catAx>
        <c:axId val="3253292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5330816"/>
        <c:crossesAt val="0"/>
        <c:lblAlgn val="ctr"/>
        <c:lblOffset val="100"/>
        <c:tickLblSkip val="1"/>
        <c:tickMarkSkip val="1"/>
      </c:catAx>
      <c:valAx>
        <c:axId val="3253308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53292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'#4'!$BQ$51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'#4'!$BS$51:$BV$51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25384832"/>
        <c:axId val="325525888"/>
      </c:barChart>
      <c:catAx>
        <c:axId val="3253848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5525888"/>
        <c:crossesAt val="0"/>
        <c:lblAlgn val="ctr"/>
        <c:lblOffset val="100"/>
        <c:tickLblSkip val="1"/>
        <c:tickMarkSkip val="1"/>
      </c:catAx>
      <c:valAx>
        <c:axId val="3255258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53848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'#4'!$BX$51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'#4'!$BZ$51:$CC$51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25575808"/>
        <c:axId val="325577344"/>
      </c:barChart>
      <c:catAx>
        <c:axId val="3255758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5577344"/>
        <c:crossesAt val="0"/>
        <c:lblAlgn val="ctr"/>
        <c:lblOffset val="100"/>
        <c:tickLblSkip val="1"/>
        <c:tickMarkSkip val="1"/>
      </c:catAx>
      <c:valAx>
        <c:axId val="3255773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1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55758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'#4'!$BJ$33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'#4'!$BL$34:$BO$34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26745088"/>
        <c:axId val="326750976"/>
      </c:barChart>
      <c:scatterChart>
        <c:scatterStyle val="lineMarker"/>
        <c:ser>
          <c:idx val="1"/>
          <c:order val="1"/>
          <c:tx>
            <c:strRef>
              <c:f>'#4'!$BG$3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'#4'!$BL$3:$BO$3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'#4'!$BG$4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'#4'!$BL$4:$BO$4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'#4'!$BG$5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'#4'!$BL$5:$BO$5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'#4'!$BG$6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'#4'!$BL$6:$BO$6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'#4'!$BG$7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'#4'!$BL$7:$BO$7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'#4'!$BG$8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'#4'!$BL$8:$BO$8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'#4'!$BG$9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'#4'!$BL$9:$BO$9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'#4'!$BG$10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'#4'!$BL$10:$BO$10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326745088"/>
        <c:axId val="326750976"/>
      </c:scatterChart>
      <c:catAx>
        <c:axId val="3267450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6750976"/>
        <c:crossesAt val="0"/>
        <c:lblAlgn val="ctr"/>
        <c:lblOffset val="100"/>
        <c:tickLblSkip val="1"/>
        <c:tickMarkSkip val="1"/>
      </c:catAx>
      <c:valAx>
        <c:axId val="3267509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898950933574168E-2"/>
              <c:y val="0.1367891423820695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67450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'#4'!$BQ$33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'#4'!$BS$34:$BV$34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29327360"/>
        <c:axId val="329328896"/>
      </c:barChart>
      <c:scatterChart>
        <c:scatterStyle val="lineMarker"/>
        <c:ser>
          <c:idx val="1"/>
          <c:order val="1"/>
          <c:tx>
            <c:strRef>
              <c:f>'#4'!$BP$3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'#4'!$BS$3:$BV$3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'#4'!$BP$4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'#4'!$BS$4:$BV$4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'#4'!$BP$5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5080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'#4'!$BS$5:$BV$5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'#4'!$BP$6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'#4'!$BS$6:$BV$6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'#4'!$BP$7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'#4'!$BS$7:$BV$7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'#4'!$BP$8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'#4'!$BS$8:$BV$8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'#4'!$BP$9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'#4'!$BS$9:$BV$9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'#4'!$BP$10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'#4'!$BS$10:$BV$10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329327360"/>
        <c:axId val="329328896"/>
      </c:scatterChart>
      <c:catAx>
        <c:axId val="3293273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9328896"/>
        <c:crossesAt val="0"/>
        <c:lblAlgn val="ctr"/>
        <c:lblOffset val="100"/>
        <c:tickLblSkip val="1"/>
        <c:tickMarkSkip val="1"/>
      </c:catAx>
      <c:valAx>
        <c:axId val="3293288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89399477054235E-2"/>
              <c:y val="0.2662545554758362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93273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'#4'!$BX$33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'#4'!$BZ$33:$CC$33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'#4'!$BZ$34:$CC$34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49970816"/>
        <c:axId val="349972352"/>
      </c:barChart>
      <c:scatterChart>
        <c:scatterStyle val="lineMarker"/>
        <c:ser>
          <c:idx val="1"/>
          <c:order val="1"/>
          <c:tx>
            <c:strRef>
              <c:f>'#4'!$BW$3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'#4'!$BZ$3:$CC$3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'#4'!$BW$4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'#4'!$BZ$4:$CC$4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'#4'!$BW$5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'#4'!$BZ$5:$CC$5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'#4'!$BW$6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'#4'!$BZ$6:$CC$6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'#4'!$BW$7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2540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'#4'!$BZ$7:$CC$7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'#4'!$BW$8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'#4'!$BZ$8:$CC$8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'#4'!$BW$9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'#4'!$BZ$9:$CC$9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'#4'!$BW$10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'#4'!$BZ$10:$CC$10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349970816"/>
        <c:axId val="349972352"/>
      </c:scatterChart>
      <c:catAx>
        <c:axId val="3499708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49972352"/>
        <c:crossesAt val="0"/>
        <c:lblAlgn val="ctr"/>
        <c:lblOffset val="100"/>
        <c:tickLblSkip val="1"/>
        <c:tickMarkSkip val="1"/>
      </c:catAx>
      <c:valAx>
        <c:axId val="3499723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894001003158981E-2"/>
              <c:y val="0.25396470921770425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499708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'#4'!$CE$33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'#4'!$CG$34:$CJ$34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59278464"/>
        <c:axId val="359280000"/>
      </c:barChart>
      <c:scatterChart>
        <c:scatterStyle val="lineMarker"/>
        <c:ser>
          <c:idx val="1"/>
          <c:order val="1"/>
          <c:tx>
            <c:strRef>
              <c:f>'#4'!$CK$3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'#4'!$CG$3:$CJ$3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'#4'!$CK$4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'#4'!$CG$4:$CJ$4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'#4'!$CK$5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'#4'!$CG$5:$CJ$5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'#4'!$CK$6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'#4'!$CG$6:$CJ$6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'#4'!$CK$7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'#4'!$CG$7:$CJ$7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'#4'!$CK$8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'#4'!$CG$8:$CJ$8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'#4'!$CK$9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'#4'!$CG$9:$CJ$9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'#4'!$CK$10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'#4'!$CG$10:$CJ$10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359278464"/>
        <c:axId val="359280000"/>
      </c:scatterChart>
      <c:catAx>
        <c:axId val="3592784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9280000"/>
        <c:crossesAt val="0"/>
        <c:lblAlgn val="ctr"/>
        <c:lblOffset val="100"/>
        <c:tickLblSkip val="1"/>
        <c:tickMarkSkip val="1"/>
      </c:catAx>
      <c:valAx>
        <c:axId val="3592800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47E-2"/>
              <c:y val="0.1378649039635171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592784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'#4'!$CL$33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'#4'!$CN$34:$CQ$34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73507968"/>
        <c:axId val="73509504"/>
      </c:barChart>
      <c:scatterChart>
        <c:scatterStyle val="lineMarker"/>
        <c:ser>
          <c:idx val="1"/>
          <c:order val="1"/>
          <c:tx>
            <c:strRef>
              <c:f>'#4'!$CR$3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'#4'!$CN$3:$CQ$3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'#4'!$CR$4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'#4'!$CN$4:$CQ$4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'#4'!$CR$5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'#4'!$CN$5:$CQ$5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'#4'!$CR$6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'#4'!$CN$6:$CQ$6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'#4'!$CR$7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'#4'!$CN$7:$CQ$7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'#4'!$CR$8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'#4'!$CN$8:$CQ$8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'#4'!$CR$9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'#4'!$CN$9:$CQ$9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'#4'!$CR$10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'#4'!$CN$10:$CQ$10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73507968"/>
        <c:axId val="73509504"/>
      </c:scatterChart>
      <c:catAx>
        <c:axId val="735079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3509504"/>
        <c:crossesAt val="0"/>
        <c:lblAlgn val="ctr"/>
        <c:lblOffset val="100"/>
        <c:tickLblSkip val="1"/>
        <c:tickMarkSkip val="1"/>
      </c:catAx>
      <c:valAx>
        <c:axId val="735095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803407902748E-2"/>
              <c:y val="0.2228107186992116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35079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'#1'!$BX$131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'#1'!$BZ$131:$CC$131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8732288"/>
        <c:axId val="158733824"/>
      </c:barChart>
      <c:catAx>
        <c:axId val="1587322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733824"/>
        <c:crossesAt val="0"/>
        <c:lblAlgn val="ctr"/>
        <c:lblOffset val="100"/>
        <c:tickLblSkip val="1"/>
        <c:tickMarkSkip val="1"/>
      </c:catAx>
      <c:valAx>
        <c:axId val="1587338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6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7322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'#4'!$CS$33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cat>
            <c:strRef>
              <c:f>'#4'!$CU$1:$CX$1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'#4'!$CU$34:$CX$34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73923968"/>
        <c:axId val="74192000"/>
      </c:barChart>
      <c:scatterChart>
        <c:scatterStyle val="lineMarker"/>
        <c:ser>
          <c:idx val="1"/>
          <c:order val="1"/>
          <c:tx>
            <c:strRef>
              <c:f>'#4'!$CY$3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'#4'!$CU$3:$CX$3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'#4'!$CY$4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'#4'!$CU$4:$CX$4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'#4'!$CY$5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'#4'!$CU$5:$CX$5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'#4'!$CY$6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'#4'!$CU$6:$CX$6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'#4'!$CY$7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'#4'!$CU$7:$CX$7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'#4'!$CY$8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'#4'!$CU$8:$CX$8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'#4'!$CY$9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'#4'!$CU$9:$CX$9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'#4'!$CY$10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'#4'!$CU$10:$CX$10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73923968"/>
        <c:axId val="74192000"/>
      </c:scatterChart>
      <c:catAx>
        <c:axId val="739239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192000"/>
        <c:crossesAt val="0"/>
        <c:lblAlgn val="ctr"/>
        <c:lblOffset val="100"/>
        <c:tickLblSkip val="1"/>
        <c:tickMarkSkip val="1"/>
      </c:catAx>
      <c:valAx>
        <c:axId val="741920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47E-2"/>
              <c:y val="0.2105263824469334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39239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'#4'!$BJ$111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'#4'!$BL$111:$BO$111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74246016"/>
        <c:axId val="74247552"/>
      </c:barChart>
      <c:catAx>
        <c:axId val="742460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247552"/>
        <c:crossesAt val="0"/>
        <c:lblAlgn val="ctr"/>
        <c:lblOffset val="100"/>
        <c:tickLblSkip val="1"/>
        <c:tickMarkSkip val="1"/>
      </c:catAx>
      <c:valAx>
        <c:axId val="742475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2460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'#4'!$BQ$111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'#4'!$BS$111:$BV$111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74383744"/>
        <c:axId val="74385280"/>
      </c:barChart>
      <c:catAx>
        <c:axId val="743837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385280"/>
        <c:crossesAt val="0"/>
        <c:lblAlgn val="ctr"/>
        <c:lblOffset val="100"/>
        <c:tickLblSkip val="1"/>
        <c:tickMarkSkip val="1"/>
      </c:catAx>
      <c:valAx>
        <c:axId val="743852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3837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'#4'!$BX$111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'#4'!$BZ$111:$CC$111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74418816"/>
        <c:axId val="74424704"/>
      </c:barChart>
      <c:catAx>
        <c:axId val="744188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424704"/>
        <c:crossesAt val="0"/>
        <c:lblAlgn val="ctr"/>
        <c:lblOffset val="100"/>
        <c:tickLblSkip val="1"/>
        <c:tickMarkSkip val="1"/>
      </c:catAx>
      <c:valAx>
        <c:axId val="744247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4188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'#4'!$CE$111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'#4'!$CG$111:$CJ$111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5048960"/>
        <c:axId val="215050496"/>
      </c:barChart>
      <c:catAx>
        <c:axId val="2150489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5050496"/>
        <c:crossesAt val="0"/>
        <c:lblAlgn val="ctr"/>
        <c:lblOffset val="100"/>
        <c:tickLblSkip val="1"/>
        <c:tickMarkSkip val="1"/>
      </c:catAx>
      <c:valAx>
        <c:axId val="2150504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7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50489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'#4'!$CL$111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'#4'!$CN$111:$CQ$111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5625472"/>
        <c:axId val="235627264"/>
      </c:barChart>
      <c:catAx>
        <c:axId val="2356254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5627264"/>
        <c:crossesAt val="0"/>
        <c:lblAlgn val="ctr"/>
        <c:lblOffset val="100"/>
        <c:tickLblSkip val="1"/>
        <c:tickMarkSkip val="1"/>
      </c:catAx>
      <c:valAx>
        <c:axId val="2356272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56254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'#4'!$CS$111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'#4'!$CU$111:$CX$111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5664512"/>
        <c:axId val="235666048"/>
      </c:barChart>
      <c:catAx>
        <c:axId val="2356645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5666048"/>
        <c:crossesAt val="0"/>
        <c:lblAlgn val="ctr"/>
        <c:lblOffset val="100"/>
        <c:tickLblSkip val="1"/>
        <c:tickMarkSkip val="1"/>
      </c:catAx>
      <c:valAx>
        <c:axId val="2356660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56645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'#4'!$CE$91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'#4'!$CG$91:$CJ$91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74562944"/>
        <c:axId val="74568832"/>
      </c:barChart>
      <c:catAx>
        <c:axId val="745629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568832"/>
        <c:crossesAt val="0"/>
        <c:lblAlgn val="ctr"/>
        <c:lblOffset val="100"/>
        <c:tickLblSkip val="1"/>
        <c:tickMarkSkip val="1"/>
      </c:catAx>
      <c:valAx>
        <c:axId val="745688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73E-2"/>
              <c:y val="0.13568570690495849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45629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'#4'!$CL$91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'#4'!$CN$91:$CQ$91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326629248"/>
        <c:axId val="326630784"/>
      </c:barChart>
      <c:catAx>
        <c:axId val="3266292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6630784"/>
        <c:crossesAt val="0"/>
        <c:lblAlgn val="ctr"/>
        <c:lblOffset val="100"/>
        <c:tickLblSkip val="1"/>
        <c:tickMarkSkip val="1"/>
      </c:catAx>
      <c:valAx>
        <c:axId val="3266307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3266292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'#4'!$CS$91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'#4'!$CU$91:$CX$91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75411456"/>
        <c:axId val="75412992"/>
      </c:barChart>
      <c:catAx>
        <c:axId val="754114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412992"/>
        <c:crossesAt val="0"/>
        <c:lblAlgn val="ctr"/>
        <c:lblOffset val="100"/>
        <c:tickLblSkip val="1"/>
        <c:tickMarkSkip val="1"/>
      </c:catAx>
      <c:valAx>
        <c:axId val="754129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4114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'#1'!$CE$131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'#1'!$CG$131:$CJ$131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07825152"/>
        <c:axId val="207835136"/>
      </c:barChart>
      <c:catAx>
        <c:axId val="2078251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7835136"/>
        <c:crossesAt val="0"/>
        <c:lblAlgn val="ctr"/>
        <c:lblOffset val="100"/>
        <c:tickLblSkip val="1"/>
        <c:tickMarkSkip val="1"/>
      </c:catAx>
      <c:valAx>
        <c:axId val="2078351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2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78251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'#4'!$BJ$91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'#4'!$BL$91:$BO$91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76318976"/>
        <c:axId val="76320768"/>
      </c:barChart>
      <c:catAx>
        <c:axId val="763189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6320768"/>
        <c:crossesAt val="0"/>
        <c:lblAlgn val="ctr"/>
        <c:lblOffset val="100"/>
        <c:tickLblSkip val="1"/>
        <c:tickMarkSkip val="1"/>
      </c:catAx>
      <c:valAx>
        <c:axId val="763207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49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63189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'#4'!$BQ$91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'#4'!$BS$91:$BV$91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75956992"/>
        <c:axId val="75958528"/>
      </c:barChart>
      <c:catAx>
        <c:axId val="759569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958528"/>
        <c:crossesAt val="0"/>
        <c:lblAlgn val="ctr"/>
        <c:lblOffset val="100"/>
        <c:tickLblSkip val="1"/>
        <c:tickMarkSkip val="1"/>
      </c:catAx>
      <c:valAx>
        <c:axId val="759585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59569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'#4'!$BX$91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'#4'!$BZ$33:$CC$33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'#4'!$BZ$91:$CC$91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76016640"/>
        <c:axId val="76550912"/>
      </c:barChart>
      <c:catAx>
        <c:axId val="760166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6550912"/>
        <c:crossesAt val="0"/>
        <c:lblAlgn val="ctr"/>
        <c:lblOffset val="100"/>
        <c:tickLblSkip val="1"/>
        <c:tickMarkSkip val="1"/>
      </c:catAx>
      <c:valAx>
        <c:axId val="765509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60166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'#5'!$BJ$171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'#5'!$BL$171:$BO$171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83536128"/>
        <c:axId val="83427328"/>
      </c:barChart>
      <c:catAx>
        <c:axId val="835361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3427328"/>
        <c:crossesAt val="0"/>
        <c:lblAlgn val="ctr"/>
        <c:lblOffset val="100"/>
        <c:tickLblSkip val="1"/>
        <c:tickMarkSkip val="1"/>
      </c:catAx>
      <c:valAx>
        <c:axId val="834273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49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35361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'#5'!$BQ$171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'#5'!$BS$171:$BV$171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83469056"/>
        <c:axId val="83470592"/>
      </c:barChart>
      <c:catAx>
        <c:axId val="834690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3470592"/>
        <c:crossesAt val="0"/>
        <c:lblAlgn val="ctr"/>
        <c:lblOffset val="100"/>
        <c:tickLblSkip val="1"/>
        <c:tickMarkSkip val="1"/>
      </c:catAx>
      <c:valAx>
        <c:axId val="834705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34690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'#5'!$BX$171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'#5'!$BZ$171:$CC$171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84048896"/>
        <c:axId val="84050688"/>
      </c:barChart>
      <c:catAx>
        <c:axId val="840488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050688"/>
        <c:crossesAt val="0"/>
        <c:lblAlgn val="ctr"/>
        <c:lblOffset val="100"/>
        <c:tickLblSkip val="1"/>
        <c:tickMarkSkip val="1"/>
      </c:catAx>
      <c:valAx>
        <c:axId val="840506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0488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'#5'!$CE$171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'#5'!$CG$171:$CJ$171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84104704"/>
        <c:axId val="84106240"/>
      </c:barChart>
      <c:catAx>
        <c:axId val="841047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106240"/>
        <c:crossesAt val="0"/>
        <c:lblAlgn val="ctr"/>
        <c:lblOffset val="100"/>
        <c:tickLblSkip val="1"/>
        <c:tickMarkSkip val="1"/>
      </c:catAx>
      <c:valAx>
        <c:axId val="841062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73E-2"/>
              <c:y val="0.13568570690495849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1047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'#5'!$CL$171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'#5'!$CN$171:$CQ$171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84226048"/>
        <c:axId val="84227584"/>
      </c:barChart>
      <c:catAx>
        <c:axId val="842260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227584"/>
        <c:crossesAt val="0"/>
        <c:lblAlgn val="ctr"/>
        <c:lblOffset val="100"/>
        <c:tickLblSkip val="1"/>
        <c:tickMarkSkip val="1"/>
      </c:catAx>
      <c:valAx>
        <c:axId val="842275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2260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'#5'!$CS$171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'#5'!$CU$171:$CX$171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83564416"/>
        <c:axId val="83565952"/>
      </c:barChart>
      <c:catAx>
        <c:axId val="835644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3565952"/>
        <c:crossesAt val="0"/>
        <c:lblAlgn val="ctr"/>
        <c:lblOffset val="100"/>
        <c:tickLblSkip val="1"/>
        <c:tickMarkSkip val="1"/>
      </c:catAx>
      <c:valAx>
        <c:axId val="835659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35644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'#5'!$BJ$191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'#5'!$BL$191:$BO$191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83616128"/>
        <c:axId val="83617664"/>
      </c:barChart>
      <c:catAx>
        <c:axId val="836161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3617664"/>
        <c:crossesAt val="0"/>
        <c:lblAlgn val="ctr"/>
        <c:lblOffset val="100"/>
        <c:tickLblSkip val="1"/>
        <c:tickMarkSkip val="1"/>
      </c:catAx>
      <c:valAx>
        <c:axId val="836176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36161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'#1'!$CL$131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'#1'!$CN$131:$CQ$131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08147200"/>
        <c:axId val="208148736"/>
      </c:barChart>
      <c:catAx>
        <c:axId val="2081472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8148736"/>
        <c:crossesAt val="0"/>
        <c:lblAlgn val="ctr"/>
        <c:lblOffset val="100"/>
        <c:tickLblSkip val="1"/>
        <c:tickMarkSkip val="1"/>
      </c:catAx>
      <c:valAx>
        <c:axId val="2081487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5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81472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'#5'!$BQ$191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'#5'!$BS$191:$BV$191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84331136"/>
        <c:axId val="84341120"/>
      </c:barChart>
      <c:catAx>
        <c:axId val="843311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341120"/>
        <c:crossesAt val="0"/>
        <c:lblAlgn val="ctr"/>
        <c:lblOffset val="100"/>
        <c:tickLblSkip val="1"/>
        <c:tickMarkSkip val="1"/>
      </c:catAx>
      <c:valAx>
        <c:axId val="843411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43311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'#5'!$BX$191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'#5'!$BZ$191:$CC$191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87073920"/>
        <c:axId val="87075456"/>
      </c:barChart>
      <c:catAx>
        <c:axId val="870739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7075456"/>
        <c:crossesAt val="0"/>
        <c:lblAlgn val="ctr"/>
        <c:lblOffset val="100"/>
        <c:tickLblSkip val="1"/>
        <c:tickMarkSkip val="1"/>
      </c:catAx>
      <c:valAx>
        <c:axId val="870754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70739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'#5'!$CE$191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'#5'!$CG$191:$CJ$191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87711104"/>
        <c:axId val="87725184"/>
      </c:barChart>
      <c:catAx>
        <c:axId val="877111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7725184"/>
        <c:crossesAt val="0"/>
        <c:lblAlgn val="ctr"/>
        <c:lblOffset val="100"/>
        <c:tickLblSkip val="1"/>
        <c:tickMarkSkip val="1"/>
      </c:catAx>
      <c:valAx>
        <c:axId val="877251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7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77111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'#5'!$CL$191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'#5'!$CN$191:$CQ$191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87771008"/>
        <c:axId val="87772544"/>
      </c:barChart>
      <c:catAx>
        <c:axId val="877710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7772544"/>
        <c:crossesAt val="0"/>
        <c:lblAlgn val="ctr"/>
        <c:lblOffset val="100"/>
        <c:tickLblSkip val="1"/>
        <c:tickMarkSkip val="1"/>
      </c:catAx>
      <c:valAx>
        <c:axId val="877725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77710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'#5'!$CS$191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'#5'!$CU$191:$CX$191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87433216"/>
        <c:axId val="87434752"/>
      </c:barChart>
      <c:catAx>
        <c:axId val="874332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7434752"/>
        <c:crossesAt val="0"/>
        <c:lblAlgn val="ctr"/>
        <c:lblOffset val="100"/>
        <c:tickLblSkip val="1"/>
        <c:tickMarkSkip val="1"/>
      </c:catAx>
      <c:valAx>
        <c:axId val="874347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74332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'#5'!$BJ$131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'#5'!$BL$131:$BO$131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87480576"/>
        <c:axId val="87482368"/>
      </c:barChart>
      <c:catAx>
        <c:axId val="874805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7482368"/>
        <c:crossesAt val="0"/>
        <c:lblAlgn val="ctr"/>
        <c:lblOffset val="100"/>
        <c:tickLblSkip val="1"/>
        <c:tickMarkSkip val="1"/>
      </c:catAx>
      <c:valAx>
        <c:axId val="874823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74805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'#5'!$BQ$131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'#5'!$BS$131:$BV$131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87859968"/>
        <c:axId val="87861504"/>
      </c:barChart>
      <c:catAx>
        <c:axId val="878599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7861504"/>
        <c:crossesAt val="0"/>
        <c:lblAlgn val="ctr"/>
        <c:lblOffset val="100"/>
        <c:tickLblSkip val="1"/>
        <c:tickMarkSkip val="1"/>
      </c:catAx>
      <c:valAx>
        <c:axId val="878615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78599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'#5'!$BX$131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'#5'!$BZ$131:$CC$131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88042496"/>
        <c:axId val="88048384"/>
      </c:barChart>
      <c:catAx>
        <c:axId val="880424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8048384"/>
        <c:crossesAt val="0"/>
        <c:lblAlgn val="ctr"/>
        <c:lblOffset val="100"/>
        <c:tickLblSkip val="1"/>
        <c:tickMarkSkip val="1"/>
      </c:catAx>
      <c:valAx>
        <c:axId val="880483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1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80424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'#5'!$CE$131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'#5'!$CG$131:$CJ$131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93029888"/>
        <c:axId val="93031424"/>
      </c:barChart>
      <c:catAx>
        <c:axId val="930298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31424"/>
        <c:crossesAt val="0"/>
        <c:lblAlgn val="ctr"/>
        <c:lblOffset val="100"/>
        <c:tickLblSkip val="1"/>
        <c:tickMarkSkip val="1"/>
      </c:catAx>
      <c:valAx>
        <c:axId val="930314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7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0298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'#5'!$CL$131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'#5'!$CN$131:$CQ$131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87896064"/>
        <c:axId val="87897600"/>
      </c:barChart>
      <c:catAx>
        <c:axId val="878960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7897600"/>
        <c:crossesAt val="0"/>
        <c:lblAlgn val="ctr"/>
        <c:lblOffset val="100"/>
        <c:tickLblSkip val="1"/>
        <c:tickMarkSkip val="1"/>
      </c:catAx>
      <c:valAx>
        <c:axId val="878976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78960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'#1'!$CS$131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'#1'!$CU$131:$CX$131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08349824"/>
        <c:axId val="208351616"/>
      </c:barChart>
      <c:catAx>
        <c:axId val="208349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8351616"/>
        <c:crossesAt val="0"/>
        <c:lblAlgn val="ctr"/>
        <c:lblOffset val="100"/>
        <c:tickLblSkip val="1"/>
        <c:tickMarkSkip val="1"/>
      </c:catAx>
      <c:valAx>
        <c:axId val="2083516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5E-2"/>
              <c:y val="0.2087843691868626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83498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'#5'!$CS$131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'#5'!$CU$131:$CX$131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87947136"/>
        <c:axId val="87948672"/>
      </c:barChart>
      <c:catAx>
        <c:axId val="879471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7948672"/>
        <c:crossesAt val="0"/>
        <c:lblAlgn val="ctr"/>
        <c:lblOffset val="100"/>
        <c:tickLblSkip val="1"/>
        <c:tickMarkSkip val="1"/>
      </c:catAx>
      <c:valAx>
        <c:axId val="879486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087843691868629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79471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'#5'!$BJ$151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'#5'!$BL$151:$BO$151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93639040"/>
        <c:axId val="93640576"/>
      </c:barChart>
      <c:catAx>
        <c:axId val="936390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640576"/>
        <c:crossesAt val="0"/>
        <c:lblAlgn val="ctr"/>
        <c:lblOffset val="100"/>
        <c:tickLblSkip val="1"/>
        <c:tickMarkSkip val="1"/>
      </c:catAx>
      <c:valAx>
        <c:axId val="936405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6390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'#5'!$BQ$151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'#5'!$BS$151:$BV$151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93695360"/>
        <c:axId val="93701248"/>
      </c:barChart>
      <c:catAx>
        <c:axId val="936953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701248"/>
        <c:crossesAt val="0"/>
        <c:lblAlgn val="ctr"/>
        <c:lblOffset val="100"/>
        <c:tickLblSkip val="1"/>
        <c:tickMarkSkip val="1"/>
      </c:catAx>
      <c:valAx>
        <c:axId val="937012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6953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'#5'!$BX$151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'#5'!$BZ$151:$CC$151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93820800"/>
        <c:axId val="93822336"/>
      </c:barChart>
      <c:catAx>
        <c:axId val="938208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822336"/>
        <c:crossesAt val="0"/>
        <c:lblAlgn val="ctr"/>
        <c:lblOffset val="100"/>
        <c:tickLblSkip val="1"/>
        <c:tickMarkSkip val="1"/>
      </c:catAx>
      <c:valAx>
        <c:axId val="938223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1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8208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'#5'!$CE$151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'#5'!$CG$151:$CJ$151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93872512"/>
        <c:axId val="93874048"/>
      </c:barChart>
      <c:catAx>
        <c:axId val="938725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874048"/>
        <c:crossesAt val="0"/>
        <c:lblAlgn val="ctr"/>
        <c:lblOffset val="100"/>
        <c:tickLblSkip val="1"/>
        <c:tickMarkSkip val="1"/>
      </c:catAx>
      <c:valAx>
        <c:axId val="938740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7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8725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'#5'!$CL$151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'#5'!$CN$151:$CQ$151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95238784"/>
        <c:axId val="95252864"/>
      </c:barChart>
      <c:catAx>
        <c:axId val="952387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252864"/>
        <c:crossesAt val="0"/>
        <c:lblAlgn val="ctr"/>
        <c:lblOffset val="100"/>
        <c:tickLblSkip val="1"/>
        <c:tickMarkSkip val="1"/>
      </c:catAx>
      <c:valAx>
        <c:axId val="952528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2387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'#5'!$CS$151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'#5'!$CU$151:$CX$151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73281920"/>
        <c:axId val="73283456"/>
      </c:barChart>
      <c:catAx>
        <c:axId val="732819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3283456"/>
        <c:crossesAt val="0"/>
        <c:lblAlgn val="ctr"/>
        <c:lblOffset val="100"/>
        <c:tickLblSkip val="1"/>
        <c:tickMarkSkip val="1"/>
      </c:catAx>
      <c:valAx>
        <c:axId val="732834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087843691868629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32819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'#5'!$BJ$71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'#5'!$BL$71:$BO$71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73333376"/>
        <c:axId val="95228288"/>
      </c:barChart>
      <c:catAx>
        <c:axId val="733333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228288"/>
        <c:crossesAt val="0"/>
        <c:lblAlgn val="ctr"/>
        <c:lblOffset val="100"/>
        <c:tickLblSkip val="1"/>
        <c:tickMarkSkip val="1"/>
      </c:catAx>
      <c:valAx>
        <c:axId val="952282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733333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'#5'!$BQ$71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'#5'!$BS$71:$BV$71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93766784"/>
        <c:axId val="93768320"/>
      </c:barChart>
      <c:catAx>
        <c:axId val="937667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768320"/>
        <c:crossesAt val="0"/>
        <c:lblAlgn val="ctr"/>
        <c:lblOffset val="100"/>
        <c:tickLblSkip val="1"/>
        <c:tickMarkSkip val="1"/>
      </c:catAx>
      <c:valAx>
        <c:axId val="937683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37667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'#5'!$BX$71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'#5'!$BZ$71:$CC$71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95453184"/>
        <c:axId val="95454720"/>
      </c:barChart>
      <c:catAx>
        <c:axId val="954531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454720"/>
        <c:crossesAt val="0"/>
        <c:lblAlgn val="ctr"/>
        <c:lblOffset val="100"/>
        <c:tickLblSkip val="1"/>
        <c:tickMarkSkip val="1"/>
      </c:catAx>
      <c:valAx>
        <c:axId val="954547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1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4531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'#1'!$BJ$151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'#1'!$BL$151:$BO$151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08381056"/>
        <c:axId val="208382592"/>
      </c:barChart>
      <c:catAx>
        <c:axId val="2083810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8382592"/>
        <c:crossesAt val="0"/>
        <c:lblAlgn val="ctr"/>
        <c:lblOffset val="100"/>
        <c:tickLblSkip val="1"/>
        <c:tickMarkSkip val="1"/>
      </c:catAx>
      <c:valAx>
        <c:axId val="2083825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83810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'#5'!$CE$71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'#5'!$CG$71:$CJ$71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95906048"/>
        <c:axId val="95911936"/>
      </c:barChart>
      <c:catAx>
        <c:axId val="959060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911936"/>
        <c:crossesAt val="0"/>
        <c:lblAlgn val="ctr"/>
        <c:lblOffset val="100"/>
        <c:tickLblSkip val="1"/>
        <c:tickMarkSkip val="1"/>
      </c:catAx>
      <c:valAx>
        <c:axId val="959119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7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9060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'#5'!$CL$71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'#5'!$CN$71:$CQ$71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95838976"/>
        <c:axId val="95840512"/>
      </c:barChart>
      <c:catAx>
        <c:axId val="958389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840512"/>
        <c:crossesAt val="0"/>
        <c:lblAlgn val="ctr"/>
        <c:lblOffset val="100"/>
        <c:tickLblSkip val="1"/>
        <c:tickMarkSkip val="1"/>
      </c:catAx>
      <c:valAx>
        <c:axId val="958405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58389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'#5'!$CS$71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'#5'!$CU$71:$CX$71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82774656"/>
        <c:axId val="82788736"/>
      </c:barChart>
      <c:catAx>
        <c:axId val="827746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2788736"/>
        <c:crossesAt val="0"/>
        <c:lblAlgn val="ctr"/>
        <c:lblOffset val="100"/>
        <c:tickLblSkip val="1"/>
        <c:tickMarkSkip val="1"/>
      </c:catAx>
      <c:valAx>
        <c:axId val="827887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087843691868629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27746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'#5'!$CE$51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'#5'!$CG$51:$CJ$51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82830464"/>
        <c:axId val="82832000"/>
      </c:barChart>
      <c:catAx>
        <c:axId val="828304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2832000"/>
        <c:crossesAt val="0"/>
        <c:lblAlgn val="ctr"/>
        <c:lblOffset val="100"/>
        <c:tickLblSkip val="1"/>
        <c:tickMarkSkip val="1"/>
      </c:catAx>
      <c:valAx>
        <c:axId val="828320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7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828304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'#5'!$CL$51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'#5'!$CN$51:$CQ$51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96307840"/>
        <c:axId val="96313728"/>
      </c:barChart>
      <c:catAx>
        <c:axId val="963078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6313728"/>
        <c:crossesAt val="0"/>
        <c:lblAlgn val="ctr"/>
        <c:lblOffset val="100"/>
        <c:tickLblSkip val="1"/>
        <c:tickMarkSkip val="1"/>
      </c:catAx>
      <c:valAx>
        <c:axId val="963137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63078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'#5'!$CS$51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'#5'!$CU$51:$CX$51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96432896"/>
        <c:axId val="96434432"/>
      </c:barChart>
      <c:catAx>
        <c:axId val="964328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6434432"/>
        <c:crossesAt val="0"/>
        <c:lblAlgn val="ctr"/>
        <c:lblOffset val="100"/>
        <c:tickLblSkip val="1"/>
        <c:tickMarkSkip val="1"/>
      </c:catAx>
      <c:valAx>
        <c:axId val="964344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087843691868629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964328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'#5'!$BJ$51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'#5'!$BL$51:$BO$51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01399552"/>
        <c:axId val="101413632"/>
      </c:barChart>
      <c:catAx>
        <c:axId val="1013995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413632"/>
        <c:crossesAt val="0"/>
        <c:lblAlgn val="ctr"/>
        <c:lblOffset val="100"/>
        <c:tickLblSkip val="1"/>
        <c:tickMarkSkip val="1"/>
      </c:catAx>
      <c:valAx>
        <c:axId val="1014136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3995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'#5'!$BQ$51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'#5'!$BS$51:$BV$51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01471744"/>
        <c:axId val="101473280"/>
      </c:barChart>
      <c:catAx>
        <c:axId val="1014717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473280"/>
        <c:crossesAt val="0"/>
        <c:lblAlgn val="ctr"/>
        <c:lblOffset val="100"/>
        <c:tickLblSkip val="1"/>
        <c:tickMarkSkip val="1"/>
      </c:catAx>
      <c:valAx>
        <c:axId val="1014732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4717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'#5'!$BX$51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'#5'!$BZ$51:$CC$51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01535744"/>
        <c:axId val="101537280"/>
      </c:barChart>
      <c:catAx>
        <c:axId val="1015357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37280"/>
        <c:crossesAt val="0"/>
        <c:lblAlgn val="ctr"/>
        <c:lblOffset val="100"/>
        <c:tickLblSkip val="1"/>
        <c:tickMarkSkip val="1"/>
      </c:catAx>
      <c:valAx>
        <c:axId val="1015372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1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015357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'#5'!$BJ$33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'#5'!$BL$34:$BO$34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10409600"/>
        <c:axId val="110411136"/>
      </c:barChart>
      <c:scatterChart>
        <c:scatterStyle val="lineMarker"/>
        <c:ser>
          <c:idx val="1"/>
          <c:order val="1"/>
          <c:tx>
            <c:strRef>
              <c:f>'#5'!$BG$3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'#5'!$BL$3:$BO$3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'#5'!$BG$4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'#5'!$BL$4:$BO$4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'#5'!$BG$5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'#5'!$BL$5:$BO$5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'#5'!$BG$6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'#5'!$BL$6:$BO$6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'#5'!$BG$7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'#5'!$BL$7:$BO$7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'#5'!$BG$8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'#5'!$BL$8:$BO$8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'#5'!$BG$9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'#5'!$BL$9:$BO$9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'#5'!$BG$10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'#5'!$BL$10:$BO$10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110409600"/>
        <c:axId val="110411136"/>
      </c:scatterChart>
      <c:catAx>
        <c:axId val="1104096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0411136"/>
        <c:crossesAt val="0"/>
        <c:lblAlgn val="ctr"/>
        <c:lblOffset val="100"/>
        <c:tickLblSkip val="1"/>
        <c:tickMarkSkip val="1"/>
      </c:catAx>
      <c:valAx>
        <c:axId val="1104111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898950933574168E-2"/>
              <c:y val="0.1367891423820695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104096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'#1'!$BQ$151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'#1'!$BS$151:$BV$151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08449920"/>
        <c:axId val="208451456"/>
      </c:barChart>
      <c:catAx>
        <c:axId val="2084499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8451456"/>
        <c:crossesAt val="0"/>
        <c:lblAlgn val="ctr"/>
        <c:lblOffset val="100"/>
        <c:tickLblSkip val="1"/>
        <c:tickMarkSkip val="1"/>
      </c:catAx>
      <c:valAx>
        <c:axId val="2084514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84499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'#5'!$BQ$33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'#5'!$BS$34:$BV$34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45579392"/>
        <c:axId val="145581184"/>
      </c:barChart>
      <c:scatterChart>
        <c:scatterStyle val="lineMarker"/>
        <c:ser>
          <c:idx val="1"/>
          <c:order val="1"/>
          <c:tx>
            <c:strRef>
              <c:f>'#5'!$BP$3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'#5'!$BS$3:$BV$3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'#5'!$BP$4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'#5'!$BS$4:$BV$4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'#5'!$BP$5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5080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'#5'!$BS$5:$BV$5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'#5'!$BP$6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'#5'!$BS$6:$BV$6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'#5'!$BP$7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'#5'!$BS$7:$BV$7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'#5'!$BP$8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'#5'!$BS$8:$BV$8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'#5'!$BP$9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'#5'!$BS$9:$BV$9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'#5'!$BP$10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'#5'!$BS$10:$BV$10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145579392"/>
        <c:axId val="145581184"/>
      </c:scatterChart>
      <c:catAx>
        <c:axId val="1455793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5581184"/>
        <c:crossesAt val="0"/>
        <c:lblAlgn val="ctr"/>
        <c:lblOffset val="100"/>
        <c:tickLblSkip val="1"/>
        <c:tickMarkSkip val="1"/>
      </c:catAx>
      <c:valAx>
        <c:axId val="1455811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89399477054235E-2"/>
              <c:y val="0.2662545554758362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55793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'#5'!$BX$33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'#5'!$BZ$33:$CC$33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'#5'!$BZ$34:$CC$34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0113280"/>
        <c:axId val="150119168"/>
      </c:barChart>
      <c:scatterChart>
        <c:scatterStyle val="lineMarker"/>
        <c:ser>
          <c:idx val="1"/>
          <c:order val="1"/>
          <c:tx>
            <c:strRef>
              <c:f>'#5'!$BW$3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'#5'!$BZ$3:$CC$3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'#5'!$BW$4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'#5'!$BZ$4:$CC$4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'#5'!$BW$5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'#5'!$BZ$5:$CC$5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'#5'!$BW$6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'#5'!$BZ$6:$CC$6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'#5'!$BW$7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2540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'#5'!$BZ$7:$CC$7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'#5'!$BW$8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'#5'!$BZ$8:$CC$8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'#5'!$BW$9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'#5'!$BZ$9:$CC$9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'#5'!$BW$10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'#5'!$BZ$10:$CC$10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150113280"/>
        <c:axId val="150119168"/>
      </c:scatterChart>
      <c:catAx>
        <c:axId val="1501132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0119168"/>
        <c:crossesAt val="0"/>
        <c:lblAlgn val="ctr"/>
        <c:lblOffset val="100"/>
        <c:tickLblSkip val="1"/>
        <c:tickMarkSkip val="1"/>
      </c:catAx>
      <c:valAx>
        <c:axId val="1501191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894001003158981E-2"/>
              <c:y val="0.25396470921770425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01132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'#5'!$CE$33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'#5'!$CG$34:$CJ$34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2990464"/>
        <c:axId val="152992000"/>
      </c:barChart>
      <c:scatterChart>
        <c:scatterStyle val="lineMarker"/>
        <c:ser>
          <c:idx val="1"/>
          <c:order val="1"/>
          <c:tx>
            <c:strRef>
              <c:f>'#5'!$CK$3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'#5'!$CG$3:$CJ$3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'#5'!$CK$4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'#5'!$CG$4:$CJ$4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'#5'!$CK$5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'#5'!$CG$5:$CJ$5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'#5'!$CK$6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'#5'!$CG$6:$CJ$6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'#5'!$CK$7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'#5'!$CG$7:$CJ$7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'#5'!$CK$8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'#5'!$CG$8:$CJ$8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'#5'!$CK$9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'#5'!$CG$9:$CJ$9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'#5'!$CK$10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'#5'!$CG$10:$CJ$10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152990464"/>
        <c:axId val="152992000"/>
      </c:scatterChart>
      <c:catAx>
        <c:axId val="1529904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2992000"/>
        <c:crossesAt val="0"/>
        <c:lblAlgn val="ctr"/>
        <c:lblOffset val="100"/>
        <c:tickLblSkip val="1"/>
        <c:tickMarkSkip val="1"/>
      </c:catAx>
      <c:valAx>
        <c:axId val="1529920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47E-2"/>
              <c:y val="0.1378649039635171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29904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'#5'!$CL$33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'#5'!$CN$34:$CQ$34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3350144"/>
        <c:axId val="153351680"/>
      </c:barChart>
      <c:scatterChart>
        <c:scatterStyle val="lineMarker"/>
        <c:ser>
          <c:idx val="1"/>
          <c:order val="1"/>
          <c:tx>
            <c:strRef>
              <c:f>'#5'!$CR$3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'#5'!$CN$3:$CQ$3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'#5'!$CR$4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'#5'!$CN$4:$CQ$4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'#5'!$CR$5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'#5'!$CN$5:$CQ$5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'#5'!$CR$6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'#5'!$CN$6:$CQ$6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'#5'!$CR$7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'#5'!$CN$7:$CQ$7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'#5'!$CR$8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'#5'!$CN$8:$CQ$8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'#5'!$CR$9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'#5'!$CN$9:$CQ$9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'#5'!$CR$10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'#5'!$CN$10:$CQ$10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153350144"/>
        <c:axId val="153351680"/>
      </c:scatterChart>
      <c:catAx>
        <c:axId val="1533501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3351680"/>
        <c:crossesAt val="0"/>
        <c:lblAlgn val="ctr"/>
        <c:lblOffset val="100"/>
        <c:tickLblSkip val="1"/>
        <c:tickMarkSkip val="1"/>
      </c:catAx>
      <c:valAx>
        <c:axId val="1533516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803407902748E-2"/>
              <c:y val="0.2228107186992116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33501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'#5'!$CS$33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cat>
            <c:strRef>
              <c:f>'#5'!$CU$1:$CX$1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'#5'!$CU$34:$CX$34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3643264"/>
        <c:axId val="153653248"/>
      </c:barChart>
      <c:scatterChart>
        <c:scatterStyle val="lineMarker"/>
        <c:ser>
          <c:idx val="1"/>
          <c:order val="1"/>
          <c:tx>
            <c:strRef>
              <c:f>'#5'!$CY$3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'#5'!$CU$3:$CX$3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'#5'!$CY$4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'#5'!$CU$4:$CX$4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'#5'!$CY$5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'#5'!$CU$5:$CX$5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'#5'!$CY$6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'#5'!$CU$6:$CX$6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'#5'!$CY$7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'#5'!$CU$7:$CX$7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'#5'!$CY$8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'#5'!$CU$8:$CX$8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'#5'!$CY$9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'#5'!$CU$9:$CX$9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'#5'!$CY$10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'#5'!$CU$10:$CX$10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153643264"/>
        <c:axId val="153653248"/>
      </c:scatterChart>
      <c:catAx>
        <c:axId val="1536432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3653248"/>
        <c:crossesAt val="0"/>
        <c:lblAlgn val="ctr"/>
        <c:lblOffset val="100"/>
        <c:tickLblSkip val="1"/>
        <c:tickMarkSkip val="1"/>
      </c:catAx>
      <c:valAx>
        <c:axId val="1536532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47E-2"/>
              <c:y val="0.2105263824469334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36432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'#5'!$BJ$111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'#5'!$BL$111:$BO$111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4800896"/>
        <c:axId val="154802432"/>
      </c:barChart>
      <c:catAx>
        <c:axId val="1548008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802432"/>
        <c:crossesAt val="0"/>
        <c:lblAlgn val="ctr"/>
        <c:lblOffset val="100"/>
        <c:tickLblSkip val="1"/>
        <c:tickMarkSkip val="1"/>
      </c:catAx>
      <c:valAx>
        <c:axId val="1548024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8008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'#5'!$BQ$111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'#5'!$BS$111:$BV$111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4835968"/>
        <c:axId val="154837760"/>
      </c:barChart>
      <c:catAx>
        <c:axId val="1548359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837760"/>
        <c:crossesAt val="0"/>
        <c:lblAlgn val="ctr"/>
        <c:lblOffset val="100"/>
        <c:tickLblSkip val="1"/>
        <c:tickMarkSkip val="1"/>
      </c:catAx>
      <c:valAx>
        <c:axId val="1548377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8359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'#5'!$BX$111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'#5'!$BZ$111:$CC$111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4949120"/>
        <c:axId val="154950656"/>
      </c:barChart>
      <c:catAx>
        <c:axId val="1549491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950656"/>
        <c:crossesAt val="0"/>
        <c:lblAlgn val="ctr"/>
        <c:lblOffset val="100"/>
        <c:tickLblSkip val="1"/>
        <c:tickMarkSkip val="1"/>
      </c:catAx>
      <c:valAx>
        <c:axId val="1549506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9491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'#5'!$CE$111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'#5'!$CG$111:$CJ$111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5004288"/>
        <c:axId val="155006080"/>
      </c:barChart>
      <c:catAx>
        <c:axId val="1550042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5006080"/>
        <c:crossesAt val="0"/>
        <c:lblAlgn val="ctr"/>
        <c:lblOffset val="100"/>
        <c:tickLblSkip val="1"/>
        <c:tickMarkSkip val="1"/>
      </c:catAx>
      <c:valAx>
        <c:axId val="1550060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7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50042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'#5'!$CL$111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'#5'!$CN$111:$CQ$111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4863488"/>
        <c:axId val="154865024"/>
      </c:barChart>
      <c:catAx>
        <c:axId val="1548634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865024"/>
        <c:crossesAt val="0"/>
        <c:lblAlgn val="ctr"/>
        <c:lblOffset val="100"/>
        <c:tickLblSkip val="1"/>
        <c:tickMarkSkip val="1"/>
      </c:catAx>
      <c:valAx>
        <c:axId val="1548650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8634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'#1'!$BX$151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'#1'!$BZ$151:$CC$151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08558720"/>
        <c:axId val="208576896"/>
      </c:barChart>
      <c:catAx>
        <c:axId val="2085587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8576896"/>
        <c:crossesAt val="0"/>
        <c:lblAlgn val="ctr"/>
        <c:lblOffset val="100"/>
        <c:tickLblSkip val="1"/>
        <c:tickMarkSkip val="1"/>
      </c:catAx>
      <c:valAx>
        <c:axId val="2085768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6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85587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'#5'!$CS$111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'#5'!$CU$111:$CX$111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4906624"/>
        <c:axId val="154908160"/>
      </c:barChart>
      <c:catAx>
        <c:axId val="1549066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908160"/>
        <c:crossesAt val="0"/>
        <c:lblAlgn val="ctr"/>
        <c:lblOffset val="100"/>
        <c:tickLblSkip val="1"/>
        <c:tickMarkSkip val="1"/>
      </c:catAx>
      <c:valAx>
        <c:axId val="1549081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49066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'#5'!$CE$91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'#5'!$CG$91:$CJ$91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5097344"/>
        <c:axId val="155099136"/>
      </c:barChart>
      <c:catAx>
        <c:axId val="1550973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5099136"/>
        <c:crossesAt val="0"/>
        <c:lblAlgn val="ctr"/>
        <c:lblOffset val="100"/>
        <c:tickLblSkip val="1"/>
        <c:tickMarkSkip val="1"/>
      </c:catAx>
      <c:valAx>
        <c:axId val="1550991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73E-2"/>
              <c:y val="0.13568570690495849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50973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'#5'!$CL$91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'#5'!$CN$91:$CQ$91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5210496"/>
        <c:axId val="155212032"/>
      </c:barChart>
      <c:catAx>
        <c:axId val="1552104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5212032"/>
        <c:crossesAt val="0"/>
        <c:lblAlgn val="ctr"/>
        <c:lblOffset val="100"/>
        <c:tickLblSkip val="1"/>
        <c:tickMarkSkip val="1"/>
      </c:catAx>
      <c:valAx>
        <c:axId val="1552120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52104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'#5'!$CS$91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'#5'!$CU$91:$CX$91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5138688"/>
        <c:axId val="155144576"/>
      </c:barChart>
      <c:catAx>
        <c:axId val="1551386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5144576"/>
        <c:crossesAt val="0"/>
        <c:lblAlgn val="ctr"/>
        <c:lblOffset val="100"/>
        <c:tickLblSkip val="1"/>
        <c:tickMarkSkip val="1"/>
      </c:catAx>
      <c:valAx>
        <c:axId val="1551445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7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51386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'#5'!$BJ$91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'#5'!$BL$91:$BO$91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5178112"/>
        <c:axId val="155179648"/>
      </c:barChart>
      <c:catAx>
        <c:axId val="1551781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5179648"/>
        <c:crossesAt val="0"/>
        <c:lblAlgn val="ctr"/>
        <c:lblOffset val="100"/>
        <c:tickLblSkip val="1"/>
        <c:tickMarkSkip val="1"/>
      </c:catAx>
      <c:valAx>
        <c:axId val="1551796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49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51781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'#5'!$BQ$91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'#5'!$BS$91:$BV$91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5303296"/>
        <c:axId val="155309184"/>
      </c:barChart>
      <c:catAx>
        <c:axId val="1553032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5309184"/>
        <c:crossesAt val="0"/>
        <c:lblAlgn val="ctr"/>
        <c:lblOffset val="100"/>
        <c:tickLblSkip val="1"/>
        <c:tickMarkSkip val="1"/>
      </c:catAx>
      <c:valAx>
        <c:axId val="1553091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53032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'#5'!$BX$91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'#5'!$BZ$33:$CC$33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'#5'!$BZ$91:$CC$91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5432832"/>
        <c:axId val="155434368"/>
      </c:barChart>
      <c:catAx>
        <c:axId val="1554328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5434368"/>
        <c:crossesAt val="0"/>
        <c:lblAlgn val="ctr"/>
        <c:lblOffset val="100"/>
        <c:tickLblSkip val="1"/>
        <c:tickMarkSkip val="1"/>
      </c:catAx>
      <c:valAx>
        <c:axId val="1554343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54328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'#6'!$BJ$171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'#6'!$BL$171:$BO$171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5985024"/>
        <c:axId val="155986560"/>
      </c:barChart>
      <c:catAx>
        <c:axId val="1559850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5986560"/>
        <c:crossesAt val="0"/>
        <c:lblAlgn val="ctr"/>
        <c:lblOffset val="100"/>
        <c:tickLblSkip val="1"/>
        <c:tickMarkSkip val="1"/>
      </c:catAx>
      <c:valAx>
        <c:axId val="1559865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63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59850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'#6'!$BQ$171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'#6'!$BS$171:$BV$171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6036480"/>
        <c:axId val="156107904"/>
      </c:barChart>
      <c:catAx>
        <c:axId val="1560364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107904"/>
        <c:crossesAt val="0"/>
        <c:lblAlgn val="ctr"/>
        <c:lblOffset val="100"/>
        <c:tickLblSkip val="1"/>
        <c:tickMarkSkip val="1"/>
      </c:catAx>
      <c:valAx>
        <c:axId val="1561079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0364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'#6'!$BX$171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'#6'!$BZ$171:$CC$171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6157824"/>
        <c:axId val="156159360"/>
      </c:barChart>
      <c:catAx>
        <c:axId val="156157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159360"/>
        <c:crossesAt val="0"/>
        <c:lblAlgn val="ctr"/>
        <c:lblOffset val="100"/>
        <c:tickLblSkip val="1"/>
        <c:tickMarkSkip val="1"/>
      </c:catAx>
      <c:valAx>
        <c:axId val="1561593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1578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'#1'!$CE$151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'#1'!$CG$151:$CJ$151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08639104"/>
        <c:axId val="208640640"/>
      </c:barChart>
      <c:catAx>
        <c:axId val="2086391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8640640"/>
        <c:crossesAt val="0"/>
        <c:lblAlgn val="ctr"/>
        <c:lblOffset val="100"/>
        <c:tickLblSkip val="1"/>
        <c:tickMarkSkip val="1"/>
      </c:catAx>
      <c:valAx>
        <c:axId val="2086406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2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86391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'#6'!$CE$171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'#6'!$CG$171:$CJ$171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6492160"/>
        <c:axId val="156493696"/>
      </c:barChart>
      <c:catAx>
        <c:axId val="1564921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493696"/>
        <c:crossesAt val="0"/>
        <c:lblAlgn val="ctr"/>
        <c:lblOffset val="100"/>
        <c:tickLblSkip val="1"/>
        <c:tickMarkSkip val="1"/>
      </c:catAx>
      <c:valAx>
        <c:axId val="1564936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46E-2"/>
              <c:y val="0.13568570690495863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4921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'#6'!$CL$171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'#6'!$CN$171:$CQ$171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6523136"/>
        <c:axId val="156541312"/>
      </c:barChart>
      <c:catAx>
        <c:axId val="1565231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541312"/>
        <c:crossesAt val="0"/>
        <c:lblAlgn val="ctr"/>
        <c:lblOffset val="100"/>
        <c:tickLblSkip val="1"/>
        <c:tickMarkSkip val="1"/>
      </c:catAx>
      <c:valAx>
        <c:axId val="1565413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5231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'#6'!$CS$171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'#6'!$CU$171:$CX$171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6726016"/>
        <c:axId val="156727552"/>
      </c:barChart>
      <c:catAx>
        <c:axId val="1567260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727552"/>
        <c:crossesAt val="0"/>
        <c:lblAlgn val="ctr"/>
        <c:lblOffset val="100"/>
        <c:tickLblSkip val="1"/>
        <c:tickMarkSkip val="1"/>
      </c:catAx>
      <c:valAx>
        <c:axId val="1567275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7260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'#6'!$BJ$191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'#6'!$BL$191:$BO$191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6580864"/>
        <c:axId val="156590848"/>
      </c:barChart>
      <c:catAx>
        <c:axId val="1565808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590848"/>
        <c:crossesAt val="0"/>
        <c:lblAlgn val="ctr"/>
        <c:lblOffset val="100"/>
        <c:tickLblSkip val="1"/>
        <c:tickMarkSkip val="1"/>
      </c:catAx>
      <c:valAx>
        <c:axId val="1565908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5808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'#6'!$BQ$191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'#6'!$BS$191:$BV$191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6771840"/>
        <c:axId val="156773376"/>
      </c:barChart>
      <c:catAx>
        <c:axId val="1567718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773376"/>
        <c:crossesAt val="0"/>
        <c:lblAlgn val="ctr"/>
        <c:lblOffset val="100"/>
        <c:tickLblSkip val="1"/>
        <c:tickMarkSkip val="1"/>
      </c:catAx>
      <c:valAx>
        <c:axId val="1567733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7718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'#6'!$BX$191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'#6'!$BZ$191:$CC$191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6823552"/>
        <c:axId val="156825088"/>
      </c:barChart>
      <c:catAx>
        <c:axId val="1568235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825088"/>
        <c:crossesAt val="0"/>
        <c:lblAlgn val="ctr"/>
        <c:lblOffset val="100"/>
        <c:tickLblSkip val="1"/>
        <c:tickMarkSkip val="1"/>
      </c:catAx>
      <c:valAx>
        <c:axId val="1568250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8235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'#6'!$CE$191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'#6'!$CG$191:$CJ$191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6875008"/>
        <c:axId val="156880896"/>
      </c:barChart>
      <c:catAx>
        <c:axId val="1568750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880896"/>
        <c:crossesAt val="0"/>
        <c:lblAlgn val="ctr"/>
        <c:lblOffset val="100"/>
        <c:tickLblSkip val="1"/>
        <c:tickMarkSkip val="1"/>
      </c:catAx>
      <c:valAx>
        <c:axId val="1568808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46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8750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'#6'!$CL$191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'#6'!$CN$191:$CQ$191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6930816"/>
        <c:axId val="156932352"/>
      </c:barChart>
      <c:catAx>
        <c:axId val="1569308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932352"/>
        <c:crossesAt val="0"/>
        <c:lblAlgn val="ctr"/>
        <c:lblOffset val="100"/>
        <c:tickLblSkip val="1"/>
        <c:tickMarkSkip val="1"/>
      </c:catAx>
      <c:valAx>
        <c:axId val="1569323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9308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'#6'!$CS$191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'#6'!$CU$191:$CX$191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7047424"/>
        <c:axId val="157049216"/>
      </c:barChart>
      <c:catAx>
        <c:axId val="1570474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049216"/>
        <c:crossesAt val="0"/>
        <c:lblAlgn val="ctr"/>
        <c:lblOffset val="100"/>
        <c:tickLblSkip val="1"/>
        <c:tickMarkSkip val="1"/>
      </c:catAx>
      <c:valAx>
        <c:axId val="1570492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0474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'#6'!$BJ$131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'#6'!$BL$131:$BO$131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7086848"/>
        <c:axId val="157088384"/>
      </c:barChart>
      <c:catAx>
        <c:axId val="1570868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088384"/>
        <c:crossesAt val="0"/>
        <c:lblAlgn val="ctr"/>
        <c:lblOffset val="100"/>
        <c:tickLblSkip val="1"/>
        <c:tickMarkSkip val="1"/>
      </c:catAx>
      <c:valAx>
        <c:axId val="1570883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0868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'#1'!$CL$151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'#1'!$CN$151:$CQ$151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08698752"/>
        <c:axId val="208716928"/>
      </c:barChart>
      <c:catAx>
        <c:axId val="2086987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8716928"/>
        <c:crossesAt val="0"/>
        <c:lblAlgn val="ctr"/>
        <c:lblOffset val="100"/>
        <c:tickLblSkip val="1"/>
        <c:tickMarkSkip val="1"/>
      </c:catAx>
      <c:valAx>
        <c:axId val="2087169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5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86987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'#6'!$BQ$131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'#6'!$BS$131:$BV$131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7683072"/>
        <c:axId val="157693056"/>
      </c:barChart>
      <c:catAx>
        <c:axId val="1576830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693056"/>
        <c:crossesAt val="0"/>
        <c:lblAlgn val="ctr"/>
        <c:lblOffset val="100"/>
        <c:tickLblSkip val="1"/>
        <c:tickMarkSkip val="1"/>
      </c:catAx>
      <c:valAx>
        <c:axId val="1576930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6830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'#6'!$BX$131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'#6'!$BZ$131:$CC$131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7738880"/>
        <c:axId val="157740416"/>
      </c:barChart>
      <c:catAx>
        <c:axId val="1577388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740416"/>
        <c:crossesAt val="0"/>
        <c:lblAlgn val="ctr"/>
        <c:lblOffset val="100"/>
        <c:tickLblSkip val="1"/>
        <c:tickMarkSkip val="1"/>
      </c:catAx>
      <c:valAx>
        <c:axId val="1577404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4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7388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'#6'!$CE$131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'#6'!$CG$131:$CJ$131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7860224"/>
        <c:axId val="157861760"/>
      </c:barChart>
      <c:catAx>
        <c:axId val="1578602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861760"/>
        <c:crossesAt val="0"/>
        <c:lblAlgn val="ctr"/>
        <c:lblOffset val="100"/>
        <c:tickLblSkip val="1"/>
        <c:tickMarkSkip val="1"/>
      </c:catAx>
      <c:valAx>
        <c:axId val="1578617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46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8602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'#6'!$CL$131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'#6'!$CN$131:$CQ$131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7973120"/>
        <c:axId val="157974912"/>
      </c:barChart>
      <c:catAx>
        <c:axId val="1579731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974912"/>
        <c:crossesAt val="0"/>
        <c:lblAlgn val="ctr"/>
        <c:lblOffset val="100"/>
        <c:tickLblSkip val="1"/>
        <c:tickMarkSkip val="1"/>
      </c:catAx>
      <c:valAx>
        <c:axId val="1579749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79731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'#6'!$CS$131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'#6'!$CU$131:$CX$131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8106368"/>
        <c:axId val="158107904"/>
      </c:barChart>
      <c:catAx>
        <c:axId val="1581063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107904"/>
        <c:crossesAt val="0"/>
        <c:lblAlgn val="ctr"/>
        <c:lblOffset val="100"/>
        <c:tickLblSkip val="1"/>
        <c:tickMarkSkip val="1"/>
      </c:catAx>
      <c:valAx>
        <c:axId val="1581079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087843691868627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1063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'#6'!$BJ$151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'#6'!$BL$151:$BO$151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8010368"/>
        <c:axId val="158016256"/>
      </c:barChart>
      <c:catAx>
        <c:axId val="1580103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016256"/>
        <c:crossesAt val="0"/>
        <c:lblAlgn val="ctr"/>
        <c:lblOffset val="100"/>
        <c:tickLblSkip val="1"/>
        <c:tickMarkSkip val="1"/>
      </c:catAx>
      <c:valAx>
        <c:axId val="1580162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0103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'#6'!$BQ$151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'#6'!$BS$151:$BV$151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8071040"/>
        <c:axId val="158076928"/>
      </c:barChart>
      <c:catAx>
        <c:axId val="1580710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076928"/>
        <c:crossesAt val="0"/>
        <c:lblAlgn val="ctr"/>
        <c:lblOffset val="100"/>
        <c:tickLblSkip val="1"/>
        <c:tickMarkSkip val="1"/>
      </c:catAx>
      <c:valAx>
        <c:axId val="1580769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0710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'#6'!$BX$151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'#6'!$BZ$151:$CC$151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8192384"/>
        <c:axId val="158193920"/>
      </c:barChart>
      <c:catAx>
        <c:axId val="1581923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193920"/>
        <c:crossesAt val="0"/>
        <c:lblAlgn val="ctr"/>
        <c:lblOffset val="100"/>
        <c:tickLblSkip val="1"/>
        <c:tickMarkSkip val="1"/>
      </c:catAx>
      <c:valAx>
        <c:axId val="1581939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4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1923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'#6'!$CE$151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'#6'!$CG$151:$CJ$151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8317568"/>
        <c:axId val="158319360"/>
      </c:barChart>
      <c:catAx>
        <c:axId val="1583175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319360"/>
        <c:crossesAt val="0"/>
        <c:lblAlgn val="ctr"/>
        <c:lblOffset val="100"/>
        <c:tickLblSkip val="1"/>
        <c:tickMarkSkip val="1"/>
      </c:catAx>
      <c:valAx>
        <c:axId val="1583193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46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3175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'#6'!$CL$151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'#6'!$CN$151:$CQ$151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8438912"/>
        <c:axId val="158440448"/>
      </c:barChart>
      <c:catAx>
        <c:axId val="1584389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440448"/>
        <c:crossesAt val="0"/>
        <c:lblAlgn val="ctr"/>
        <c:lblOffset val="100"/>
        <c:tickLblSkip val="1"/>
        <c:tickMarkSkip val="1"/>
      </c:catAx>
      <c:valAx>
        <c:axId val="1584404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4389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Cohort!$BX$33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Cohort!$BZ$33:$CC$33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Cohort!$BZ$34:$CC$34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49852928"/>
        <c:axId val="149854464"/>
      </c:barChart>
      <c:scatterChart>
        <c:scatterStyle val="lineMarker"/>
        <c:ser>
          <c:idx val="1"/>
          <c:order val="1"/>
          <c:tx>
            <c:strRef>
              <c:f>Cohort!$BW$3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Cohort!$BZ$3:$CC$3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2"/>
          <c:order val="2"/>
          <c:tx>
            <c:strRef>
              <c:f>Cohort!$BW$4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Cohort!$BZ$4:$CC$4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3"/>
          <c:order val="3"/>
          <c:tx>
            <c:strRef>
              <c:f>Cohort!$BW$5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Cohort!$BZ$5:$CC$5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4"/>
          <c:order val="4"/>
          <c:tx>
            <c:strRef>
              <c:f>Cohort!$BW$6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Cohort!$BZ$6:$CC$6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5"/>
          <c:order val="5"/>
          <c:tx>
            <c:strRef>
              <c:f>Cohort!$BW$7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Cohort!$BZ$7:$CC$7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6"/>
          <c:order val="6"/>
          <c:tx>
            <c:strRef>
              <c:f>Cohort!$BW$8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Cohort!$CA$8:$CC$8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7"/>
          <c:order val="7"/>
          <c:tx>
            <c:strRef>
              <c:f>Cohort!$BW$9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Cohort!$CA$9:$CC$9</c:f>
              <c:numCache>
                <c:formatCode>0.00</c:formatCode>
                <c:ptCount val="3"/>
              </c:numCache>
            </c:numRef>
          </c:yVal>
        </c:ser>
        <c:ser>
          <c:idx val="8"/>
          <c:order val="8"/>
          <c:tx>
            <c:strRef>
              <c:f>Cohort!$BW$8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Cohort!$CA$8:$CC$8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axId val="149852928"/>
        <c:axId val="149854464"/>
      </c:scatterChart>
      <c:catAx>
        <c:axId val="1498529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9854464"/>
        <c:crossesAt val="0"/>
        <c:lblAlgn val="ctr"/>
        <c:lblOffset val="100"/>
        <c:tickLblSkip val="1"/>
        <c:tickMarkSkip val="1"/>
      </c:catAx>
      <c:valAx>
        <c:axId val="1498544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864359272745599E-2"/>
              <c:y val="0.2533444184113067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498529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'#1'!$CS$151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'#1'!$CU$151:$CX$151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08749696"/>
        <c:axId val="208751232"/>
      </c:barChart>
      <c:catAx>
        <c:axId val="2087496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8751232"/>
        <c:crossesAt val="0"/>
        <c:lblAlgn val="ctr"/>
        <c:lblOffset val="100"/>
        <c:tickLblSkip val="1"/>
        <c:tickMarkSkip val="1"/>
      </c:catAx>
      <c:valAx>
        <c:axId val="2087512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5E-2"/>
              <c:y val="0.2087843691868626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87496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0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'#6'!$CS$151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'#6'!$CU$151:$CX$151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8813184"/>
        <c:axId val="158827264"/>
      </c:barChart>
      <c:catAx>
        <c:axId val="1588131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827264"/>
        <c:crossesAt val="0"/>
        <c:lblAlgn val="ctr"/>
        <c:lblOffset val="100"/>
        <c:tickLblSkip val="1"/>
        <c:tickMarkSkip val="1"/>
      </c:catAx>
      <c:valAx>
        <c:axId val="1588272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087843691868627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8131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0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'#6'!$BJ$71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'#6'!$BL$71:$BO$71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8336512"/>
        <c:axId val="158338048"/>
      </c:barChart>
      <c:catAx>
        <c:axId val="1583365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338048"/>
        <c:crossesAt val="0"/>
        <c:lblAlgn val="ctr"/>
        <c:lblOffset val="100"/>
        <c:tickLblSkip val="1"/>
        <c:tickMarkSkip val="1"/>
      </c:catAx>
      <c:valAx>
        <c:axId val="1583380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3365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0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'#6'!$BQ$71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'#6'!$BS$71:$BV$71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8846976"/>
        <c:axId val="158848512"/>
      </c:barChart>
      <c:catAx>
        <c:axId val="1588469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848512"/>
        <c:crossesAt val="0"/>
        <c:lblAlgn val="ctr"/>
        <c:lblOffset val="100"/>
        <c:tickLblSkip val="1"/>
        <c:tickMarkSkip val="1"/>
      </c:catAx>
      <c:valAx>
        <c:axId val="1588485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8469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0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'#6'!$BX$71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'#6'!$BZ$71:$CC$71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8907008"/>
        <c:axId val="158912896"/>
      </c:barChart>
      <c:catAx>
        <c:axId val="1589070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912896"/>
        <c:crossesAt val="0"/>
        <c:lblAlgn val="ctr"/>
        <c:lblOffset val="100"/>
        <c:tickLblSkip val="1"/>
        <c:tickMarkSkip val="1"/>
      </c:catAx>
      <c:valAx>
        <c:axId val="1589128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4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9070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0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'#6'!$CE$71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'#6'!$CG$71:$CJ$71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8971008"/>
        <c:axId val="158972544"/>
      </c:barChart>
      <c:catAx>
        <c:axId val="1589710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972544"/>
        <c:crossesAt val="0"/>
        <c:lblAlgn val="ctr"/>
        <c:lblOffset val="100"/>
        <c:tickLblSkip val="1"/>
        <c:tickMarkSkip val="1"/>
      </c:catAx>
      <c:valAx>
        <c:axId val="1589725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46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89710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0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'#6'!$CL$71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'#6'!$CN$71:$CQ$71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9157632"/>
        <c:axId val="159167616"/>
      </c:barChart>
      <c:catAx>
        <c:axId val="1591576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9167616"/>
        <c:crossesAt val="0"/>
        <c:lblAlgn val="ctr"/>
        <c:lblOffset val="100"/>
        <c:tickLblSkip val="1"/>
        <c:tickMarkSkip val="1"/>
      </c:catAx>
      <c:valAx>
        <c:axId val="1591676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91576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0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'#6'!$CS$71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'#6'!$CU$71:$CX$71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9200768"/>
        <c:axId val="159202304"/>
      </c:barChart>
      <c:catAx>
        <c:axId val="1592007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9202304"/>
        <c:crossesAt val="0"/>
        <c:lblAlgn val="ctr"/>
        <c:lblOffset val="100"/>
        <c:tickLblSkip val="1"/>
        <c:tickMarkSkip val="1"/>
      </c:catAx>
      <c:valAx>
        <c:axId val="1592023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087843691868627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92007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0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'#6'!$CE$51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'#6'!$CG$51:$CJ$51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9268864"/>
        <c:axId val="159270400"/>
      </c:barChart>
      <c:catAx>
        <c:axId val="1592688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9270400"/>
        <c:crossesAt val="0"/>
        <c:lblAlgn val="ctr"/>
        <c:lblOffset val="100"/>
        <c:tickLblSkip val="1"/>
        <c:tickMarkSkip val="1"/>
      </c:catAx>
      <c:valAx>
        <c:axId val="1592704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46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92688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0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'#6'!$CL$51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'#6'!$CN$51:$CQ$51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9323648"/>
        <c:axId val="159325184"/>
      </c:barChart>
      <c:catAx>
        <c:axId val="1593236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9325184"/>
        <c:crossesAt val="0"/>
        <c:lblAlgn val="ctr"/>
        <c:lblOffset val="100"/>
        <c:tickLblSkip val="1"/>
        <c:tickMarkSkip val="1"/>
      </c:catAx>
      <c:valAx>
        <c:axId val="1593251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93236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0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'#6'!$CS$51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'#6'!$CU$51:$CX$51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9370624"/>
        <c:axId val="159376512"/>
      </c:barChart>
      <c:catAx>
        <c:axId val="1593706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9376512"/>
        <c:crossesAt val="0"/>
        <c:lblAlgn val="ctr"/>
        <c:lblOffset val="100"/>
        <c:tickLblSkip val="1"/>
        <c:tickMarkSkip val="1"/>
      </c:catAx>
      <c:valAx>
        <c:axId val="1593765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087843691868627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93706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'#1'!$BJ$71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'#1'!$BL$71:$BO$71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09423744"/>
        <c:axId val="209433728"/>
      </c:barChart>
      <c:catAx>
        <c:axId val="2094237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9433728"/>
        <c:crossesAt val="0"/>
        <c:lblAlgn val="ctr"/>
        <c:lblOffset val="100"/>
        <c:tickLblSkip val="1"/>
        <c:tickMarkSkip val="1"/>
      </c:catAx>
      <c:valAx>
        <c:axId val="2094337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94237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'#6'!$BJ$51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'#6'!$BL$51:$BO$51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9430528"/>
        <c:axId val="159432064"/>
      </c:barChart>
      <c:catAx>
        <c:axId val="1594305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9432064"/>
        <c:crossesAt val="0"/>
        <c:lblAlgn val="ctr"/>
        <c:lblOffset val="100"/>
        <c:tickLblSkip val="1"/>
        <c:tickMarkSkip val="1"/>
      </c:catAx>
      <c:valAx>
        <c:axId val="1594320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94305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'#6'!$BQ$51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'#6'!$BS$51:$BV$51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07987072"/>
        <c:axId val="207988608"/>
      </c:barChart>
      <c:catAx>
        <c:axId val="2079870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7988608"/>
        <c:crossesAt val="0"/>
        <c:lblAlgn val="ctr"/>
        <c:lblOffset val="100"/>
        <c:tickLblSkip val="1"/>
        <c:tickMarkSkip val="1"/>
      </c:catAx>
      <c:valAx>
        <c:axId val="2079886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79870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'#6'!$BX$51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'#6'!$BZ$51:$CC$51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08042624"/>
        <c:axId val="208044416"/>
      </c:barChart>
      <c:catAx>
        <c:axId val="2080426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8044416"/>
        <c:crossesAt val="0"/>
        <c:lblAlgn val="ctr"/>
        <c:lblOffset val="100"/>
        <c:tickLblSkip val="1"/>
        <c:tickMarkSkip val="1"/>
      </c:catAx>
      <c:valAx>
        <c:axId val="2080444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4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80426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'#6'!$BJ$33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'#6'!$BL$34:$BO$34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0879232"/>
        <c:axId val="210880768"/>
      </c:barChart>
      <c:scatterChart>
        <c:scatterStyle val="lineMarker"/>
        <c:ser>
          <c:idx val="1"/>
          <c:order val="1"/>
          <c:tx>
            <c:strRef>
              <c:f>'#6'!$BG$3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'#6'!$BL$3:$BO$3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'#6'!$BG$4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'#6'!$BL$4:$BO$4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'#6'!$BG$5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'#6'!$BL$5:$BO$5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'#6'!$BG$6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'#6'!$BL$6:$BO$6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'#6'!$BG$7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'#6'!$BL$7:$BO$7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'#6'!$BG$8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'#6'!$BL$8:$BO$8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'#6'!$BG$9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'#6'!$BL$9:$BO$9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'#6'!$BG$10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'#6'!$BL$10:$BO$10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10879232"/>
        <c:axId val="210880768"/>
      </c:scatterChart>
      <c:catAx>
        <c:axId val="2108792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0880768"/>
        <c:crossesAt val="0"/>
        <c:lblAlgn val="ctr"/>
        <c:lblOffset val="100"/>
        <c:tickLblSkip val="1"/>
        <c:tickMarkSkip val="1"/>
      </c:catAx>
      <c:valAx>
        <c:axId val="2108807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898950933574168E-2"/>
              <c:y val="0.13678914238206943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08792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'#6'!$BQ$33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'#6'!$BS$34:$BV$34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5312640"/>
        <c:axId val="215326720"/>
      </c:barChart>
      <c:scatterChart>
        <c:scatterStyle val="lineMarker"/>
        <c:ser>
          <c:idx val="1"/>
          <c:order val="1"/>
          <c:tx>
            <c:strRef>
              <c:f>'#6'!$BP$3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'#6'!$BS$3:$BV$3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'#6'!$BP$4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'#6'!$BS$4:$BV$4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'#6'!$BP$5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5080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'#6'!$BS$5:$BV$5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'#6'!$BP$6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'#6'!$BS$6:$BV$6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'#6'!$BP$7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'#6'!$BS$7:$BV$7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'#6'!$BP$8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'#6'!$BS$8:$BV$8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'#6'!$BP$9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'#6'!$BS$9:$BV$9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'#6'!$BP$10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'#6'!$BS$10:$BV$10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15312640"/>
        <c:axId val="215326720"/>
      </c:scatterChart>
      <c:catAx>
        <c:axId val="2153126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5326720"/>
        <c:crossesAt val="0"/>
        <c:lblAlgn val="ctr"/>
        <c:lblOffset val="100"/>
        <c:tickLblSkip val="1"/>
        <c:tickMarkSkip val="1"/>
      </c:catAx>
      <c:valAx>
        <c:axId val="2153267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89399477054235E-2"/>
              <c:y val="0.2662545554758362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53126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'#6'!$BX$33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'#6'!$BZ$33:$CC$33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'#6'!$BZ$34:$CC$34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6061824"/>
        <c:axId val="216063360"/>
      </c:barChart>
      <c:scatterChart>
        <c:scatterStyle val="lineMarker"/>
        <c:ser>
          <c:idx val="1"/>
          <c:order val="1"/>
          <c:tx>
            <c:strRef>
              <c:f>'#6'!$BW$3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'#6'!$BZ$3:$CC$3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'#6'!$BW$4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'#6'!$BZ$4:$CC$4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'#6'!$BW$5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'#6'!$BZ$5:$CC$5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'#6'!$BW$6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'#6'!$BZ$6:$CC$6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'#6'!$BW$7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2540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'#6'!$BZ$7:$CC$7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'#6'!$BW$8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'#6'!$BZ$8:$CC$8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'#6'!$BW$9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'#6'!$BZ$9:$CC$9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'#6'!$BW$10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'#6'!$BZ$10:$CC$10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16061824"/>
        <c:axId val="216063360"/>
      </c:scatterChart>
      <c:catAx>
        <c:axId val="2160618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6063360"/>
        <c:crossesAt val="0"/>
        <c:lblAlgn val="ctr"/>
        <c:lblOffset val="100"/>
        <c:tickLblSkip val="1"/>
        <c:tickMarkSkip val="1"/>
      </c:catAx>
      <c:valAx>
        <c:axId val="2160633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894001003158981E-2"/>
              <c:y val="0.2539647092177039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60618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'#6'!$CE$33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'#6'!$CG$34:$CJ$34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6382848"/>
        <c:axId val="216388736"/>
      </c:barChart>
      <c:scatterChart>
        <c:scatterStyle val="lineMarker"/>
        <c:ser>
          <c:idx val="1"/>
          <c:order val="1"/>
          <c:tx>
            <c:strRef>
              <c:f>'#6'!$CK$3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'#6'!$CG$3:$CJ$3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'#6'!$CK$4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'#6'!$CG$4:$CJ$4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'#6'!$CK$5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'#6'!$CG$5:$CJ$5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'#6'!$CK$6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'#6'!$CG$6:$CJ$6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'#6'!$CK$7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'#6'!$CG$7:$CJ$7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'#6'!$CK$8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'#6'!$CG$8:$CJ$8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'#6'!$CK$9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'#6'!$CG$9:$CJ$9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'#6'!$CK$10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'#6'!$CG$10:$CJ$10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16382848"/>
        <c:axId val="216388736"/>
      </c:scatterChart>
      <c:catAx>
        <c:axId val="2163828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6388736"/>
        <c:crossesAt val="0"/>
        <c:lblAlgn val="ctr"/>
        <c:lblOffset val="100"/>
        <c:tickLblSkip val="1"/>
        <c:tickMarkSkip val="1"/>
      </c:catAx>
      <c:valAx>
        <c:axId val="2163887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29E-2"/>
              <c:y val="0.1378649039635171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63828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'#6'!$CL$33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'#6'!$CN$34:$CQ$34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8237568"/>
        <c:axId val="218239360"/>
      </c:barChart>
      <c:scatterChart>
        <c:scatterStyle val="lineMarker"/>
        <c:ser>
          <c:idx val="1"/>
          <c:order val="1"/>
          <c:tx>
            <c:strRef>
              <c:f>'#6'!$CR$3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'#6'!$CN$3:$CQ$3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'#6'!$CR$4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'#6'!$CN$4:$CQ$4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'#6'!$CR$5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'#6'!$CN$5:$CQ$5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'#6'!$CR$6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'#6'!$CN$6:$CQ$6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'#6'!$CR$7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'#6'!$CN$7:$CQ$7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'#6'!$CR$8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'#6'!$CN$8:$CQ$8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'#6'!$CR$9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'#6'!$CN$9:$CQ$9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'#6'!$CR$10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'#6'!$CN$10:$CQ$10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18237568"/>
        <c:axId val="218239360"/>
      </c:scatterChart>
      <c:catAx>
        <c:axId val="2182375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8239360"/>
        <c:crossesAt val="0"/>
        <c:lblAlgn val="ctr"/>
        <c:lblOffset val="100"/>
        <c:tickLblSkip val="1"/>
        <c:tickMarkSkip val="1"/>
      </c:catAx>
      <c:valAx>
        <c:axId val="2182393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80340790273E-2"/>
              <c:y val="0.2228107186992116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82375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'#6'!$CS$33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cat>
            <c:strRef>
              <c:f>'#6'!$CU$1:$CX$1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'#6'!$CU$34:$CX$34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8543232"/>
        <c:axId val="218544768"/>
      </c:barChart>
      <c:scatterChart>
        <c:scatterStyle val="lineMarker"/>
        <c:ser>
          <c:idx val="1"/>
          <c:order val="1"/>
          <c:tx>
            <c:strRef>
              <c:f>'#6'!$CY$3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'#6'!$CU$3:$CX$3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'#6'!$CY$4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'#6'!$CU$4:$CX$4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'#6'!$CY$5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'#6'!$CU$5:$CX$5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'#6'!$CY$6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'#6'!$CU$6:$CX$6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'#6'!$CY$7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'#6'!$CU$7:$CX$7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'#6'!$CY$8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'#6'!$CU$8:$CX$8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'#6'!$CY$9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'#6'!$CU$9:$CX$9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'#6'!$CY$10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'#6'!$CU$10:$CX$10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18543232"/>
        <c:axId val="218544768"/>
      </c:scatterChart>
      <c:catAx>
        <c:axId val="2185432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8544768"/>
        <c:crossesAt val="0"/>
        <c:lblAlgn val="ctr"/>
        <c:lblOffset val="100"/>
        <c:tickLblSkip val="1"/>
        <c:tickMarkSkip val="1"/>
      </c:catAx>
      <c:valAx>
        <c:axId val="2185447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29E-2"/>
              <c:y val="0.21052638244693325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85432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'#6'!$BJ$111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'#6'!$BL$111:$BO$111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8643840"/>
        <c:axId val="218645632"/>
      </c:barChart>
      <c:catAx>
        <c:axId val="2186438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8645632"/>
        <c:crossesAt val="0"/>
        <c:lblAlgn val="ctr"/>
        <c:lblOffset val="100"/>
        <c:tickLblSkip val="1"/>
        <c:tickMarkSkip val="1"/>
      </c:catAx>
      <c:valAx>
        <c:axId val="2186456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86438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'#1'!$BQ$71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'#1'!$BS$71:$BV$71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09483648"/>
        <c:axId val="209485184"/>
      </c:barChart>
      <c:catAx>
        <c:axId val="2094836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9485184"/>
        <c:crossesAt val="0"/>
        <c:lblAlgn val="ctr"/>
        <c:lblOffset val="100"/>
        <c:tickLblSkip val="1"/>
        <c:tickMarkSkip val="1"/>
      </c:catAx>
      <c:valAx>
        <c:axId val="2094851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94836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'#6'!$BQ$111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'#6'!$BS$111:$BV$111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8683264"/>
        <c:axId val="218684800"/>
      </c:barChart>
      <c:catAx>
        <c:axId val="2186832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8684800"/>
        <c:crossesAt val="0"/>
        <c:lblAlgn val="ctr"/>
        <c:lblOffset val="100"/>
        <c:tickLblSkip val="1"/>
        <c:tickMarkSkip val="1"/>
      </c:catAx>
      <c:valAx>
        <c:axId val="2186848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86832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'#6'!$BX$111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'#6'!$BZ$111:$CC$111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8599808"/>
        <c:axId val="218601344"/>
      </c:barChart>
      <c:catAx>
        <c:axId val="2185998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8601344"/>
        <c:crossesAt val="0"/>
        <c:lblAlgn val="ctr"/>
        <c:lblOffset val="100"/>
        <c:tickLblSkip val="1"/>
        <c:tickMarkSkip val="1"/>
      </c:catAx>
      <c:valAx>
        <c:axId val="2186013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85998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'#6'!$CE$111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'#6'!$CG$111:$CJ$111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8839296"/>
        <c:axId val="218845184"/>
      </c:barChart>
      <c:catAx>
        <c:axId val="2188392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8845184"/>
        <c:crossesAt val="0"/>
        <c:lblAlgn val="ctr"/>
        <c:lblOffset val="100"/>
        <c:tickLblSkip val="1"/>
        <c:tickMarkSkip val="1"/>
      </c:catAx>
      <c:valAx>
        <c:axId val="2188451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46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88392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'#6'!$CL$111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'#6'!$CN$111:$CQ$111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8919680"/>
        <c:axId val="218921216"/>
      </c:barChart>
      <c:catAx>
        <c:axId val="2189196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8921216"/>
        <c:crossesAt val="0"/>
        <c:lblAlgn val="ctr"/>
        <c:lblOffset val="100"/>
        <c:tickLblSkip val="1"/>
        <c:tickMarkSkip val="1"/>
      </c:catAx>
      <c:valAx>
        <c:axId val="2189212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89196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'#6'!$CS$111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'#6'!$CU$111:$CX$111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8954368"/>
        <c:axId val="218759552"/>
      </c:barChart>
      <c:catAx>
        <c:axId val="2189543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8759552"/>
        <c:crossesAt val="0"/>
        <c:lblAlgn val="ctr"/>
        <c:lblOffset val="100"/>
        <c:tickLblSkip val="1"/>
        <c:tickMarkSkip val="1"/>
      </c:catAx>
      <c:valAx>
        <c:axId val="2187595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89543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'#6'!$CE$91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'#6'!$CG$91:$CJ$91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8813568"/>
        <c:axId val="218815104"/>
      </c:barChart>
      <c:catAx>
        <c:axId val="2188135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8815104"/>
        <c:crossesAt val="0"/>
        <c:lblAlgn val="ctr"/>
        <c:lblOffset val="100"/>
        <c:tickLblSkip val="1"/>
        <c:tickMarkSkip val="1"/>
      </c:catAx>
      <c:valAx>
        <c:axId val="2188151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46E-2"/>
              <c:y val="0.13568570690495863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88135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'#6'!$CL$91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'#6'!$CN$91:$CQ$91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8996096"/>
        <c:axId val="218997888"/>
      </c:barChart>
      <c:catAx>
        <c:axId val="2189960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8997888"/>
        <c:crossesAt val="0"/>
        <c:lblAlgn val="ctr"/>
        <c:lblOffset val="100"/>
        <c:tickLblSkip val="1"/>
        <c:tickMarkSkip val="1"/>
      </c:catAx>
      <c:valAx>
        <c:axId val="2189978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89960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2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'#6'!$CS$91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'#6'!$CU$91:$CX$91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9514368"/>
        <c:axId val="219515904"/>
      </c:barChart>
      <c:catAx>
        <c:axId val="2195143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9515904"/>
        <c:crossesAt val="0"/>
        <c:lblAlgn val="ctr"/>
        <c:lblOffset val="100"/>
        <c:tickLblSkip val="1"/>
        <c:tickMarkSkip val="1"/>
      </c:catAx>
      <c:valAx>
        <c:axId val="2195159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95143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2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'#6'!$BJ$91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'#6'!$BL$91:$BO$91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9561984"/>
        <c:axId val="219563520"/>
      </c:barChart>
      <c:catAx>
        <c:axId val="2195619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9563520"/>
        <c:crossesAt val="0"/>
        <c:lblAlgn val="ctr"/>
        <c:lblOffset val="100"/>
        <c:tickLblSkip val="1"/>
        <c:tickMarkSkip val="1"/>
      </c:catAx>
      <c:valAx>
        <c:axId val="2195635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63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95619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2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'#6'!$BQ$91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'#6'!$BS$91:$BV$91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9093248"/>
        <c:axId val="219095040"/>
      </c:barChart>
      <c:catAx>
        <c:axId val="2190932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9095040"/>
        <c:crossesAt val="0"/>
        <c:lblAlgn val="ctr"/>
        <c:lblOffset val="100"/>
        <c:tickLblSkip val="1"/>
        <c:tickMarkSkip val="1"/>
      </c:catAx>
      <c:valAx>
        <c:axId val="2190950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90932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'#1'!$BX$71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'#1'!$BZ$71:$CC$71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09888000"/>
        <c:axId val="209889536"/>
      </c:barChart>
      <c:catAx>
        <c:axId val="2098880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9889536"/>
        <c:crossesAt val="0"/>
        <c:lblAlgn val="ctr"/>
        <c:lblOffset val="100"/>
        <c:tickLblSkip val="1"/>
        <c:tickMarkSkip val="1"/>
      </c:catAx>
      <c:valAx>
        <c:axId val="2098895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6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098880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3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'#6'!$BX$91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'#6'!$BZ$33:$CC$33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'#6'!$BZ$91:$CC$91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9874048"/>
        <c:axId val="219875584"/>
      </c:barChart>
      <c:catAx>
        <c:axId val="2198740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9875584"/>
        <c:crossesAt val="0"/>
        <c:lblAlgn val="ctr"/>
        <c:lblOffset val="100"/>
        <c:tickLblSkip val="1"/>
        <c:tickMarkSkip val="1"/>
      </c:catAx>
      <c:valAx>
        <c:axId val="2198755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98740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3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'#1-Demo'!$BJ$171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'#1-Demo'!$BL$171:$BO$171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0435200"/>
        <c:axId val="220436736"/>
      </c:barChart>
      <c:catAx>
        <c:axId val="2204352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0436736"/>
        <c:crossesAt val="0"/>
        <c:lblAlgn val="ctr"/>
        <c:lblOffset val="100"/>
        <c:tickLblSkip val="1"/>
        <c:tickMarkSkip val="1"/>
      </c:catAx>
      <c:valAx>
        <c:axId val="2204367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5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04352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3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'#1-Demo'!$BQ$171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'#1-Demo'!$BS$171:$BV$171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0208128"/>
        <c:axId val="220218112"/>
      </c:barChart>
      <c:catAx>
        <c:axId val="2202081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0218112"/>
        <c:crossesAt val="0"/>
        <c:lblAlgn val="ctr"/>
        <c:lblOffset val="100"/>
        <c:tickLblSkip val="1"/>
        <c:tickMarkSkip val="1"/>
      </c:catAx>
      <c:valAx>
        <c:axId val="2202181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02081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3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'#1-Demo'!$BX$171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'#1-Demo'!$BZ$171:$CC$171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0464640"/>
        <c:axId val="220466176"/>
      </c:barChart>
      <c:catAx>
        <c:axId val="2204646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0466176"/>
        <c:crossesAt val="0"/>
        <c:lblAlgn val="ctr"/>
        <c:lblOffset val="100"/>
        <c:tickLblSkip val="1"/>
        <c:tickMarkSkip val="1"/>
      </c:catAx>
      <c:valAx>
        <c:axId val="2204661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04646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'#1-Demo'!$CE$171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'#1-Demo'!$CG$171:$CJ$171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0532736"/>
        <c:axId val="220534272"/>
      </c:barChart>
      <c:catAx>
        <c:axId val="2205327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0534272"/>
        <c:crossesAt val="0"/>
        <c:lblAlgn val="ctr"/>
        <c:lblOffset val="100"/>
        <c:tickLblSkip val="1"/>
        <c:tickMarkSkip val="1"/>
      </c:catAx>
      <c:valAx>
        <c:axId val="2205342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9E-2"/>
              <c:y val="0.1356857069049585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05327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'#1-Demo'!$CL$171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'#1-Demo'!$CN$171:$CQ$171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0576000"/>
        <c:axId val="220577792"/>
      </c:barChart>
      <c:catAx>
        <c:axId val="2205760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0577792"/>
        <c:crossesAt val="0"/>
        <c:lblAlgn val="ctr"/>
        <c:lblOffset val="100"/>
        <c:tickLblSkip val="1"/>
        <c:tickMarkSkip val="1"/>
      </c:catAx>
      <c:valAx>
        <c:axId val="2205777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05760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'#1-Demo'!$CS$171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'#1-Demo'!$CU$171:$CX$171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0643712"/>
        <c:axId val="220645248"/>
      </c:barChart>
      <c:catAx>
        <c:axId val="2206437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0645248"/>
        <c:crossesAt val="0"/>
        <c:lblAlgn val="ctr"/>
        <c:lblOffset val="100"/>
        <c:tickLblSkip val="1"/>
        <c:tickMarkSkip val="1"/>
      </c:catAx>
      <c:valAx>
        <c:axId val="2206452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06437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'#1-Demo'!$BJ$191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'#1-Demo'!$BL$191:$BO$191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1080192"/>
        <c:axId val="221090176"/>
      </c:barChart>
      <c:catAx>
        <c:axId val="2210801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090176"/>
        <c:crossesAt val="0"/>
        <c:lblAlgn val="ctr"/>
        <c:lblOffset val="100"/>
        <c:tickLblSkip val="1"/>
        <c:tickMarkSkip val="1"/>
      </c:catAx>
      <c:valAx>
        <c:axId val="2210901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0801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'#1-Demo'!$BQ$191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'#1-Demo'!$BS$191:$BV$191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1148288"/>
        <c:axId val="221149824"/>
      </c:barChart>
      <c:catAx>
        <c:axId val="2211482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149824"/>
        <c:crossesAt val="0"/>
        <c:lblAlgn val="ctr"/>
        <c:lblOffset val="100"/>
        <c:tickLblSkip val="1"/>
        <c:tickMarkSkip val="1"/>
      </c:catAx>
      <c:valAx>
        <c:axId val="2211498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1482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'#1-Demo'!$BX$191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'#1-Demo'!$BZ$191:$CC$191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0994944"/>
        <c:axId val="221009024"/>
      </c:barChart>
      <c:catAx>
        <c:axId val="2209949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009024"/>
        <c:crossesAt val="0"/>
        <c:lblAlgn val="ctr"/>
        <c:lblOffset val="100"/>
        <c:tickLblSkip val="1"/>
        <c:tickMarkSkip val="1"/>
      </c:catAx>
      <c:valAx>
        <c:axId val="2210090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09949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'#1'!$CE$71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'#1'!$CG$71:$CJ$71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0123776"/>
        <c:axId val="210326272"/>
      </c:barChart>
      <c:catAx>
        <c:axId val="2101237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0326272"/>
        <c:crossesAt val="0"/>
        <c:lblAlgn val="ctr"/>
        <c:lblOffset val="100"/>
        <c:tickLblSkip val="1"/>
        <c:tickMarkSkip val="1"/>
      </c:catAx>
      <c:valAx>
        <c:axId val="2103262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2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01237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'#1-Demo'!$CE$191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'#1-Demo'!$CG$191:$CJ$191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1251456"/>
        <c:axId val="221252992"/>
      </c:barChart>
      <c:catAx>
        <c:axId val="2212514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252992"/>
        <c:crossesAt val="0"/>
        <c:lblAlgn val="ctr"/>
        <c:lblOffset val="100"/>
        <c:tickLblSkip val="1"/>
        <c:tickMarkSkip val="1"/>
      </c:catAx>
      <c:valAx>
        <c:axId val="2212529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9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2514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'#1-Demo'!$CL$191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'#1-Demo'!$CN$191:$CQ$191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1294976"/>
        <c:axId val="221296512"/>
      </c:barChart>
      <c:catAx>
        <c:axId val="2212949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296512"/>
        <c:crossesAt val="0"/>
        <c:lblAlgn val="ctr"/>
        <c:lblOffset val="100"/>
        <c:tickLblSkip val="1"/>
        <c:tickMarkSkip val="1"/>
      </c:catAx>
      <c:valAx>
        <c:axId val="2212965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2949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'#1-Demo'!$CS$191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'#1-Demo'!$CU$191:$CX$191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1354240"/>
        <c:axId val="221356032"/>
      </c:barChart>
      <c:catAx>
        <c:axId val="2213542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356032"/>
        <c:crossesAt val="0"/>
        <c:lblAlgn val="ctr"/>
        <c:lblOffset val="100"/>
        <c:tickLblSkip val="1"/>
        <c:tickMarkSkip val="1"/>
      </c:catAx>
      <c:valAx>
        <c:axId val="2213560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3542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'#1-Demo'!$BJ$131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'#1-Demo'!$BL$131:$BO$131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1942528"/>
        <c:axId val="221944064"/>
      </c:barChart>
      <c:catAx>
        <c:axId val="2219425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944064"/>
        <c:crossesAt val="0"/>
        <c:lblAlgn val="ctr"/>
        <c:lblOffset val="100"/>
        <c:tickLblSkip val="1"/>
        <c:tickMarkSkip val="1"/>
      </c:catAx>
      <c:valAx>
        <c:axId val="2219440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9425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'#1-Demo'!$BQ$131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'#1-Demo'!$BS$131:$BV$131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1465600"/>
        <c:axId val="221467392"/>
      </c:barChart>
      <c:catAx>
        <c:axId val="2214656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467392"/>
        <c:crossesAt val="0"/>
        <c:lblAlgn val="ctr"/>
        <c:lblOffset val="100"/>
        <c:tickLblSkip val="1"/>
        <c:tickMarkSkip val="1"/>
      </c:catAx>
      <c:valAx>
        <c:axId val="2214673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4656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'#1-Demo'!$BX$131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'#1-Demo'!$BZ$131:$CC$131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2062080"/>
        <c:axId val="222063616"/>
      </c:barChart>
      <c:catAx>
        <c:axId val="2220620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063616"/>
        <c:crossesAt val="0"/>
        <c:lblAlgn val="ctr"/>
        <c:lblOffset val="100"/>
        <c:tickLblSkip val="1"/>
        <c:tickMarkSkip val="1"/>
      </c:catAx>
      <c:valAx>
        <c:axId val="2220636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25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0620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'#1-Demo'!$CE$131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'#1-Demo'!$CG$131:$CJ$131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1970432"/>
        <c:axId val="221971968"/>
      </c:barChart>
      <c:catAx>
        <c:axId val="2219704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971968"/>
        <c:crossesAt val="0"/>
        <c:lblAlgn val="ctr"/>
        <c:lblOffset val="100"/>
        <c:tickLblSkip val="1"/>
        <c:tickMarkSkip val="1"/>
      </c:catAx>
      <c:valAx>
        <c:axId val="2219719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9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9704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'#1-Demo'!$CL$131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'#1-Demo'!$CN$131:$CQ$131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2030080"/>
        <c:axId val="222031872"/>
      </c:barChart>
      <c:catAx>
        <c:axId val="2220300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031872"/>
        <c:crossesAt val="0"/>
        <c:lblAlgn val="ctr"/>
        <c:lblOffset val="100"/>
        <c:tickLblSkip val="1"/>
        <c:tickMarkSkip val="1"/>
      </c:catAx>
      <c:valAx>
        <c:axId val="22203187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0300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'#1-Demo'!$CS$131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'#1-Demo'!$CU$131:$CX$131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2134656"/>
        <c:axId val="222136192"/>
      </c:barChart>
      <c:catAx>
        <c:axId val="2221346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136192"/>
        <c:crossesAt val="0"/>
        <c:lblAlgn val="ctr"/>
        <c:lblOffset val="100"/>
        <c:tickLblSkip val="1"/>
        <c:tickMarkSkip val="1"/>
      </c:catAx>
      <c:valAx>
        <c:axId val="2221361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08784369186862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1346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'#1-Demo'!$BJ$151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'#1-Demo'!$BL$151:$BO$151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2329472"/>
        <c:axId val="222331264"/>
      </c:barChart>
      <c:catAx>
        <c:axId val="2223294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331264"/>
        <c:crossesAt val="0"/>
        <c:lblAlgn val="ctr"/>
        <c:lblOffset val="100"/>
        <c:tickLblSkip val="1"/>
        <c:tickMarkSkip val="1"/>
      </c:catAx>
      <c:valAx>
        <c:axId val="2223312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3294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'#1'!$CL$71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'#1'!$CN$71:$CQ$71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0372096"/>
        <c:axId val="210373632"/>
      </c:barChart>
      <c:catAx>
        <c:axId val="2103720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0373632"/>
        <c:crossesAt val="0"/>
        <c:lblAlgn val="ctr"/>
        <c:lblOffset val="100"/>
        <c:tickLblSkip val="1"/>
        <c:tickMarkSkip val="1"/>
      </c:catAx>
      <c:valAx>
        <c:axId val="2103736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5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03720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'#1-Demo'!$BQ$151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'#1-Demo'!$BS$151:$BV$151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2443392"/>
        <c:axId val="222444928"/>
      </c:barChart>
      <c:catAx>
        <c:axId val="2224433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444928"/>
        <c:crossesAt val="0"/>
        <c:lblAlgn val="ctr"/>
        <c:lblOffset val="100"/>
        <c:tickLblSkip val="1"/>
        <c:tickMarkSkip val="1"/>
      </c:catAx>
      <c:valAx>
        <c:axId val="2224449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4433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'#1-Demo'!$BX$151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'#1-Demo'!$BZ$151:$CC$151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2237056"/>
        <c:axId val="222238592"/>
      </c:barChart>
      <c:catAx>
        <c:axId val="2222370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238592"/>
        <c:crossesAt val="0"/>
        <c:lblAlgn val="ctr"/>
        <c:lblOffset val="100"/>
        <c:tickLblSkip val="1"/>
        <c:tickMarkSkip val="1"/>
      </c:catAx>
      <c:valAx>
        <c:axId val="2222385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25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2370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'#1-Demo'!$CE$151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'#1-Demo'!$CG$151:$CJ$151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2505600"/>
        <c:axId val="222515584"/>
      </c:barChart>
      <c:catAx>
        <c:axId val="2225056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515584"/>
        <c:crossesAt val="0"/>
        <c:lblAlgn val="ctr"/>
        <c:lblOffset val="100"/>
        <c:tickLblSkip val="1"/>
        <c:tickMarkSkip val="1"/>
      </c:catAx>
      <c:valAx>
        <c:axId val="2225155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9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5056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'#1-Demo'!$CL$151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'#1-Demo'!$CN$151:$CQ$151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2549120"/>
        <c:axId val="222550656"/>
      </c:barChart>
      <c:catAx>
        <c:axId val="2225491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550656"/>
        <c:crossesAt val="0"/>
        <c:lblAlgn val="ctr"/>
        <c:lblOffset val="100"/>
        <c:tickLblSkip val="1"/>
        <c:tickMarkSkip val="1"/>
      </c:catAx>
      <c:valAx>
        <c:axId val="2225506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5491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'#1-Demo'!$CS$151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'#1-Demo'!$CU$151:$CX$151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2677632"/>
        <c:axId val="222683520"/>
      </c:barChart>
      <c:catAx>
        <c:axId val="2226776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683520"/>
        <c:crossesAt val="0"/>
        <c:lblAlgn val="ctr"/>
        <c:lblOffset val="100"/>
        <c:tickLblSkip val="1"/>
        <c:tickMarkSkip val="1"/>
      </c:catAx>
      <c:valAx>
        <c:axId val="2226835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08784369186862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6776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'#1-Demo'!$BJ$71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'#1-Demo'!$BL$71:$BO$71</c:f>
              <c:numCache>
                <c:formatCode>0.0</c:formatCode>
                <c:ptCount val="4"/>
                <c:pt idx="0">
                  <c:v>20.51659712</c:v>
                </c:pt>
                <c:pt idx="1">
                  <c:v>5.8206502051025506</c:v>
                </c:pt>
                <c:pt idx="2">
                  <c:v>49.66063445167751</c:v>
                </c:pt>
                <c:pt idx="3">
                  <c:v>1.4512439237330657</c:v>
                </c:pt>
              </c:numCache>
            </c:numRef>
          </c:val>
        </c:ser>
        <c:gapWidth val="50"/>
        <c:axId val="222729344"/>
        <c:axId val="222730880"/>
      </c:barChart>
      <c:catAx>
        <c:axId val="2227293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730880"/>
        <c:crossesAt val="0"/>
        <c:lblAlgn val="ctr"/>
        <c:lblOffset val="100"/>
        <c:tickLblSkip val="1"/>
        <c:tickMarkSkip val="1"/>
      </c:catAx>
      <c:valAx>
        <c:axId val="2227308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7293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'#1-Demo'!$BQ$71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'#1-Demo'!$BS$71:$BV$71</c:f>
              <c:numCache>
                <c:formatCode>0.00</c:formatCode>
                <c:ptCount val="4"/>
                <c:pt idx="0">
                  <c:v>0.41313602507361763</c:v>
                </c:pt>
                <c:pt idx="1">
                  <c:v>0.11720853487617761</c:v>
                </c:pt>
                <c:pt idx="2">
                  <c:v>1</c:v>
                </c:pt>
                <c:pt idx="3">
                  <c:v>2.9223225594211946E-2</c:v>
                </c:pt>
              </c:numCache>
            </c:numRef>
          </c:val>
        </c:ser>
        <c:gapWidth val="50"/>
        <c:axId val="222907776"/>
        <c:axId val="222909568"/>
      </c:barChart>
      <c:catAx>
        <c:axId val="2229077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909568"/>
        <c:crossesAt val="0"/>
        <c:lblAlgn val="ctr"/>
        <c:lblOffset val="100"/>
        <c:tickLblSkip val="1"/>
        <c:tickMarkSkip val="1"/>
      </c:catAx>
      <c:valAx>
        <c:axId val="2229095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9077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'#1-Demo'!$BX$71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'#1-Demo'!$BZ$71:$CC$71</c:f>
              <c:numCache>
                <c:formatCode>0.00</c:formatCode>
                <c:ptCount val="4"/>
                <c:pt idx="0">
                  <c:v>0.58686397492638243</c:v>
                </c:pt>
                <c:pt idx="1">
                  <c:v>0.71629553521678013</c:v>
                </c:pt>
                <c:pt idx="2">
                  <c:v>0.88279146512382245</c:v>
                </c:pt>
                <c:pt idx="3">
                  <c:v>0.97077677440578802</c:v>
                </c:pt>
              </c:numCache>
            </c:numRef>
          </c:val>
        </c:ser>
        <c:gapWidth val="50"/>
        <c:axId val="222824704"/>
        <c:axId val="222830592"/>
      </c:barChart>
      <c:catAx>
        <c:axId val="2228247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830592"/>
        <c:crossesAt val="0"/>
        <c:lblAlgn val="ctr"/>
        <c:lblOffset val="100"/>
        <c:tickLblSkip val="1"/>
        <c:tickMarkSkip val="1"/>
      </c:catAx>
      <c:valAx>
        <c:axId val="2228305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25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8247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'#1-Demo'!$CE$71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'#1-Demo'!$CG$71:$CJ$71</c:f>
              <c:numCache>
                <c:formatCode>0.0</c:formatCode>
                <c:ptCount val="4"/>
                <c:pt idx="0">
                  <c:v>19.065353196266933</c:v>
                </c:pt>
                <c:pt idx="1">
                  <c:v>4.3694062813694847</c:v>
                </c:pt>
                <c:pt idx="2">
                  <c:v>48.209390527944443</c:v>
                </c:pt>
                <c:pt idx="3">
                  <c:v>0</c:v>
                </c:pt>
              </c:numCache>
            </c:numRef>
          </c:val>
        </c:ser>
        <c:gapWidth val="50"/>
        <c:axId val="223023872"/>
        <c:axId val="223025408"/>
      </c:barChart>
      <c:catAx>
        <c:axId val="2230238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025408"/>
        <c:crossesAt val="0"/>
        <c:lblAlgn val="ctr"/>
        <c:lblOffset val="100"/>
        <c:tickLblSkip val="1"/>
        <c:tickMarkSkip val="1"/>
      </c:catAx>
      <c:valAx>
        <c:axId val="2230254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9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0238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'#1-Demo'!$CL$71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'#1-Demo'!$CN$71:$CQ$71</c:f>
              <c:numCache>
                <c:formatCode>0.00</c:formatCode>
                <c:ptCount val="4"/>
                <c:pt idx="0">
                  <c:v>0.3954696997302995</c:v>
                </c:pt>
                <c:pt idx="1">
                  <c:v>9.0633924916283068E-2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gapWidth val="50"/>
        <c:axId val="223071232"/>
        <c:axId val="223085312"/>
      </c:barChart>
      <c:catAx>
        <c:axId val="2230712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085312"/>
        <c:crossesAt val="0"/>
        <c:lblAlgn val="ctr"/>
        <c:lblOffset val="100"/>
        <c:tickLblSkip val="1"/>
        <c:tickMarkSkip val="1"/>
      </c:catAx>
      <c:valAx>
        <c:axId val="2230853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0712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'#1'!$CS$71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'#1'!$CU$71:$CX$71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0595200"/>
        <c:axId val="210596992"/>
      </c:barChart>
      <c:catAx>
        <c:axId val="2105952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0596992"/>
        <c:crossesAt val="0"/>
        <c:lblAlgn val="ctr"/>
        <c:lblOffset val="100"/>
        <c:tickLblSkip val="1"/>
        <c:tickMarkSkip val="1"/>
      </c:catAx>
      <c:valAx>
        <c:axId val="2105969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5E-2"/>
              <c:y val="0.2087843691868626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05952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'#1-Demo'!$CS$71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'#1-Demo'!$CU$71:$CX$71</c:f>
              <c:numCache>
                <c:formatCode>0.00</c:formatCode>
                <c:ptCount val="4"/>
                <c:pt idx="0">
                  <c:v>0.60453030026970045</c:v>
                </c:pt>
                <c:pt idx="1">
                  <c:v>0.7708195470396515</c:v>
                </c:pt>
                <c:pt idx="2">
                  <c:v>0.90936607508371692</c:v>
                </c:pt>
                <c:pt idx="3">
                  <c:v>1</c:v>
                </c:pt>
              </c:numCache>
            </c:numRef>
          </c:val>
        </c:ser>
        <c:gapWidth val="50"/>
        <c:axId val="223134848"/>
        <c:axId val="223136384"/>
      </c:barChart>
      <c:catAx>
        <c:axId val="2231348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136384"/>
        <c:crossesAt val="0"/>
        <c:lblAlgn val="ctr"/>
        <c:lblOffset val="100"/>
        <c:tickLblSkip val="1"/>
        <c:tickMarkSkip val="1"/>
      </c:catAx>
      <c:valAx>
        <c:axId val="2231363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08784369186862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1348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'#1-Demo'!$CE$51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'#1-Demo'!$CG$51:$CJ$51</c:f>
              <c:numCache>
                <c:formatCode>0.0</c:formatCode>
                <c:ptCount val="4"/>
                <c:pt idx="0">
                  <c:v>18.689044904892125</c:v>
                </c:pt>
                <c:pt idx="1">
                  <c:v>3.7308133694494003</c:v>
                </c:pt>
                <c:pt idx="2">
                  <c:v>49.424284565357823</c:v>
                </c:pt>
                <c:pt idx="3">
                  <c:v>0</c:v>
                </c:pt>
              </c:numCache>
            </c:numRef>
          </c:val>
        </c:ser>
        <c:gapWidth val="50"/>
        <c:axId val="223182208"/>
        <c:axId val="223188096"/>
      </c:barChart>
      <c:catAx>
        <c:axId val="2231822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188096"/>
        <c:crossesAt val="0"/>
        <c:lblAlgn val="ctr"/>
        <c:lblOffset val="100"/>
        <c:tickLblSkip val="1"/>
        <c:tickMarkSkip val="1"/>
      </c:catAx>
      <c:valAx>
        <c:axId val="2231880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9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1822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'#1-Demo'!$CL$51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'#1-Demo'!$CN$51:$CQ$51</c:f>
              <c:numCache>
                <c:formatCode>0.00</c:formatCode>
                <c:ptCount val="4"/>
                <c:pt idx="0">
                  <c:v>0.37813485959878801</c:v>
                </c:pt>
                <c:pt idx="1">
                  <c:v>7.5485429931025846E-2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gapWidth val="50"/>
        <c:axId val="223233152"/>
        <c:axId val="223234688"/>
      </c:barChart>
      <c:catAx>
        <c:axId val="2232331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234688"/>
        <c:crossesAt val="0"/>
        <c:lblAlgn val="ctr"/>
        <c:lblOffset val="100"/>
        <c:tickLblSkip val="1"/>
        <c:tickMarkSkip val="1"/>
      </c:catAx>
      <c:valAx>
        <c:axId val="2232346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2331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'#1-Demo'!$CS$51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'#1-Demo'!$CU$51:$CX$51</c:f>
              <c:numCache>
                <c:formatCode>0.00</c:formatCode>
                <c:ptCount val="4"/>
                <c:pt idx="0">
                  <c:v>0.62186514040121199</c:v>
                </c:pt>
                <c:pt idx="1">
                  <c:v>0.8003743161603295</c:v>
                </c:pt>
                <c:pt idx="2">
                  <c:v>0.9245145700689742</c:v>
                </c:pt>
                <c:pt idx="3">
                  <c:v>1</c:v>
                </c:pt>
              </c:numCache>
            </c:numRef>
          </c:val>
        </c:ser>
        <c:gapWidth val="50"/>
        <c:axId val="223357952"/>
        <c:axId val="223363840"/>
      </c:barChart>
      <c:catAx>
        <c:axId val="2233579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363840"/>
        <c:crossesAt val="0"/>
        <c:lblAlgn val="ctr"/>
        <c:lblOffset val="100"/>
        <c:tickLblSkip val="1"/>
        <c:tickMarkSkip val="1"/>
      </c:catAx>
      <c:valAx>
        <c:axId val="2233638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08784369186862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3579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'#1-Demo'!$BJ$51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'#1-Demo'!$BL$51:$BO$51</c:f>
              <c:numCache>
                <c:formatCode>0.0</c:formatCode>
                <c:ptCount val="4"/>
                <c:pt idx="0">
                  <c:v>19.600680650000001</c:v>
                </c:pt>
                <c:pt idx="1">
                  <c:v>4.6424491145572784</c:v>
                </c:pt>
                <c:pt idx="2">
                  <c:v>50.335920310465703</c:v>
                </c:pt>
                <c:pt idx="3">
                  <c:v>0.91163574510787782</c:v>
                </c:pt>
              </c:numCache>
            </c:numRef>
          </c:val>
        </c:ser>
        <c:gapWidth val="50"/>
        <c:axId val="223405568"/>
        <c:axId val="223407104"/>
      </c:barChart>
      <c:catAx>
        <c:axId val="2234055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407104"/>
        <c:crossesAt val="0"/>
        <c:lblAlgn val="ctr"/>
        <c:lblOffset val="100"/>
        <c:tickLblSkip val="1"/>
        <c:tickMarkSkip val="1"/>
      </c:catAx>
      <c:valAx>
        <c:axId val="2234071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4055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'#1-Demo'!$BQ$51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'#1-Demo'!$BS$51:$BV$51</c:f>
              <c:numCache>
                <c:formatCode>0.00</c:formatCode>
                <c:ptCount val="4"/>
                <c:pt idx="0">
                  <c:v>0.38939748253544265</c:v>
                </c:pt>
                <c:pt idx="1">
                  <c:v>9.2229348066415182E-2</c:v>
                </c:pt>
                <c:pt idx="2">
                  <c:v>1</c:v>
                </c:pt>
                <c:pt idx="3">
                  <c:v>1.8111037594724041E-2</c:v>
                </c:pt>
              </c:numCache>
            </c:numRef>
          </c:val>
        </c:ser>
        <c:gapWidth val="50"/>
        <c:axId val="223461376"/>
        <c:axId val="223462912"/>
      </c:barChart>
      <c:catAx>
        <c:axId val="2234613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462912"/>
        <c:crossesAt val="0"/>
        <c:lblAlgn val="ctr"/>
        <c:lblOffset val="100"/>
        <c:tickLblSkip val="1"/>
        <c:tickMarkSkip val="1"/>
      </c:catAx>
      <c:valAx>
        <c:axId val="2234629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4613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'#1-Demo'!$BX$51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'#1-Demo'!$BZ$51:$CC$51</c:f>
              <c:numCache>
                <c:formatCode>0.00</c:formatCode>
                <c:ptCount val="4"/>
                <c:pt idx="0">
                  <c:v>0.61060251746455729</c:v>
                </c:pt>
                <c:pt idx="1">
                  <c:v>0.76314857644715117</c:v>
                </c:pt>
                <c:pt idx="2">
                  <c:v>0.90777065193358486</c:v>
                </c:pt>
                <c:pt idx="3">
                  <c:v>0.98188896240527601</c:v>
                </c:pt>
              </c:numCache>
            </c:numRef>
          </c:val>
        </c:ser>
        <c:gapWidth val="50"/>
        <c:axId val="223643904"/>
        <c:axId val="223657984"/>
      </c:barChart>
      <c:catAx>
        <c:axId val="2236439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657984"/>
        <c:crossesAt val="0"/>
        <c:lblAlgn val="ctr"/>
        <c:lblOffset val="100"/>
        <c:tickLblSkip val="1"/>
        <c:tickMarkSkip val="1"/>
      </c:catAx>
      <c:valAx>
        <c:axId val="2236579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25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6439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'#1-Demo'!$BJ$33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'#1-Demo'!$BL$34:$BO$34</c:f>
              <c:numCache>
                <c:formatCode>0.0</c:formatCode>
                <c:ptCount val="4"/>
                <c:pt idx="0">
                  <c:v>20.058638885000001</c:v>
                </c:pt>
                <c:pt idx="1">
                  <c:v>5.2315496598299145</c:v>
                </c:pt>
                <c:pt idx="2">
                  <c:v>49.998277381071603</c:v>
                </c:pt>
                <c:pt idx="3">
                  <c:v>1.1814398344204717</c:v>
                </c:pt>
              </c:numCache>
            </c:numRef>
          </c:val>
        </c:ser>
        <c:gapWidth val="50"/>
        <c:axId val="224076160"/>
        <c:axId val="224077696"/>
      </c:barChart>
      <c:scatterChart>
        <c:scatterStyle val="lineMarker"/>
        <c:ser>
          <c:idx val="1"/>
          <c:order val="1"/>
          <c:tx>
            <c:strRef>
              <c:f>'#1-Demo'!$BG$3</c:f>
              <c:strCache>
                <c:ptCount val="1"/>
                <c:pt idx="0">
                  <c:v>1,01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'#1-Demo'!$BL$3:$BO$3</c:f>
              <c:numCache>
                <c:formatCode>0.0</c:formatCode>
                <c:ptCount val="4"/>
                <c:pt idx="0">
                  <c:v>19.600680650000001</c:v>
                </c:pt>
                <c:pt idx="1">
                  <c:v>4.6424491145572784</c:v>
                </c:pt>
                <c:pt idx="2">
                  <c:v>50.335920310465703</c:v>
                </c:pt>
                <c:pt idx="3">
                  <c:v>0.91163574510787782</c:v>
                </c:pt>
              </c:numCache>
            </c:numRef>
          </c:yVal>
        </c:ser>
        <c:ser>
          <c:idx val="2"/>
          <c:order val="2"/>
          <c:tx>
            <c:strRef>
              <c:f>'#1-Demo'!$BG$4</c:f>
              <c:strCache>
                <c:ptCount val="1"/>
                <c:pt idx="0">
                  <c:v>1,02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'#1-Demo'!$BL$4:$BO$4</c:f>
              <c:numCache>
                <c:formatCode>0.0</c:formatCode>
                <c:ptCount val="4"/>
                <c:pt idx="0">
                  <c:v>20.51659712</c:v>
                </c:pt>
                <c:pt idx="1">
                  <c:v>5.8206502051025506</c:v>
                </c:pt>
                <c:pt idx="2">
                  <c:v>49.66063445167751</c:v>
                </c:pt>
                <c:pt idx="3">
                  <c:v>1.4512439237330657</c:v>
                </c:pt>
              </c:numCache>
            </c:numRef>
          </c:yVal>
        </c:ser>
        <c:ser>
          <c:idx val="3"/>
          <c:order val="3"/>
          <c:tx>
            <c:strRef>
              <c:f>'#1-Demo'!$BG$5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'#1-Demo'!$BL$5:$BO$5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'#1-Demo'!$BG$6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'#1-Demo'!$BL$6:$BO$6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'#1-Demo'!$BG$7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'#1-Demo'!$BL$7:$BO$7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'#1-Demo'!$BG$8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'#1-Demo'!$BL$8:$BO$8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'#1-Demo'!$BG$9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'#1-Demo'!$BL$9:$BO$9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'#1-Demo'!$BG$10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'#1-Demo'!$BL$10:$BO$10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24076160"/>
        <c:axId val="224077696"/>
      </c:scatterChart>
      <c:catAx>
        <c:axId val="2240761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4077696"/>
        <c:crossesAt val="0"/>
        <c:lblAlgn val="ctr"/>
        <c:lblOffset val="100"/>
        <c:tickLblSkip val="1"/>
        <c:tickMarkSkip val="1"/>
      </c:catAx>
      <c:valAx>
        <c:axId val="2240776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898950933574168E-2"/>
              <c:y val="0.13678914238206949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40761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'#1-Demo'!$BQ$33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'#1-Demo'!$BS$34:$BV$34</c:f>
              <c:numCache>
                <c:formatCode>0.00</c:formatCode>
                <c:ptCount val="4"/>
                <c:pt idx="0">
                  <c:v>0.40126675380453014</c:v>
                </c:pt>
                <c:pt idx="1">
                  <c:v>0.1047189414712964</c:v>
                </c:pt>
                <c:pt idx="2">
                  <c:v>1</c:v>
                </c:pt>
                <c:pt idx="3">
                  <c:v>2.3667131594467993E-2</c:v>
                </c:pt>
              </c:numCache>
            </c:numRef>
          </c:val>
        </c:ser>
        <c:gapWidth val="50"/>
        <c:axId val="224642944"/>
        <c:axId val="224644480"/>
      </c:barChart>
      <c:scatterChart>
        <c:scatterStyle val="lineMarker"/>
        <c:ser>
          <c:idx val="1"/>
          <c:order val="1"/>
          <c:tx>
            <c:strRef>
              <c:f>'#1-Demo'!$BP$3</c:f>
              <c:strCache>
                <c:ptCount val="1"/>
                <c:pt idx="0">
                  <c:v>1,01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'#1-Demo'!$BS$3:$BV$3</c:f>
              <c:numCache>
                <c:formatCode>0.00</c:formatCode>
                <c:ptCount val="4"/>
                <c:pt idx="0">
                  <c:v>0.38939748253544265</c:v>
                </c:pt>
                <c:pt idx="1">
                  <c:v>9.2229348066415182E-2</c:v>
                </c:pt>
                <c:pt idx="2">
                  <c:v>1</c:v>
                </c:pt>
                <c:pt idx="3">
                  <c:v>1.8111037594724041E-2</c:v>
                </c:pt>
              </c:numCache>
            </c:numRef>
          </c:yVal>
        </c:ser>
        <c:ser>
          <c:idx val="2"/>
          <c:order val="2"/>
          <c:tx>
            <c:strRef>
              <c:f>'#1-Demo'!$BP$4</c:f>
              <c:strCache>
                <c:ptCount val="1"/>
                <c:pt idx="0">
                  <c:v>1,02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'#1-Demo'!$BS$4:$BV$4</c:f>
              <c:numCache>
                <c:formatCode>0.00</c:formatCode>
                <c:ptCount val="4"/>
                <c:pt idx="0">
                  <c:v>0.41313602507361763</c:v>
                </c:pt>
                <c:pt idx="1">
                  <c:v>0.11720853487617761</c:v>
                </c:pt>
                <c:pt idx="2">
                  <c:v>1</c:v>
                </c:pt>
                <c:pt idx="3">
                  <c:v>2.9223225594211946E-2</c:v>
                </c:pt>
              </c:numCache>
            </c:numRef>
          </c:yVal>
        </c:ser>
        <c:ser>
          <c:idx val="3"/>
          <c:order val="3"/>
          <c:tx>
            <c:strRef>
              <c:f>'#1-Demo'!$BP$5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5080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'#1-Demo'!$BS$5:$BV$5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'#1-Demo'!$BP$6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'#1-Demo'!$BS$6:$BV$6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'#1-Demo'!$BP$7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'#1-Demo'!$BS$7:$BV$7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'#1-Demo'!$BP$8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'#1-Demo'!$BS$8:$BV$8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'#1-Demo'!$BP$9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'#1-Demo'!$BS$9:$BV$9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'#1-Demo'!$BP$10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'#1-Demo'!$BS$10:$BV$10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24642944"/>
        <c:axId val="224644480"/>
      </c:scatterChart>
      <c:catAx>
        <c:axId val="2246429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4644480"/>
        <c:crossesAt val="0"/>
        <c:lblAlgn val="ctr"/>
        <c:lblOffset val="100"/>
        <c:tickLblSkip val="1"/>
        <c:tickMarkSkip val="1"/>
      </c:catAx>
      <c:valAx>
        <c:axId val="2246444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89399477054235E-2"/>
              <c:y val="0.2662545554758362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46429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'#1-Demo'!$BX$33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'#1-Demo'!$BZ$33:$CC$33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'#1-Demo'!$BZ$34:$CC$34</c:f>
              <c:numCache>
                <c:formatCode>0.00</c:formatCode>
                <c:ptCount val="4"/>
                <c:pt idx="0">
                  <c:v>0.59873324619546986</c:v>
                </c:pt>
                <c:pt idx="1">
                  <c:v>0.73972205583196571</c:v>
                </c:pt>
                <c:pt idx="2">
                  <c:v>0.89528105852870365</c:v>
                </c:pt>
                <c:pt idx="3">
                  <c:v>0.97633286840553202</c:v>
                </c:pt>
              </c:numCache>
            </c:numRef>
          </c:val>
        </c:ser>
        <c:gapWidth val="50"/>
        <c:axId val="225146368"/>
        <c:axId val="225147904"/>
      </c:barChart>
      <c:scatterChart>
        <c:scatterStyle val="lineMarker"/>
        <c:ser>
          <c:idx val="1"/>
          <c:order val="1"/>
          <c:tx>
            <c:strRef>
              <c:f>'#1-Demo'!$BW$3</c:f>
              <c:strCache>
                <c:ptCount val="1"/>
                <c:pt idx="0">
                  <c:v>1,01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'#1-Demo'!$BZ$3:$CC$3</c:f>
              <c:numCache>
                <c:formatCode>0.00</c:formatCode>
                <c:ptCount val="4"/>
                <c:pt idx="0">
                  <c:v>0.61060251746455729</c:v>
                </c:pt>
                <c:pt idx="1">
                  <c:v>0.76314857644715117</c:v>
                </c:pt>
                <c:pt idx="2">
                  <c:v>0.90777065193358486</c:v>
                </c:pt>
                <c:pt idx="3">
                  <c:v>0.98188896240527601</c:v>
                </c:pt>
              </c:numCache>
            </c:numRef>
          </c:yVal>
        </c:ser>
        <c:ser>
          <c:idx val="2"/>
          <c:order val="2"/>
          <c:tx>
            <c:strRef>
              <c:f>'#1-Demo'!$BW$4</c:f>
              <c:strCache>
                <c:ptCount val="1"/>
                <c:pt idx="0">
                  <c:v>1,02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'#1-Demo'!$BZ$4:$CC$4</c:f>
              <c:numCache>
                <c:formatCode>0.00</c:formatCode>
                <c:ptCount val="4"/>
                <c:pt idx="0">
                  <c:v>0.58686397492638243</c:v>
                </c:pt>
                <c:pt idx="1">
                  <c:v>0.71629553521678013</c:v>
                </c:pt>
                <c:pt idx="2">
                  <c:v>0.88279146512382245</c:v>
                </c:pt>
                <c:pt idx="3">
                  <c:v>0.97077677440578802</c:v>
                </c:pt>
              </c:numCache>
            </c:numRef>
          </c:yVal>
        </c:ser>
        <c:ser>
          <c:idx val="3"/>
          <c:order val="3"/>
          <c:tx>
            <c:strRef>
              <c:f>'#1-Demo'!$BW$5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'#1-Demo'!$BZ$5:$CC$5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'#1-Demo'!$BW$6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'#1-Demo'!$BZ$6:$CC$6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'#1-Demo'!$BW$7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2540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'#1-Demo'!$BZ$7:$CC$7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'#1-Demo'!$BW$8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'#1-Demo'!$BZ$8:$CC$8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'#1-Demo'!$BW$9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'#1-Demo'!$BZ$9:$CC$9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'#1-Demo'!$BW$10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'#1-Demo'!$BZ$10:$CC$10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25146368"/>
        <c:axId val="225147904"/>
      </c:scatterChart>
      <c:catAx>
        <c:axId val="2251463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47904"/>
        <c:crossesAt val="0"/>
        <c:lblAlgn val="ctr"/>
        <c:lblOffset val="100"/>
        <c:tickLblSkip val="1"/>
        <c:tickMarkSkip val="1"/>
      </c:catAx>
      <c:valAx>
        <c:axId val="2251479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894001003158981E-2"/>
              <c:y val="0.25396470921770403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1463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'#1'!$CE$51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'#1'!$CG$51:$CJ$51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0913152"/>
        <c:axId val="210914688"/>
      </c:barChart>
      <c:catAx>
        <c:axId val="2109131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0914688"/>
        <c:crossesAt val="0"/>
        <c:lblAlgn val="ctr"/>
        <c:lblOffset val="100"/>
        <c:tickLblSkip val="1"/>
        <c:tickMarkSkip val="1"/>
      </c:catAx>
      <c:valAx>
        <c:axId val="2109146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2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09131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'#1-Demo'!$CE$33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'#1-Demo'!$CG$34:$CJ$34</c:f>
              <c:numCache>
                <c:formatCode>0.0</c:formatCode>
                <c:ptCount val="4"/>
                <c:pt idx="0">
                  <c:v>18.877199050579527</c:v>
                </c:pt>
                <c:pt idx="1">
                  <c:v>4.050109825409443</c:v>
                </c:pt>
                <c:pt idx="2">
                  <c:v>48.816837546651129</c:v>
                </c:pt>
                <c:pt idx="3">
                  <c:v>0</c:v>
                </c:pt>
              </c:numCache>
            </c:numRef>
          </c:val>
        </c:ser>
        <c:gapWidth val="50"/>
        <c:axId val="225508352"/>
        <c:axId val="225514240"/>
      </c:barChart>
      <c:scatterChart>
        <c:scatterStyle val="lineMarker"/>
        <c:ser>
          <c:idx val="1"/>
          <c:order val="1"/>
          <c:tx>
            <c:strRef>
              <c:f>'#1-Demo'!$CK$3</c:f>
              <c:strCache>
                <c:ptCount val="1"/>
                <c:pt idx="0">
                  <c:v>1,01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'#1-Demo'!$CG$3:$CJ$3</c:f>
              <c:numCache>
                <c:formatCode>0.0</c:formatCode>
                <c:ptCount val="4"/>
                <c:pt idx="0">
                  <c:v>18.689044904892125</c:v>
                </c:pt>
                <c:pt idx="1">
                  <c:v>3.7308133694494003</c:v>
                </c:pt>
                <c:pt idx="2">
                  <c:v>49.424284565357823</c:v>
                </c:pt>
                <c:pt idx="3">
                  <c:v>0</c:v>
                </c:pt>
              </c:numCache>
            </c:numRef>
          </c:yVal>
        </c:ser>
        <c:ser>
          <c:idx val="2"/>
          <c:order val="2"/>
          <c:tx>
            <c:strRef>
              <c:f>'#1-Demo'!$CK$4</c:f>
              <c:strCache>
                <c:ptCount val="1"/>
                <c:pt idx="0">
                  <c:v>1,02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'#1-Demo'!$CG$4:$CJ$4</c:f>
              <c:numCache>
                <c:formatCode>0.0</c:formatCode>
                <c:ptCount val="4"/>
                <c:pt idx="0">
                  <c:v>19.065353196266933</c:v>
                </c:pt>
                <c:pt idx="1">
                  <c:v>4.3694062813694847</c:v>
                </c:pt>
                <c:pt idx="2">
                  <c:v>48.209390527944443</c:v>
                </c:pt>
                <c:pt idx="3">
                  <c:v>0</c:v>
                </c:pt>
              </c:numCache>
            </c:numRef>
          </c:yVal>
        </c:ser>
        <c:ser>
          <c:idx val="3"/>
          <c:order val="3"/>
          <c:tx>
            <c:strRef>
              <c:f>'#1-Demo'!$CK$5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'#1-Demo'!$CG$5:$CJ$5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'#1-Demo'!$CK$6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'#1-Demo'!$CG$6:$CJ$6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'#1-Demo'!$CK$7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'#1-Demo'!$CG$7:$CJ$7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'#1-Demo'!$CK$8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'#1-Demo'!$CG$8:$CJ$8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'#1-Demo'!$CK$9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'#1-Demo'!$CG$9:$CJ$9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'#1-Demo'!$CK$10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'#1-Demo'!$CG$10:$CJ$10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25508352"/>
        <c:axId val="225514240"/>
      </c:scatterChart>
      <c:catAx>
        <c:axId val="2255083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514240"/>
        <c:crossesAt val="0"/>
        <c:lblAlgn val="ctr"/>
        <c:lblOffset val="100"/>
        <c:tickLblSkip val="1"/>
        <c:tickMarkSkip val="1"/>
      </c:catAx>
      <c:valAx>
        <c:axId val="2255142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36E-2"/>
              <c:y val="0.1378649039635171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5083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'#1-Demo'!$CL$33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'#1-Demo'!$CN$34:$CQ$34</c:f>
              <c:numCache>
                <c:formatCode>0.00</c:formatCode>
                <c:ptCount val="4"/>
                <c:pt idx="0">
                  <c:v>0.38680227966454372</c:v>
                </c:pt>
                <c:pt idx="1">
                  <c:v>8.3059677423654457E-2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</c:ser>
        <c:gapWidth val="50"/>
        <c:axId val="226003200"/>
        <c:axId val="226009088"/>
      </c:barChart>
      <c:scatterChart>
        <c:scatterStyle val="lineMarker"/>
        <c:ser>
          <c:idx val="1"/>
          <c:order val="1"/>
          <c:tx>
            <c:strRef>
              <c:f>'#1-Demo'!$CR$3</c:f>
              <c:strCache>
                <c:ptCount val="1"/>
                <c:pt idx="0">
                  <c:v>1,01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'#1-Demo'!$CN$3:$CQ$3</c:f>
              <c:numCache>
                <c:formatCode>0.00</c:formatCode>
                <c:ptCount val="4"/>
                <c:pt idx="0">
                  <c:v>0.37813485959878801</c:v>
                </c:pt>
                <c:pt idx="1">
                  <c:v>7.5485429931025846E-2</c:v>
                </c:pt>
                <c:pt idx="2">
                  <c:v>1</c:v>
                </c:pt>
                <c:pt idx="3">
                  <c:v>0</c:v>
                </c:pt>
              </c:numCache>
            </c:numRef>
          </c:yVal>
        </c:ser>
        <c:ser>
          <c:idx val="2"/>
          <c:order val="2"/>
          <c:tx>
            <c:strRef>
              <c:f>'#1-Demo'!$CR$4</c:f>
              <c:strCache>
                <c:ptCount val="1"/>
                <c:pt idx="0">
                  <c:v>1,02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'#1-Demo'!$CN$4:$CQ$4</c:f>
              <c:numCache>
                <c:formatCode>0.00</c:formatCode>
                <c:ptCount val="4"/>
                <c:pt idx="0">
                  <c:v>0.3954696997302995</c:v>
                </c:pt>
                <c:pt idx="1">
                  <c:v>9.0633924916283068E-2</c:v>
                </c:pt>
                <c:pt idx="2">
                  <c:v>1</c:v>
                </c:pt>
                <c:pt idx="3">
                  <c:v>0</c:v>
                </c:pt>
              </c:numCache>
            </c:numRef>
          </c:yVal>
        </c:ser>
        <c:ser>
          <c:idx val="3"/>
          <c:order val="3"/>
          <c:tx>
            <c:strRef>
              <c:f>'#1-Demo'!$CR$5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'#1-Demo'!$CN$5:$CQ$5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'#1-Demo'!$CR$6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'#1-Demo'!$CN$6:$CQ$6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'#1-Demo'!$CR$7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'#1-Demo'!$CN$7:$CQ$7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'#1-Demo'!$CR$8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'#1-Demo'!$CN$8:$CQ$8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'#1-Demo'!$CR$9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'#1-Demo'!$CN$9:$CQ$9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'#1-Demo'!$CR$10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'#1-Demo'!$CN$10:$CQ$10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26003200"/>
        <c:axId val="226009088"/>
      </c:scatterChart>
      <c:catAx>
        <c:axId val="2260032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009088"/>
        <c:crossesAt val="0"/>
        <c:lblAlgn val="ctr"/>
        <c:lblOffset val="100"/>
        <c:tickLblSkip val="1"/>
        <c:tickMarkSkip val="1"/>
      </c:catAx>
      <c:valAx>
        <c:axId val="2260090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803407902741E-2"/>
              <c:y val="0.2228107186992116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0032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'#1-Demo'!$CS$33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cat>
            <c:strRef>
              <c:f>'#1-Demo'!$CU$1:$CX$1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'#1-Demo'!$CU$34:$CX$34</c:f>
              <c:numCache>
                <c:formatCode>0.00</c:formatCode>
                <c:ptCount val="4"/>
                <c:pt idx="0">
                  <c:v>0.61319772033545616</c:v>
                </c:pt>
                <c:pt idx="1">
                  <c:v>0.78559693159999044</c:v>
                </c:pt>
                <c:pt idx="2">
                  <c:v>0.9169403225763455</c:v>
                </c:pt>
                <c:pt idx="3">
                  <c:v>1</c:v>
                </c:pt>
              </c:numCache>
            </c:numRef>
          </c:val>
        </c:ser>
        <c:gapWidth val="50"/>
        <c:axId val="226423552"/>
        <c:axId val="226425088"/>
      </c:barChart>
      <c:scatterChart>
        <c:scatterStyle val="lineMarker"/>
        <c:ser>
          <c:idx val="1"/>
          <c:order val="1"/>
          <c:tx>
            <c:strRef>
              <c:f>'#1-Demo'!$CY$3</c:f>
              <c:strCache>
                <c:ptCount val="1"/>
                <c:pt idx="0">
                  <c:v>1,01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'#1-Demo'!$CU$3:$CX$3</c:f>
              <c:numCache>
                <c:formatCode>0.00</c:formatCode>
                <c:ptCount val="4"/>
                <c:pt idx="0">
                  <c:v>0.62186514040121199</c:v>
                </c:pt>
                <c:pt idx="1">
                  <c:v>0.8003743161603295</c:v>
                </c:pt>
                <c:pt idx="2">
                  <c:v>0.9245145700689742</c:v>
                </c:pt>
                <c:pt idx="3">
                  <c:v>1</c:v>
                </c:pt>
              </c:numCache>
            </c:numRef>
          </c:yVal>
        </c:ser>
        <c:ser>
          <c:idx val="2"/>
          <c:order val="2"/>
          <c:tx>
            <c:strRef>
              <c:f>'#1-Demo'!$CY$4</c:f>
              <c:strCache>
                <c:ptCount val="1"/>
                <c:pt idx="0">
                  <c:v>1,02</c:v>
                </c:pt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'#1-Demo'!$CU$4:$CX$4</c:f>
              <c:numCache>
                <c:formatCode>0.00</c:formatCode>
                <c:ptCount val="4"/>
                <c:pt idx="0">
                  <c:v>0.60453030026970045</c:v>
                </c:pt>
                <c:pt idx="1">
                  <c:v>0.7708195470396515</c:v>
                </c:pt>
                <c:pt idx="2">
                  <c:v>0.90936607508371692</c:v>
                </c:pt>
                <c:pt idx="3">
                  <c:v>1</c:v>
                </c:pt>
              </c:numCache>
            </c:numRef>
          </c:yVal>
        </c:ser>
        <c:ser>
          <c:idx val="3"/>
          <c:order val="3"/>
          <c:tx>
            <c:strRef>
              <c:f>'#1-Demo'!$CY$5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'#1-Demo'!$CU$5:$CX$5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'#1-Demo'!$CY$6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'#1-Demo'!$CU$6:$CX$6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'#1-Demo'!$CY$7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'#1-Demo'!$CU$7:$CX$7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'#1-Demo'!$CY$8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'#1-Demo'!$CU$8:$CX$8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'#1-Demo'!$CY$9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'#1-Demo'!$CU$9:$CX$9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'#1-Demo'!$CY$10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'#1-Demo'!$CU$10:$CX$10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26423552"/>
        <c:axId val="226425088"/>
      </c:scatterChart>
      <c:catAx>
        <c:axId val="2264235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425088"/>
        <c:crossesAt val="0"/>
        <c:lblAlgn val="ctr"/>
        <c:lblOffset val="100"/>
        <c:tickLblSkip val="1"/>
        <c:tickMarkSkip val="1"/>
      </c:catAx>
      <c:valAx>
        <c:axId val="2264250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36E-2"/>
              <c:y val="0.2105263824469333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4235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'#1-Demo'!$BJ$111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'#1-Demo'!$BL$111:$BO$111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6466816"/>
        <c:axId val="226468608"/>
      </c:barChart>
      <c:catAx>
        <c:axId val="2264668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468608"/>
        <c:crossesAt val="0"/>
        <c:lblAlgn val="ctr"/>
        <c:lblOffset val="100"/>
        <c:tickLblSkip val="1"/>
        <c:tickMarkSkip val="1"/>
      </c:catAx>
      <c:valAx>
        <c:axId val="2264686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4668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'#1-Demo'!$BQ$111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'#1-Demo'!$BS$111:$BV$111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6514432"/>
        <c:axId val="226515968"/>
      </c:barChart>
      <c:catAx>
        <c:axId val="2265144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515968"/>
        <c:crossesAt val="0"/>
        <c:lblAlgn val="ctr"/>
        <c:lblOffset val="100"/>
        <c:tickLblSkip val="1"/>
        <c:tickMarkSkip val="1"/>
      </c:catAx>
      <c:valAx>
        <c:axId val="2265159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5144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'#1-Demo'!$BX$111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'#1-Demo'!$BZ$111:$CC$111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6557952"/>
        <c:axId val="226559488"/>
      </c:barChart>
      <c:catAx>
        <c:axId val="2265579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559488"/>
        <c:crossesAt val="0"/>
        <c:lblAlgn val="ctr"/>
        <c:lblOffset val="100"/>
        <c:tickLblSkip val="1"/>
        <c:tickMarkSkip val="1"/>
      </c:catAx>
      <c:valAx>
        <c:axId val="2265594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5579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'#1-Demo'!$CE$111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'#1-Demo'!$CG$111:$CJ$111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6609024"/>
        <c:axId val="226610560"/>
      </c:barChart>
      <c:catAx>
        <c:axId val="2266090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610560"/>
        <c:crossesAt val="0"/>
        <c:lblAlgn val="ctr"/>
        <c:lblOffset val="100"/>
        <c:tickLblSkip val="1"/>
        <c:tickMarkSkip val="1"/>
      </c:catAx>
      <c:valAx>
        <c:axId val="2266105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9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6090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'#1-Demo'!$CL$111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'#1-Demo'!$CN$111:$CQ$111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6664832"/>
        <c:axId val="226666368"/>
      </c:barChart>
      <c:catAx>
        <c:axId val="2266648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666368"/>
        <c:crossesAt val="0"/>
        <c:lblAlgn val="ctr"/>
        <c:lblOffset val="100"/>
        <c:tickLblSkip val="1"/>
        <c:tickMarkSkip val="1"/>
      </c:catAx>
      <c:valAx>
        <c:axId val="2266663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6648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'#1-Demo'!$CS$111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'#1-Demo'!$CU$111:$CX$111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6785536"/>
        <c:axId val="226787328"/>
      </c:barChart>
      <c:catAx>
        <c:axId val="2267855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787328"/>
        <c:crossesAt val="0"/>
        <c:lblAlgn val="ctr"/>
        <c:lblOffset val="100"/>
        <c:tickLblSkip val="1"/>
        <c:tickMarkSkip val="1"/>
      </c:catAx>
      <c:valAx>
        <c:axId val="2267873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7855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'#1-Demo'!$CE$91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'#1-Demo'!$CG$91:$CJ$91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6693888"/>
        <c:axId val="226695424"/>
      </c:barChart>
      <c:catAx>
        <c:axId val="2266938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695424"/>
        <c:crossesAt val="0"/>
        <c:lblAlgn val="ctr"/>
        <c:lblOffset val="100"/>
        <c:tickLblSkip val="1"/>
        <c:tickMarkSkip val="1"/>
      </c:catAx>
      <c:valAx>
        <c:axId val="2266954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59E-2"/>
              <c:y val="0.1356857069049585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6938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'#1'!$CL$51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'#1'!$CN$51:$CQ$51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4449536"/>
        <c:axId val="214459520"/>
      </c:barChart>
      <c:catAx>
        <c:axId val="2144495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4459520"/>
        <c:crossesAt val="0"/>
        <c:lblAlgn val="ctr"/>
        <c:lblOffset val="100"/>
        <c:tickLblSkip val="1"/>
        <c:tickMarkSkip val="1"/>
      </c:catAx>
      <c:valAx>
        <c:axId val="2144595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5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44495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'#1-Demo'!$CL$91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'#1-Demo'!$CN$91:$CQ$91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6823168"/>
        <c:axId val="226824960"/>
      </c:barChart>
      <c:catAx>
        <c:axId val="2268231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824960"/>
        <c:crossesAt val="0"/>
        <c:lblAlgn val="ctr"/>
        <c:lblOffset val="100"/>
        <c:tickLblSkip val="1"/>
        <c:tickMarkSkip val="1"/>
      </c:catAx>
      <c:valAx>
        <c:axId val="2268249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8231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'#1-Demo'!$CS$91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'#1-Demo'!$CU$91:$CX$91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6874496"/>
        <c:axId val="226876032"/>
      </c:barChart>
      <c:catAx>
        <c:axId val="2268744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876032"/>
        <c:crossesAt val="0"/>
        <c:lblAlgn val="ctr"/>
        <c:lblOffset val="100"/>
        <c:tickLblSkip val="1"/>
        <c:tickMarkSkip val="1"/>
      </c:catAx>
      <c:valAx>
        <c:axId val="2268760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4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8744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'#1-Demo'!$BJ$91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'#1-Demo'!$BL$91:$BO$91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6921856"/>
        <c:axId val="226923648"/>
      </c:barChart>
      <c:catAx>
        <c:axId val="2269218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923648"/>
        <c:crossesAt val="0"/>
        <c:lblAlgn val="ctr"/>
        <c:lblOffset val="100"/>
        <c:tickLblSkip val="1"/>
        <c:tickMarkSkip val="1"/>
      </c:catAx>
      <c:valAx>
        <c:axId val="2269236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5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9218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'#1-Demo'!$BQ$91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'#1-Demo'!$BS$91:$BV$91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7039104"/>
        <c:axId val="227040640"/>
      </c:barChart>
      <c:catAx>
        <c:axId val="2270391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7040640"/>
        <c:crossesAt val="0"/>
        <c:lblAlgn val="ctr"/>
        <c:lblOffset val="100"/>
        <c:tickLblSkip val="1"/>
        <c:tickMarkSkip val="1"/>
      </c:catAx>
      <c:valAx>
        <c:axId val="2270406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70391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'#1-Demo'!$BX$91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'#1-Demo'!$BZ$33:$CC$33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'#1-Demo'!$BZ$91:$CC$91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6976128"/>
        <c:axId val="226977664"/>
      </c:barChart>
      <c:catAx>
        <c:axId val="2269761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977664"/>
        <c:crossesAt val="0"/>
        <c:lblAlgn val="ctr"/>
        <c:lblOffset val="100"/>
        <c:tickLblSkip val="1"/>
        <c:tickMarkSkip val="1"/>
      </c:catAx>
      <c:valAx>
        <c:axId val="2269776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69761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'#1'!$CS$51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'#1'!$CU$51:$CX$51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4566400"/>
        <c:axId val="214567936"/>
      </c:barChart>
      <c:catAx>
        <c:axId val="2145664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4567936"/>
        <c:crossesAt val="0"/>
        <c:lblAlgn val="ctr"/>
        <c:lblOffset val="100"/>
        <c:tickLblSkip val="1"/>
        <c:tickMarkSkip val="1"/>
      </c:catAx>
      <c:valAx>
        <c:axId val="2145679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5E-2"/>
              <c:y val="0.2087843691868626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45664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Cohort!$CE$33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Cohort!$CG$1:$CJ$1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</c:strCache>
            </c:strRef>
          </c:cat>
          <c:val>
            <c:numRef>
              <c:f>Cohort!$CG$34:$CJ$34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0337024"/>
        <c:axId val="150338560"/>
      </c:barChart>
      <c:scatterChart>
        <c:scatterStyle val="lineMarker"/>
        <c:ser>
          <c:idx val="1"/>
          <c:order val="1"/>
          <c:tx>
            <c:strRef>
              <c:f>Cohort!$CK$3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Cohort!$CG$3:$CJ$3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2"/>
          <c:order val="2"/>
          <c:tx>
            <c:strRef>
              <c:f>Cohort!$CK$4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Cohort!$CG$4:$CI$4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3"/>
          <c:order val="3"/>
          <c:tx>
            <c:strRef>
              <c:f>Cohort!$CK$5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Cohort!$CG$5:$CI$5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4"/>
          <c:order val="4"/>
          <c:tx>
            <c:strRef>
              <c:f>Cohort!$CK$6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Cohort!$CG$6:$CI$6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5"/>
          <c:order val="5"/>
          <c:tx>
            <c:strRef>
              <c:f>Cohort!$CK$7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Cohort!$CG$7:$CI$7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6"/>
          <c:order val="6"/>
          <c:tx>
            <c:strRef>
              <c:f>Cohort!$CK$8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Cohort!$CG$8:$CI$8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axId val="150337024"/>
        <c:axId val="150338560"/>
      </c:scatterChart>
      <c:catAx>
        <c:axId val="1503370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0338560"/>
        <c:crossesAt val="0"/>
        <c:lblAlgn val="ctr"/>
        <c:lblOffset val="100"/>
        <c:tickLblSkip val="1"/>
        <c:tickMarkSkip val="1"/>
      </c:catAx>
      <c:valAx>
        <c:axId val="1503385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680707637664396E-2"/>
              <c:y val="0.1369523938910510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03370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'#1'!$BJ$51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'#1'!$BL$51:$BO$51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4630400"/>
        <c:axId val="214631936"/>
      </c:barChart>
      <c:catAx>
        <c:axId val="2146304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4631936"/>
        <c:crossesAt val="0"/>
        <c:lblAlgn val="ctr"/>
        <c:lblOffset val="100"/>
        <c:tickLblSkip val="1"/>
        <c:tickMarkSkip val="1"/>
      </c:catAx>
      <c:valAx>
        <c:axId val="2146319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46304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'#1'!$BQ$51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'#1'!$BS$51:$BV$51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4681856"/>
        <c:axId val="214687744"/>
      </c:barChart>
      <c:catAx>
        <c:axId val="21468185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4687744"/>
        <c:crossesAt val="0"/>
        <c:lblAlgn val="ctr"/>
        <c:lblOffset val="100"/>
        <c:tickLblSkip val="1"/>
        <c:tickMarkSkip val="1"/>
      </c:catAx>
      <c:valAx>
        <c:axId val="2146877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468185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'#1'!$BX$51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'#1'!$BZ$51:$CC$51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4741760"/>
        <c:axId val="214743296"/>
      </c:barChart>
      <c:catAx>
        <c:axId val="2147417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4743296"/>
        <c:crossesAt val="0"/>
        <c:lblAlgn val="ctr"/>
        <c:lblOffset val="100"/>
        <c:tickLblSkip val="1"/>
        <c:tickMarkSkip val="1"/>
      </c:catAx>
      <c:valAx>
        <c:axId val="2147432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6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47417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'#1'!$BJ$33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'#1'!$BL$34:$BO$34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5452288"/>
        <c:axId val="215458176"/>
      </c:barChart>
      <c:scatterChart>
        <c:scatterStyle val="lineMarker"/>
        <c:ser>
          <c:idx val="1"/>
          <c:order val="1"/>
          <c:tx>
            <c:strRef>
              <c:f>'#1'!$BG$3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'#1'!$BL$3:$BO$3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'#1'!$BG$4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'#1'!$BL$4:$BO$4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'#1'!$BG$5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'#1'!$BL$5:$BO$5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'#1'!$BG$6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'#1'!$BL$6:$BO$6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'#1'!$BG$7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'#1'!$BL$7:$BO$7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'#1'!$BG$8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'#1'!$BL$8:$BO$8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'#1'!$BG$9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'#1'!$BL$9:$BO$9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'#1'!$BG$10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'#1'!$BL$10:$BO$10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15452288"/>
        <c:axId val="215458176"/>
      </c:scatterChart>
      <c:catAx>
        <c:axId val="2154522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5458176"/>
        <c:crossesAt val="0"/>
        <c:lblAlgn val="ctr"/>
        <c:lblOffset val="100"/>
        <c:tickLblSkip val="1"/>
        <c:tickMarkSkip val="1"/>
      </c:catAx>
      <c:valAx>
        <c:axId val="2154581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898950933574168E-2"/>
              <c:y val="0.1367891423820693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54522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'#1'!$BQ$33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'#1'!$BS$34:$BV$34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5855488"/>
        <c:axId val="215857024"/>
      </c:barChart>
      <c:scatterChart>
        <c:scatterStyle val="lineMarker"/>
        <c:ser>
          <c:idx val="1"/>
          <c:order val="1"/>
          <c:tx>
            <c:strRef>
              <c:f>'#1'!$BP$3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'#1'!$BS$3:$BV$3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'#1'!$BP$4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'#1'!$BS$4:$BV$4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'#1'!$BP$5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5080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'#1'!$BS$5:$BV$5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'#1'!$BP$6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'#1'!$BS$6:$BV$6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'#1'!$BP$7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'#1'!$BS$7:$BV$7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'#1'!$BP$8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'#1'!$BS$8:$BV$8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'#1'!$BP$9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'#1'!$BS$9:$BV$9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'#1'!$BP$10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'#1'!$BS$10:$BV$10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15855488"/>
        <c:axId val="215857024"/>
      </c:scatterChart>
      <c:catAx>
        <c:axId val="2158554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5857024"/>
        <c:crossesAt val="0"/>
        <c:lblAlgn val="ctr"/>
        <c:lblOffset val="100"/>
        <c:tickLblSkip val="1"/>
        <c:tickMarkSkip val="1"/>
      </c:catAx>
      <c:valAx>
        <c:axId val="2158570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89399477054235E-2"/>
              <c:y val="0.2662545554758362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58554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'#1'!$BX$33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'#1'!$BZ$33:$CC$33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'#1'!$BZ$34:$CC$34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8705920"/>
        <c:axId val="218707456"/>
      </c:barChart>
      <c:scatterChart>
        <c:scatterStyle val="lineMarker"/>
        <c:ser>
          <c:idx val="1"/>
          <c:order val="1"/>
          <c:tx>
            <c:strRef>
              <c:f>'#1'!$BW$3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'#1'!$BZ$3:$CC$3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'#1'!$BW$4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'#1'!$BZ$4:$CC$4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'#1'!$BW$5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'#1'!$BZ$5:$CC$5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'#1'!$BW$6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'#1'!$BZ$6:$CC$6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'#1'!$BW$7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2540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'#1'!$BZ$7:$CC$7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'#1'!$BW$8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'#1'!$BZ$8:$CC$8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'#1'!$BW$9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'#1'!$BZ$9:$CC$9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'#1'!$BW$10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'#1'!$BZ$10:$CC$10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18705920"/>
        <c:axId val="218707456"/>
      </c:scatterChart>
      <c:catAx>
        <c:axId val="2187059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8707456"/>
        <c:crossesAt val="0"/>
        <c:lblAlgn val="ctr"/>
        <c:lblOffset val="100"/>
        <c:tickLblSkip val="1"/>
        <c:tickMarkSkip val="1"/>
      </c:catAx>
      <c:valAx>
        <c:axId val="2187074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894001003158981E-2"/>
              <c:y val="0.25396470921770375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87059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'#1'!$CE$33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'#1'!$CG$34:$CJ$34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19403776"/>
        <c:axId val="219405312"/>
      </c:barChart>
      <c:scatterChart>
        <c:scatterStyle val="lineMarker"/>
        <c:ser>
          <c:idx val="1"/>
          <c:order val="1"/>
          <c:tx>
            <c:strRef>
              <c:f>'#1'!$CK$3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'#1'!$CG$3:$CJ$3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'#1'!$CK$4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'#1'!$CG$4:$CJ$4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'#1'!$CK$5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'#1'!$CG$5:$CJ$5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'#1'!$CK$6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'#1'!$CG$6:$CJ$6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'#1'!$CK$7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'#1'!$CG$7:$CJ$7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'#1'!$CK$8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'#1'!$CG$8:$CJ$8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'#1'!$CK$9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'#1'!$CG$9:$CJ$9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'#1'!$CK$10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'#1'!$CG$10:$CJ$10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19403776"/>
        <c:axId val="219405312"/>
      </c:scatterChart>
      <c:catAx>
        <c:axId val="2194037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9405312"/>
        <c:crossesAt val="0"/>
        <c:lblAlgn val="ctr"/>
        <c:lblOffset val="100"/>
        <c:tickLblSkip val="1"/>
        <c:tickMarkSkip val="1"/>
      </c:catAx>
      <c:valAx>
        <c:axId val="2194053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22E-2"/>
              <c:y val="0.1378649039635171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194037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'#1'!$CL$33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'#1'!$CN$34:$CQ$34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0742400"/>
        <c:axId val="220743936"/>
      </c:barChart>
      <c:scatterChart>
        <c:scatterStyle val="lineMarker"/>
        <c:ser>
          <c:idx val="1"/>
          <c:order val="1"/>
          <c:tx>
            <c:strRef>
              <c:f>'#1'!$CR$3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'#1'!$CN$3:$CQ$3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'#1'!$CR$4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'#1'!$CN$4:$CQ$4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'#1'!$CR$5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'#1'!$CN$5:$CQ$5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'#1'!$CR$6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'#1'!$CN$6:$CQ$6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'#1'!$CR$7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'#1'!$CN$7:$CQ$7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'#1'!$CR$8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'#1'!$CN$8:$CQ$8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'#1'!$CR$9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'#1'!$CN$9:$CQ$9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'#1'!$CR$10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'#1'!$CN$10:$CQ$10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20742400"/>
        <c:axId val="220743936"/>
      </c:scatterChart>
      <c:catAx>
        <c:axId val="2207424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0743936"/>
        <c:crossesAt val="0"/>
        <c:lblAlgn val="ctr"/>
        <c:lblOffset val="100"/>
        <c:tickLblSkip val="1"/>
        <c:tickMarkSkip val="1"/>
      </c:catAx>
      <c:valAx>
        <c:axId val="2207439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803407902723E-2"/>
              <c:y val="0.2228107186992116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07424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'#1'!$CS$33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cat>
            <c:strRef>
              <c:f>'#1'!$CU$1:$CX$1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'#1'!$CU$34:$CX$34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1383680"/>
        <c:axId val="221393664"/>
      </c:barChart>
      <c:scatterChart>
        <c:scatterStyle val="lineMarker"/>
        <c:ser>
          <c:idx val="1"/>
          <c:order val="1"/>
          <c:tx>
            <c:strRef>
              <c:f>'#1'!$CY$3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'#1'!$CU$3:$CX$3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'#1'!$CY$4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'#1'!$CU$4:$CX$4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'#1'!$CY$5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'#1'!$CU$5:$CX$5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'#1'!$CY$6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31750">
                <a:solidFill>
                  <a:sysClr val="windowText" lastClr="0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'#1'!$CU$6:$CX$6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'#1'!$CY$7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3175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'#1'!$CU$7:$CX$7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'#1'!$CY$8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'#1'!$CU$8:$CX$8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'#1'!$CY$9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'#1'!$CU$9:$CX$9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'#1'!$CY$10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'#1'!$CU$10:$CX$10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21383680"/>
        <c:axId val="221393664"/>
      </c:scatterChart>
      <c:catAx>
        <c:axId val="2213836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393664"/>
        <c:crossesAt val="0"/>
        <c:lblAlgn val="ctr"/>
        <c:lblOffset val="100"/>
        <c:tickLblSkip val="1"/>
        <c:tickMarkSkip val="1"/>
      </c:catAx>
      <c:valAx>
        <c:axId val="22139366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709797290166822E-2"/>
              <c:y val="0.2105263824469331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3836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'#1'!$BJ$111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'#1'!$BL$111:$BO$111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1431296"/>
        <c:axId val="221432832"/>
      </c:barChart>
      <c:catAx>
        <c:axId val="22143129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432832"/>
        <c:crossesAt val="0"/>
        <c:lblAlgn val="ctr"/>
        <c:lblOffset val="100"/>
        <c:tickLblSkip val="1"/>
        <c:tickMarkSkip val="1"/>
      </c:catAx>
      <c:valAx>
        <c:axId val="2214328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43129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Cohort!$CL$33</c:f>
              <c:strCache>
                <c:ptCount val="1"/>
                <c:pt idx="0">
                  <c:v>FCR (mt:ROX-corr.)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cat>
            <c:strRef>
              <c:f>Cohort!$CN$1:$CQ$1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3Rot</c:v>
                </c:pt>
              </c:strCache>
            </c:strRef>
          </c:cat>
          <c:val>
            <c:numRef>
              <c:f>Cohort!$CN$34:$CQ$34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0401408"/>
        <c:axId val="150403328"/>
      </c:barChart>
      <c:scatterChart>
        <c:scatterStyle val="lineMarker"/>
        <c:ser>
          <c:idx val="1"/>
          <c:order val="1"/>
          <c:tx>
            <c:strRef>
              <c:f>Cohort!$CR$3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Cohort!$CN$3:$CQ$3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2"/>
          <c:order val="2"/>
          <c:tx>
            <c:strRef>
              <c:f>Cohort!$CR$4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Cohort!$CN$4:$CP$4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3"/>
          <c:order val="3"/>
          <c:tx>
            <c:strRef>
              <c:f>Cohort!$CR$5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Cohort!$CN$5:$CP$5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4"/>
          <c:order val="4"/>
          <c:tx>
            <c:strRef>
              <c:f>Cohort!$CR$6</c:f>
              <c:strCache>
                <c:ptCount val="1"/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ysClr val="windowText" lastClr="000000"/>
                </a:solidFill>
              </a:ln>
            </c:spPr>
          </c:marker>
          <c:yVal>
            <c:numRef>
              <c:f>Cohort!$CN$6:$CP$6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5"/>
          <c:order val="5"/>
          <c:tx>
            <c:strRef>
              <c:f>Cohort!$CR$7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Cohort!$CN$7:$CP$7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6"/>
          <c:order val="6"/>
          <c:tx>
            <c:strRef>
              <c:f>Cohort!$CR$8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chemeClr val="bg1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Cohort!$CN$8:$CP$8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axId val="150401408"/>
        <c:axId val="150403328"/>
      </c:scatterChart>
      <c:catAx>
        <c:axId val="1504014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0403328"/>
        <c:crossesAt val="0"/>
        <c:lblAlgn val="ctr"/>
        <c:lblOffset val="100"/>
        <c:tickLblSkip val="1"/>
        <c:tickMarkSkip val="1"/>
      </c:catAx>
      <c:valAx>
        <c:axId val="1504033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80707637664396E-2"/>
              <c:y val="0.2221125357653679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04014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'#1'!$BQ$111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'#1'!$BS$111:$BV$111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1601792"/>
        <c:axId val="221603328"/>
      </c:barChart>
      <c:catAx>
        <c:axId val="2216017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603328"/>
        <c:crossesAt val="0"/>
        <c:lblAlgn val="ctr"/>
        <c:lblOffset val="100"/>
        <c:tickLblSkip val="1"/>
        <c:tickMarkSkip val="1"/>
      </c:catAx>
      <c:valAx>
        <c:axId val="2216033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6017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'#1'!$BX$111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'#1'!$BZ$111:$CC$111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1739264"/>
        <c:axId val="221741056"/>
      </c:barChart>
      <c:catAx>
        <c:axId val="2217392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741056"/>
        <c:crossesAt val="0"/>
        <c:lblAlgn val="ctr"/>
        <c:lblOffset val="100"/>
        <c:tickLblSkip val="1"/>
        <c:tickMarkSkip val="1"/>
      </c:catAx>
      <c:valAx>
        <c:axId val="2217410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17392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'#1'!$CE$111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'#1'!$CG$111:$CJ$111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2200192"/>
        <c:axId val="222201728"/>
      </c:barChart>
      <c:catAx>
        <c:axId val="2222001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201728"/>
        <c:crossesAt val="0"/>
        <c:lblAlgn val="ctr"/>
        <c:lblOffset val="100"/>
        <c:tickLblSkip val="1"/>
        <c:tickMarkSkip val="1"/>
      </c:catAx>
      <c:valAx>
        <c:axId val="2222017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2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2001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'#1'!$CL$111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'#1'!$CN$111:$CQ$111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2386816"/>
        <c:axId val="222388608"/>
      </c:barChart>
      <c:catAx>
        <c:axId val="2223868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388608"/>
        <c:crossesAt val="0"/>
        <c:lblAlgn val="ctr"/>
        <c:lblOffset val="100"/>
        <c:tickLblSkip val="1"/>
        <c:tickMarkSkip val="1"/>
      </c:catAx>
      <c:valAx>
        <c:axId val="2223886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5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3868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'#1'!$CS$111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'#1'!$CU$111:$CX$111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2561024"/>
        <c:axId val="222562560"/>
      </c:barChart>
      <c:catAx>
        <c:axId val="2225610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562560"/>
        <c:crossesAt val="0"/>
        <c:lblAlgn val="ctr"/>
        <c:lblOffset val="100"/>
        <c:tickLblSkip val="1"/>
        <c:tickMarkSkip val="1"/>
      </c:catAx>
      <c:valAx>
        <c:axId val="2225625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5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5610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'#1'!$CE$91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'#1'!$CG$91:$CJ$91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2624768"/>
        <c:axId val="223548160"/>
      </c:barChart>
      <c:catAx>
        <c:axId val="22262476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548160"/>
        <c:crossesAt val="0"/>
        <c:lblAlgn val="ctr"/>
        <c:lblOffset val="100"/>
        <c:tickLblSkip val="1"/>
        <c:tickMarkSkip val="1"/>
      </c:catAx>
      <c:valAx>
        <c:axId val="2235481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32E-2"/>
              <c:y val="0.1356857069049586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26247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'#1'!$CL$91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'#1'!$CN$91:$CQ$91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3593984"/>
        <c:axId val="223595520"/>
      </c:barChart>
      <c:catAx>
        <c:axId val="2235939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595520"/>
        <c:crossesAt val="0"/>
        <c:lblAlgn val="ctr"/>
        <c:lblOffset val="100"/>
        <c:tickLblSkip val="1"/>
        <c:tickMarkSkip val="1"/>
      </c:catAx>
      <c:valAx>
        <c:axId val="2235955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5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5939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'#1'!$CS$91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'#1'!$CU$91:$CX$91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3919488"/>
        <c:axId val="223921280"/>
      </c:barChart>
      <c:catAx>
        <c:axId val="2239194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921280"/>
        <c:crossesAt val="0"/>
        <c:lblAlgn val="ctr"/>
        <c:lblOffset val="100"/>
        <c:tickLblSkip val="1"/>
        <c:tickMarkSkip val="1"/>
      </c:catAx>
      <c:valAx>
        <c:axId val="2239212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15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39194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'#1'!$BJ$91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'#1'!$BL$91:$BO$91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4024448"/>
        <c:axId val="224025984"/>
      </c:barChart>
      <c:catAx>
        <c:axId val="2240244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4025984"/>
        <c:crossesAt val="0"/>
        <c:lblAlgn val="ctr"/>
        <c:lblOffset val="100"/>
        <c:tickLblSkip val="1"/>
        <c:tickMarkSkip val="1"/>
      </c:catAx>
      <c:valAx>
        <c:axId val="22402598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6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40244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'#1'!$BQ$91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'#1'!$BS$91:$BV$91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4153984"/>
        <c:axId val="224155520"/>
      </c:barChart>
      <c:catAx>
        <c:axId val="22415398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4155520"/>
        <c:crossesAt val="0"/>
        <c:lblAlgn val="ctr"/>
        <c:lblOffset val="100"/>
        <c:tickLblSkip val="1"/>
        <c:tickMarkSkip val="1"/>
      </c:catAx>
      <c:valAx>
        <c:axId val="22415552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415398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Cohort!$CS$33</c:f>
              <c:strCache>
                <c:ptCount val="1"/>
                <c:pt idx="0">
                  <c:v>FCF(mt: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cat>
            <c:strRef>
              <c:f>Cohort!$CU$1:$CX$1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Cohort!$CU$34:$CX$34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0457728"/>
        <c:axId val="150468096"/>
      </c:barChart>
      <c:scatterChart>
        <c:scatterStyle val="lineMarker"/>
        <c:ser>
          <c:idx val="1"/>
          <c:order val="1"/>
          <c:tx>
            <c:strRef>
              <c:f>Cohort!$CY$3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Cohort!$CU$3:$CX$3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</c:ser>
        <c:ser>
          <c:idx val="2"/>
          <c:order val="2"/>
          <c:tx>
            <c:strRef>
              <c:f>Cohort!$CY$4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Cohort!$CU$4:$CW$4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3"/>
          <c:order val="3"/>
          <c:tx>
            <c:strRef>
              <c:f>Cohort!$CY$5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Cohort!$CU$5:$CW$5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4"/>
          <c:order val="4"/>
          <c:tx>
            <c:strRef>
              <c:f>Cohort!$CY$6</c:f>
              <c:strCache>
                <c:ptCount val="1"/>
              </c:strCache>
            </c:strRef>
          </c:tx>
          <c:spPr>
            <a:ln w="12700">
              <a:solidFill>
                <a:sysClr val="windowText" lastClr="000000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ysClr val="windowText" lastClr="000000"/>
                </a:solidFill>
              </a:ln>
            </c:spPr>
          </c:marker>
          <c:yVal>
            <c:numRef>
              <c:f>Cohort!$CU$6:$CW$6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5"/>
          <c:order val="5"/>
          <c:tx>
            <c:strRef>
              <c:f>Cohort!$CY$7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Cohort!$CU$7:$CW$7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ser>
          <c:idx val="6"/>
          <c:order val="6"/>
          <c:tx>
            <c:strRef>
              <c:f>Cohort!$CY$8</c:f>
              <c:strCache>
                <c:ptCount val="1"/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circle"/>
            <c:size val="7"/>
            <c:spPr>
              <a:solidFill>
                <a:sysClr val="window" lastClr="FFFFFF"/>
              </a:solidFill>
              <a:ln w="31750">
                <a:solidFill>
                  <a:schemeClr val="tx1"/>
                </a:solidFill>
              </a:ln>
            </c:spPr>
          </c:marker>
          <c:yVal>
            <c:numRef>
              <c:f>Cohort!$CU$8:$CW$8</c:f>
              <c:numCache>
                <c:formatCode>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</c:ser>
        <c:axId val="150457728"/>
        <c:axId val="150468096"/>
      </c:scatterChart>
      <c:catAx>
        <c:axId val="1504577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0468096"/>
        <c:crossesAt val="0"/>
        <c:lblAlgn val="ctr"/>
        <c:lblOffset val="100"/>
        <c:tickLblSkip val="1"/>
        <c:tickMarkSkip val="1"/>
      </c:catAx>
      <c:valAx>
        <c:axId val="1504680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80707637664396E-2"/>
              <c:y val="0.2097969333359581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04577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'#1'!$BX$91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'#1'!$BZ$91:$CC$91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4197248"/>
        <c:axId val="224207232"/>
      </c:barChart>
      <c:catAx>
        <c:axId val="2241972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4207232"/>
        <c:crossesAt val="0"/>
        <c:lblAlgn val="ctr"/>
        <c:lblOffset val="100"/>
        <c:tickLblSkip val="1"/>
        <c:tickMarkSkip val="1"/>
      </c:catAx>
      <c:valAx>
        <c:axId val="2242072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41972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'#2'!$BJ$171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'#2'!$BL$171:$BO$171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5097600"/>
        <c:axId val="225099136"/>
      </c:barChart>
      <c:catAx>
        <c:axId val="2250976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099136"/>
        <c:crossesAt val="0"/>
        <c:lblAlgn val="ctr"/>
        <c:lblOffset val="100"/>
        <c:tickLblSkip val="1"/>
        <c:tickMarkSkip val="1"/>
      </c:catAx>
      <c:valAx>
        <c:axId val="2250991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63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0976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'#2'!$BQ$171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'#2'!$BS$171:$BV$171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5300864"/>
        <c:axId val="225302400"/>
      </c:barChart>
      <c:catAx>
        <c:axId val="2253008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302400"/>
        <c:crossesAt val="0"/>
        <c:lblAlgn val="ctr"/>
        <c:lblOffset val="100"/>
        <c:tickLblSkip val="1"/>
        <c:tickMarkSkip val="1"/>
      </c:catAx>
      <c:valAx>
        <c:axId val="2253024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3008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'#2'!$BX$171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'#2'!$BZ$171:$CC$171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5671808"/>
        <c:axId val="225673600"/>
      </c:barChart>
      <c:catAx>
        <c:axId val="2256718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673600"/>
        <c:crossesAt val="0"/>
        <c:lblAlgn val="ctr"/>
        <c:lblOffset val="100"/>
        <c:tickLblSkip val="1"/>
        <c:tickMarkSkip val="1"/>
      </c:catAx>
      <c:valAx>
        <c:axId val="22567360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6718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'#2'!$CE$171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'#2'!$CG$171:$CJ$171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5744000"/>
        <c:axId val="225745536"/>
      </c:barChart>
      <c:catAx>
        <c:axId val="2257440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745536"/>
        <c:crossesAt val="0"/>
        <c:lblAlgn val="ctr"/>
        <c:lblOffset val="100"/>
        <c:tickLblSkip val="1"/>
        <c:tickMarkSkip val="1"/>
      </c:catAx>
      <c:valAx>
        <c:axId val="2257455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46E-2"/>
              <c:y val="0.13568570690495863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7440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'#2'!$CL$171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'#2'!$CN$171:$CQ$171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5791360"/>
        <c:axId val="225805440"/>
      </c:barChart>
      <c:catAx>
        <c:axId val="2257913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805440"/>
        <c:crossesAt val="0"/>
        <c:lblAlgn val="ctr"/>
        <c:lblOffset val="100"/>
        <c:tickLblSkip val="1"/>
        <c:tickMarkSkip val="1"/>
      </c:catAx>
      <c:valAx>
        <c:axId val="2258054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2114269460244329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57913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'#2'!$CS$171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'#2'!$CU$171:$CX$171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7685888"/>
        <c:axId val="227687424"/>
      </c:barChart>
      <c:catAx>
        <c:axId val="22768588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7687424"/>
        <c:crossesAt val="0"/>
        <c:lblAlgn val="ctr"/>
        <c:lblOffset val="100"/>
        <c:tickLblSkip val="1"/>
        <c:tickMarkSkip val="1"/>
      </c:catAx>
      <c:valAx>
        <c:axId val="2276874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087844356905804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768588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'#2'!$BJ$191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'#2'!$BL$191:$BO$191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8065280"/>
        <c:axId val="228066816"/>
      </c:barChart>
      <c:catAx>
        <c:axId val="2280652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8066816"/>
        <c:crossesAt val="0"/>
        <c:lblAlgn val="ctr"/>
        <c:lblOffset val="100"/>
        <c:tickLblSkip val="1"/>
        <c:tickMarkSkip val="1"/>
      </c:catAx>
      <c:valAx>
        <c:axId val="2280668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80652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'#2'!$BQ$191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'#2'!$BS$191:$BV$191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8116736"/>
        <c:axId val="228122624"/>
      </c:barChart>
      <c:catAx>
        <c:axId val="2281167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8122624"/>
        <c:crossesAt val="0"/>
        <c:lblAlgn val="ctr"/>
        <c:lblOffset val="100"/>
        <c:tickLblSkip val="1"/>
        <c:tickMarkSkip val="1"/>
      </c:catAx>
      <c:valAx>
        <c:axId val="22812262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5379069076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81167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'#2'!$BX$191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'#2'!$BZ$191:$CC$191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8508416"/>
        <c:axId val="228509952"/>
      </c:barChart>
      <c:catAx>
        <c:axId val="2285084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8509952"/>
        <c:crossesAt val="0"/>
        <c:lblAlgn val="ctr"/>
        <c:lblOffset val="100"/>
        <c:tickLblSkip val="1"/>
        <c:tickMarkSkip val="1"/>
      </c:catAx>
      <c:valAx>
        <c:axId val="2285099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286867948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85084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'#1'!$BJ$171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'#1'!$BL$171:$BO$171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3738240"/>
        <c:axId val="156050176"/>
      </c:barChart>
      <c:catAx>
        <c:axId val="1537382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050176"/>
        <c:crossesAt val="0"/>
        <c:lblAlgn val="ctr"/>
        <c:lblOffset val="100"/>
        <c:tickLblSkip val="1"/>
        <c:tickMarkSkip val="1"/>
      </c:catAx>
      <c:valAx>
        <c:axId val="1560501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7069049586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37382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'#2'!$CE$191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'#2'!$CG$191:$CJ$191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9493760"/>
        <c:axId val="229495552"/>
      </c:barChart>
      <c:catAx>
        <c:axId val="22949376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9495552"/>
        <c:crossesAt val="0"/>
        <c:lblAlgn val="ctr"/>
        <c:lblOffset val="100"/>
        <c:tickLblSkip val="1"/>
        <c:tickMarkSkip val="1"/>
      </c:catAx>
      <c:valAx>
        <c:axId val="2294955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46E-2"/>
              <c:y val="0.1356859389935978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949376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'#2'!$CL$191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'#2'!$CN$191:$CQ$191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9565952"/>
        <c:axId val="229567488"/>
      </c:barChart>
      <c:catAx>
        <c:axId val="2295659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9567488"/>
        <c:crossesAt val="0"/>
        <c:lblAlgn val="ctr"/>
        <c:lblOffset val="100"/>
        <c:tickLblSkip val="1"/>
        <c:tickMarkSkip val="1"/>
      </c:catAx>
      <c:valAx>
        <c:axId val="2295674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211428722501871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95659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'#2'!$CS$191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'#2'!$CU$191:$CX$191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9600640"/>
        <c:axId val="229606528"/>
      </c:barChart>
      <c:catAx>
        <c:axId val="22960064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9606528"/>
        <c:crossesAt val="0"/>
        <c:lblAlgn val="ctr"/>
        <c:lblOffset val="100"/>
        <c:tickLblSkip val="1"/>
        <c:tickMarkSkip val="1"/>
      </c:catAx>
      <c:valAx>
        <c:axId val="2296065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08784621211228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960064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'#2'!$BJ$131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'#2'!$BL$131:$BO$131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9672832"/>
        <c:axId val="229674368"/>
      </c:barChart>
      <c:catAx>
        <c:axId val="2296728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9674368"/>
        <c:crossesAt val="0"/>
        <c:lblAlgn val="ctr"/>
        <c:lblOffset val="100"/>
        <c:tickLblSkip val="1"/>
        <c:tickMarkSkip val="1"/>
      </c:catAx>
      <c:valAx>
        <c:axId val="2296743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96728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'#2'!$BQ$131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'#2'!$BS$131:$BV$131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9859712"/>
        <c:axId val="229861248"/>
      </c:barChart>
      <c:catAx>
        <c:axId val="2298597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9861248"/>
        <c:crossesAt val="0"/>
        <c:lblAlgn val="ctr"/>
        <c:lblOffset val="100"/>
        <c:tickLblSkip val="1"/>
        <c:tickMarkSkip val="1"/>
      </c:catAx>
      <c:valAx>
        <c:axId val="2298612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98597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'#2'!$BX$131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'#2'!$BZ$131:$CC$131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29972608"/>
        <c:axId val="229982592"/>
      </c:barChart>
      <c:catAx>
        <c:axId val="2299726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9982592"/>
        <c:crossesAt val="0"/>
        <c:lblAlgn val="ctr"/>
        <c:lblOffset val="100"/>
        <c:tickLblSkip val="1"/>
        <c:tickMarkSkip val="1"/>
      </c:catAx>
      <c:valAx>
        <c:axId val="22998259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4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299726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'#2'!$CE$131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'#2'!$CG$131:$CJ$131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0032512"/>
        <c:axId val="230034048"/>
      </c:barChart>
      <c:catAx>
        <c:axId val="23003251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0034048"/>
        <c:crossesAt val="0"/>
        <c:lblAlgn val="ctr"/>
        <c:lblOffset val="100"/>
        <c:tickLblSkip val="1"/>
        <c:tickMarkSkip val="1"/>
      </c:catAx>
      <c:valAx>
        <c:axId val="23003404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46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003251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'#2'!$CL$131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'#2'!$CN$131:$CQ$131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0088064"/>
        <c:axId val="230093952"/>
      </c:barChart>
      <c:catAx>
        <c:axId val="2300880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0093952"/>
        <c:crossesAt val="0"/>
        <c:lblAlgn val="ctr"/>
        <c:lblOffset val="100"/>
        <c:tickLblSkip val="1"/>
        <c:tickMarkSkip val="1"/>
      </c:catAx>
      <c:valAx>
        <c:axId val="2300939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00880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'#2'!$CS$131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'#2'!$CU$131:$CX$131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0139392"/>
        <c:axId val="230140928"/>
      </c:barChart>
      <c:catAx>
        <c:axId val="23013939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0140928"/>
        <c:crossesAt val="0"/>
        <c:lblAlgn val="ctr"/>
        <c:lblOffset val="100"/>
        <c:tickLblSkip val="1"/>
        <c:tickMarkSkip val="1"/>
      </c:catAx>
      <c:valAx>
        <c:axId val="2301409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087843691868627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013939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'#2'!$BJ$151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'#2'!$BL$151:$BO$151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0219776"/>
        <c:axId val="230221312"/>
      </c:barChart>
      <c:catAx>
        <c:axId val="2302197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0221312"/>
        <c:crossesAt val="0"/>
        <c:lblAlgn val="ctr"/>
        <c:lblOffset val="100"/>
        <c:tickLblSkip val="1"/>
        <c:tickMarkSkip val="1"/>
      </c:catAx>
      <c:valAx>
        <c:axId val="23022131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02197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'#1'!$BQ$171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'#1'!$BS$171:$BV$171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6096000"/>
        <c:axId val="156097536"/>
      </c:barChart>
      <c:catAx>
        <c:axId val="15609600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097536"/>
        <c:crossesAt val="0"/>
        <c:lblAlgn val="ctr"/>
        <c:lblOffset val="100"/>
        <c:tickLblSkip val="1"/>
        <c:tickMarkSkip val="1"/>
      </c:catAx>
      <c:valAx>
        <c:axId val="15609753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3881690328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0960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'#2'!$BQ$151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'#2'!$BS$151:$BV$151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0267904"/>
        <c:axId val="230269696"/>
      </c:barChart>
      <c:catAx>
        <c:axId val="2302679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0269696"/>
        <c:crossesAt val="0"/>
        <c:lblAlgn val="ctr"/>
        <c:lblOffset val="100"/>
        <c:tickLblSkip val="1"/>
        <c:tickMarkSkip val="1"/>
      </c:catAx>
      <c:valAx>
        <c:axId val="2302696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02679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'#2'!$BX$151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'#2'!$BZ$151:$CC$151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0315520"/>
        <c:axId val="230317056"/>
      </c:barChart>
      <c:catAx>
        <c:axId val="2303155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0317056"/>
        <c:crossesAt val="0"/>
        <c:lblAlgn val="ctr"/>
        <c:lblOffset val="100"/>
        <c:tickLblSkip val="1"/>
        <c:tickMarkSkip val="1"/>
      </c:catAx>
      <c:valAx>
        <c:axId val="2303170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4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03155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'#2'!$CE$151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'#2'!$CG$151:$CJ$151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0383616"/>
        <c:axId val="230385152"/>
      </c:barChart>
      <c:catAx>
        <c:axId val="2303836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0385152"/>
        <c:crossesAt val="0"/>
        <c:lblAlgn val="ctr"/>
        <c:lblOffset val="100"/>
        <c:tickLblSkip val="1"/>
        <c:tickMarkSkip val="1"/>
      </c:catAx>
      <c:valAx>
        <c:axId val="23038515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46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03836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'#2'!$CL$151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'#2'!$CN$151:$CQ$151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0574336"/>
        <c:axId val="230576128"/>
      </c:barChart>
      <c:catAx>
        <c:axId val="23057433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0576128"/>
        <c:crossesAt val="0"/>
        <c:lblAlgn val="ctr"/>
        <c:lblOffset val="100"/>
        <c:tickLblSkip val="1"/>
        <c:tickMarkSkip val="1"/>
      </c:catAx>
      <c:valAx>
        <c:axId val="23057612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05743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'#2'!$CS$151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'#2'!$CU$151:$CX$151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0764544"/>
        <c:axId val="230766080"/>
      </c:barChart>
      <c:catAx>
        <c:axId val="2307645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0766080"/>
        <c:crossesAt val="0"/>
        <c:lblAlgn val="ctr"/>
        <c:lblOffset val="100"/>
        <c:tickLblSkip val="1"/>
        <c:tickMarkSkip val="1"/>
      </c:catAx>
      <c:valAx>
        <c:axId val="2307660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087843691868627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07645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'#2'!$BJ$71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'#2'!$BL$71:$BO$71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0811904"/>
        <c:axId val="230813696"/>
      </c:barChart>
      <c:catAx>
        <c:axId val="2308119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0813696"/>
        <c:crossesAt val="0"/>
        <c:lblAlgn val="ctr"/>
        <c:lblOffset val="100"/>
        <c:tickLblSkip val="1"/>
        <c:tickMarkSkip val="1"/>
      </c:catAx>
      <c:valAx>
        <c:axId val="23081369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08119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'#2'!$BQ$71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'#2'!$BS$71:$BV$71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1080704"/>
        <c:axId val="231082240"/>
      </c:barChart>
      <c:catAx>
        <c:axId val="23108070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082240"/>
        <c:crossesAt val="0"/>
        <c:lblAlgn val="ctr"/>
        <c:lblOffset val="100"/>
        <c:tickLblSkip val="1"/>
        <c:tickMarkSkip val="1"/>
      </c:catAx>
      <c:valAx>
        <c:axId val="23108224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08070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'#2'!$BX$71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'#2'!$BZ$71:$CC$71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1124352"/>
        <c:axId val="232526976"/>
      </c:barChart>
      <c:catAx>
        <c:axId val="2311243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2526976"/>
        <c:crossesAt val="0"/>
        <c:lblAlgn val="ctr"/>
        <c:lblOffset val="100"/>
        <c:tickLblSkip val="1"/>
        <c:tickMarkSkip val="1"/>
      </c:catAx>
      <c:valAx>
        <c:axId val="23252697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4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11243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'#2'!$CE$71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'#2'!$CG$71:$CJ$71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2564608"/>
        <c:axId val="232566144"/>
      </c:barChart>
      <c:catAx>
        <c:axId val="2325646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2566144"/>
        <c:crossesAt val="0"/>
        <c:lblAlgn val="ctr"/>
        <c:lblOffset val="100"/>
        <c:tickLblSkip val="1"/>
        <c:tickMarkSkip val="1"/>
      </c:catAx>
      <c:valAx>
        <c:axId val="23256614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46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25646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'#2'!$CL$71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'#2'!$CN$71:$CQ$71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2665472"/>
        <c:axId val="232667008"/>
      </c:barChart>
      <c:catAx>
        <c:axId val="23266547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2667008"/>
        <c:crossesAt val="0"/>
        <c:lblAlgn val="ctr"/>
        <c:lblOffset val="100"/>
        <c:tickLblSkip val="1"/>
        <c:tickMarkSkip val="1"/>
      </c:catAx>
      <c:valAx>
        <c:axId val="23266700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266547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'#1'!$BX$171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'#1'!$BZ$33:$CC$33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'#1'!$BZ$171:$CC$171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156217344"/>
        <c:axId val="156218880"/>
      </c:barChart>
      <c:catAx>
        <c:axId val="1562173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218880"/>
        <c:crossesAt val="0"/>
        <c:lblAlgn val="ctr"/>
        <c:lblOffset val="100"/>
        <c:tickLblSkip val="1"/>
        <c:tickMarkSkip val="1"/>
      </c:catAx>
      <c:valAx>
        <c:axId val="1562188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1292571697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562173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'#2'!$CS$71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'#2'!$CU$71:$CX$71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2728832"/>
        <c:axId val="232738816"/>
      </c:barChart>
      <c:catAx>
        <c:axId val="2327288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2738816"/>
        <c:crossesAt val="0"/>
        <c:lblAlgn val="ctr"/>
        <c:lblOffset val="100"/>
        <c:tickLblSkip val="1"/>
        <c:tickMarkSkip val="1"/>
      </c:catAx>
      <c:valAx>
        <c:axId val="23273881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087843691868627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27288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'#2'!$CE$51</c:f>
              <c:strCache>
                <c:ptCount val="1"/>
                <c:pt idx="0">
                  <c:v>O2 flow per cells (mt: ROX-corr.)</c:v>
                </c:pt>
              </c:strCache>
            </c:strRef>
          </c:tx>
          <c:spPr>
            <a:solidFill>
              <a:srgbClr val="008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127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'#2'!$CG$51:$CJ$51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2792832"/>
        <c:axId val="232794368"/>
      </c:barChart>
      <c:catAx>
        <c:axId val="23279283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2794368"/>
        <c:crossesAt val="0"/>
        <c:lblAlgn val="ctr"/>
        <c:lblOffset val="100"/>
        <c:tickLblSkip val="1"/>
        <c:tickMarkSkip val="1"/>
      </c:catAx>
      <c:valAx>
        <c:axId val="2327943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705754297483846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279283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'#2'!$CL$51</c:f>
              <c:strCache>
                <c:ptCount val="1"/>
                <c:pt idx="0">
                  <c:v>FCR (mt: ROX-corr.)</c:v>
                </c:pt>
              </c:strCache>
            </c:strRef>
          </c:tx>
          <c:spPr>
            <a:solidFill>
              <a:srgbClr val="FF0000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127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12700">
                <a:noFill/>
                <a:prstDash val="solid"/>
              </a:ln>
            </c:spPr>
          </c:dPt>
          <c:dPt>
            <c:idx val="12"/>
            <c:spPr>
              <a:solidFill>
                <a:schemeClr val="tx1"/>
              </a:solidFill>
              <a:ln w="127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'#2'!$CN$51:$CQ$51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2847616"/>
        <c:axId val="233185280"/>
      </c:barChart>
      <c:catAx>
        <c:axId val="2328476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3185280"/>
        <c:crossesAt val="0"/>
        <c:lblAlgn val="ctr"/>
        <c:lblOffset val="100"/>
        <c:tickLblSkip val="1"/>
        <c:tickMarkSkip val="1"/>
      </c:catAx>
      <c:valAx>
        <c:axId val="23318528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2114294269041621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28476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'#2'!$CS$51</c:f>
              <c:strCache>
                <c:ptCount val="1"/>
                <c:pt idx="0">
                  <c:v>FCF (mt: ROX-corr.)</c:v>
                </c:pt>
              </c:strCache>
            </c:strRef>
          </c:tx>
          <c:spPr>
            <a:solidFill>
              <a:srgbClr val="009900"/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'#2'!$CU$33:$CX$33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'#2'!$CU$51:$CX$51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3230720"/>
        <c:axId val="233232256"/>
      </c:barChart>
      <c:catAx>
        <c:axId val="23323072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3232256"/>
        <c:crossesAt val="0"/>
        <c:lblAlgn val="ctr"/>
        <c:lblOffset val="100"/>
        <c:tickLblSkip val="1"/>
        <c:tickMarkSkip val="1"/>
      </c:catAx>
      <c:valAx>
        <c:axId val="2332322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 (mt)</a:t>
                </a:r>
                <a:endParaRPr/>
              </a:p>
            </c:rich>
          </c:tx>
          <c:layout>
            <c:manualLayout>
              <c:xMode val="edge"/>
              <c:yMode val="edge"/>
              <c:x val="1.9696054213466926E-2"/>
              <c:y val="0.2087843691868627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32307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'#2'!$BJ$51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'#2'!$BL$51:$BO$51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4338944"/>
        <c:axId val="234344832"/>
      </c:barChart>
      <c:catAx>
        <c:axId val="23433894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4344832"/>
        <c:crossesAt val="0"/>
        <c:lblAlgn val="ctr"/>
        <c:lblOffset val="100"/>
        <c:tickLblSkip val="1"/>
        <c:tickMarkSkip val="1"/>
      </c:catAx>
      <c:valAx>
        <c:axId val="234344832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573814859453843E-2"/>
              <c:y val="0.13568566368524318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433894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'#2'!$BQ$51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'#2'!$BS$51:$BV$51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5316352"/>
        <c:axId val="235317888"/>
      </c:barChart>
      <c:catAx>
        <c:axId val="235316352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5317888"/>
        <c:crossesAt val="0"/>
        <c:lblAlgn val="ctr"/>
        <c:lblOffset val="100"/>
        <c:tickLblSkip val="1"/>
        <c:tickMarkSkip val="1"/>
      </c:catAx>
      <c:valAx>
        <c:axId val="23531788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71854953454908E-2"/>
              <c:y val="0.2649536223020668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5316352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strRef>
              <c:f>'#2'!$BX$51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Lbls>
            <c:numFmt formatCode="0.0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de-DE"/>
              </a:p>
            </c:txPr>
            <c:showVal val="1"/>
          </c:dLbls>
          <c:cat>
            <c:strRef>
              <c:f>'#2'!$BZ$33:$CC$33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'#2'!$BZ$51:$CC$51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5359616"/>
        <c:axId val="235365504"/>
      </c:barChart>
      <c:catAx>
        <c:axId val="2353596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5365504"/>
        <c:crossesAt val="0"/>
        <c:lblAlgn val="ctr"/>
        <c:lblOffset val="100"/>
        <c:tickLblSkip val="1"/>
        <c:tickMarkSkip val="1"/>
      </c:catAx>
      <c:valAx>
        <c:axId val="235365504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516512967723991E-2"/>
              <c:y val="0.25259504879850947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53596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'#2'!$BJ$33</c:f>
              <c:strCache>
                <c:ptCount val="1"/>
                <c:pt idx="0">
                  <c:v>O2 flow per cells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'#2'!$BL$34:$BO$34</c:f>
              <c:numCache>
                <c:formatCode>0.0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7786624"/>
        <c:axId val="237788160"/>
      </c:barChart>
      <c:scatterChart>
        <c:scatterStyle val="lineMarker"/>
        <c:ser>
          <c:idx val="1"/>
          <c:order val="1"/>
          <c:tx>
            <c:strRef>
              <c:f>'#2'!$BG$3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'#2'!$BL$3:$BO$3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'#2'!$BG$4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'#2'!$BL$4:$BO$4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'#2'!$BG$5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'#2'!$BL$5:$BO$5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'#2'!$BG$6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'#2'!$BL$6:$BO$6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'#2'!$BG$7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'#2'!$BL$7:$BO$7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'#2'!$BG$8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'#2'!$BL$8:$BO$8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'#2'!$BG$9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'#2'!$BL$9:$BO$9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'#2'!$BG$10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'#2'!$BL$10:$BO$10</c:f>
              <c:numCache>
                <c:formatCode>0.0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37786624"/>
        <c:axId val="237788160"/>
      </c:scatterChart>
      <c:catAx>
        <c:axId val="23778662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7788160"/>
        <c:crossesAt val="0"/>
        <c:lblAlgn val="ctr"/>
        <c:lblOffset val="100"/>
        <c:tickLblSkip val="1"/>
        <c:tickMarkSkip val="1"/>
      </c:catAx>
      <c:valAx>
        <c:axId val="237788160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O2 flow per cells[pmol/(s*Mill)]</a:t>
                </a:r>
                <a:endParaRPr/>
              </a:p>
            </c:rich>
          </c:tx>
          <c:layout>
            <c:manualLayout>
              <c:xMode val="edge"/>
              <c:yMode val="edge"/>
              <c:x val="1.9898950933574168E-2"/>
              <c:y val="0.13678914238206943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778662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'#2'!$BQ$33</c:f>
              <c:strCache>
                <c:ptCount val="1"/>
                <c:pt idx="0">
                  <c:v>Flux control ratio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'#2'!$AJ$41:$AM$41</c:f>
              <c:strCache>
                <c:ptCount val="4"/>
                <c:pt idx="0">
                  <c:v>R</c:v>
                </c:pt>
                <c:pt idx="1">
                  <c:v>1Omy</c:v>
                </c:pt>
                <c:pt idx="2">
                  <c:v>2U</c:v>
                </c:pt>
                <c:pt idx="3">
                  <c:v>3Ama</c:v>
                </c:pt>
              </c:strCache>
            </c:strRef>
          </c:cat>
          <c:val>
            <c:numRef>
              <c:f>'#2'!$BS$34:$BV$34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39717376"/>
        <c:axId val="239719168"/>
      </c:barChart>
      <c:scatterChart>
        <c:scatterStyle val="lineMarker"/>
        <c:ser>
          <c:idx val="1"/>
          <c:order val="1"/>
          <c:tx>
            <c:strRef>
              <c:f>'#2'!$BP$3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'#2'!$BS$3:$BV$3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'#2'!$BP$4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'#2'!$BS$4:$BV$4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'#2'!$BP$5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5080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'#2'!$BS$5:$BV$5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'#2'!$BP$6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'#2'!$BS$6:$BV$6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'#2'!$BP$7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50800">
                <a:solidFill>
                  <a:srgbClr val="CC33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508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'#2'!$BS$7:$BV$7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'#2'!$BP$8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25400">
                <a:solidFill>
                  <a:srgbClr val="00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'#2'!$BS$8:$BV$8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'#2'!$BP$9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'#2'!$BS$9:$BV$9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'#2'!$BP$10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'#2'!$BS$10:$BV$10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39717376"/>
        <c:axId val="239719168"/>
      </c:scatterChart>
      <c:catAx>
        <c:axId val="23971737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719168"/>
        <c:crossesAt val="0"/>
        <c:lblAlgn val="ctr"/>
        <c:lblOffset val="100"/>
        <c:tickLblSkip val="1"/>
        <c:tickMarkSkip val="1"/>
      </c:catAx>
      <c:valAx>
        <c:axId val="239719168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ratio</a:t>
                </a:r>
                <a:endParaRPr/>
              </a:p>
            </c:rich>
          </c:tx>
          <c:layout>
            <c:manualLayout>
              <c:xMode val="edge"/>
              <c:yMode val="edge"/>
              <c:x val="1.989399477054235E-2"/>
              <c:y val="0.26625455547583626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3971737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plotArea>
      <c:layout/>
      <c:barChart>
        <c:barDir val="col"/>
        <c:grouping val="clustered"/>
        <c:ser>
          <c:idx val="0"/>
          <c:order val="0"/>
          <c:tx>
            <c:strRef>
              <c:f>'#2'!$BX$33</c:f>
              <c:strCache>
                <c:ptCount val="1"/>
                <c:pt idx="0">
                  <c:v>Flux control factor</c:v>
                </c:pt>
              </c:strCache>
            </c:strRef>
          </c:tx>
          <c:spPr>
            <a:solidFill>
              <a:srgbClr val="008000">
                <a:alpha val="30000"/>
              </a:srgbClr>
            </a:solidFill>
            <a:ln w="50800">
              <a:noFill/>
              <a:prstDash val="solid"/>
            </a:ln>
          </c:spPr>
          <c:dPt>
            <c:idx val="0"/>
            <c:spPr>
              <a:solidFill>
                <a:srgbClr val="66FF33"/>
              </a:solidFill>
              <a:ln w="50800">
                <a:noFill/>
                <a:prstDash val="solid"/>
              </a:ln>
            </c:spPr>
          </c:dPt>
          <c:dPt>
            <c:idx val="1"/>
            <c:spPr>
              <a:solidFill>
                <a:srgbClr val="FF0000"/>
              </a:solidFill>
              <a:ln w="50800">
                <a:noFill/>
                <a:prstDash val="solid"/>
              </a:ln>
            </c:spPr>
          </c:dPt>
          <c:dPt>
            <c:idx val="2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3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4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5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6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7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8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9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0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dPt>
            <c:idx val="11"/>
            <c:spPr>
              <a:solidFill>
                <a:srgbClr val="2856BA"/>
              </a:solidFill>
              <a:ln w="50800">
                <a:noFill/>
                <a:prstDash val="solid"/>
              </a:ln>
            </c:spPr>
          </c:dPt>
          <c:dPt>
            <c:idx val="12"/>
            <c:spPr>
              <a:solidFill>
                <a:srgbClr val="000000"/>
              </a:solidFill>
              <a:ln w="50800">
                <a:noFill/>
                <a:prstDash val="solid"/>
              </a:ln>
            </c:spPr>
          </c:dPt>
          <c:cat>
            <c:strRef>
              <c:f>'#2'!$BZ$33:$CC$33</c:f>
              <c:strCache>
                <c:ptCount val="4"/>
                <c:pt idx="0">
                  <c:v>1-R/U</c:v>
                </c:pt>
                <c:pt idx="1">
                  <c:v>1-Omy/R</c:v>
                </c:pt>
                <c:pt idx="2">
                  <c:v>1-Omy/U</c:v>
                </c:pt>
                <c:pt idx="3">
                  <c:v>1-ROX/U</c:v>
                </c:pt>
              </c:strCache>
            </c:strRef>
          </c:cat>
          <c:val>
            <c:numRef>
              <c:f>'#2'!$BZ$34:$CC$34</c:f>
              <c:numCache>
                <c:formatCode>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gapWidth val="50"/>
        <c:axId val="240769664"/>
        <c:axId val="240771456"/>
      </c:barChart>
      <c:scatterChart>
        <c:scatterStyle val="lineMarker"/>
        <c:ser>
          <c:idx val="1"/>
          <c:order val="1"/>
          <c:tx>
            <c:strRef>
              <c:f>'#2'!$BW$3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circle"/>
            <c:size val="7"/>
            <c:spPr>
              <a:noFill/>
              <a:ln w="31750">
                <a:solidFill>
                  <a:srgbClr val="FF0000"/>
                </a:solidFill>
              </a:ln>
            </c:spPr>
          </c:marker>
          <c:dPt>
            <c:idx val="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'#2'!$BZ$3:$CC$3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2"/>
          <c:order val="2"/>
          <c:tx>
            <c:strRef>
              <c:f>'#2'!$BW$4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quare"/>
            <c:size val="7"/>
            <c:spPr>
              <a:noFill/>
              <a:ln w="31750">
                <a:solidFill>
                  <a:srgbClr val="7030A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'#2'!$BZ$4:$CC$4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3"/>
          <c:order val="3"/>
          <c:tx>
            <c:strRef>
              <c:f>'#2'!$BW$5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diamond"/>
            <c:size val="7"/>
            <c:spPr>
              <a:noFill/>
              <a:ln w="31750">
                <a:solidFill>
                  <a:srgbClr val="FFC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'#2'!$BZ$5:$CC$5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4"/>
          <c:order val="4"/>
          <c:tx>
            <c:strRef>
              <c:f>'#2'!$BW$6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triangle"/>
            <c:size val="7"/>
            <c:spPr>
              <a:noFill/>
              <a:ln w="25400">
                <a:solidFill>
                  <a:schemeClr val="tx1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'#2'!$BZ$6:$CC$6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5"/>
          <c:order val="5"/>
          <c:tx>
            <c:strRef>
              <c:f>'#2'!$BW$7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x"/>
            <c:size val="7"/>
            <c:spPr>
              <a:noFill/>
              <a:ln w="25400">
                <a:solidFill>
                  <a:srgbClr val="C00000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'#2'!$BZ$7:$CC$7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6"/>
          <c:order val="6"/>
          <c:tx>
            <c:strRef>
              <c:f>'#2'!$BW$8</c:f>
              <c:strCache>
                <c:ptCount val="1"/>
              </c:strCache>
            </c:strRef>
          </c:tx>
          <c:spPr>
            <a:ln w="28575">
              <a:noFill/>
            </a:ln>
          </c:spPr>
          <c:marker>
            <c:symbol val="star"/>
            <c:size val="7"/>
            <c:spPr>
              <a:noFill/>
              <a:ln w="31750">
                <a:solidFill>
                  <a:srgbClr val="66FFFF"/>
                </a:solidFill>
              </a:ln>
            </c:spPr>
          </c:marker>
          <c:dPt>
            <c:idx val="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7"/>
              <c:spPr>
                <a:solidFill>
                  <a:srgbClr val="FFFFFF"/>
                </a:solidFill>
                <a:ln w="25400"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'#2'!$BZ$8:$CC$8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7"/>
          <c:order val="7"/>
          <c:tx>
            <c:strRef>
              <c:f>'#2'!$BW$9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'#2'!$BZ$9:$CC$9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ser>
          <c:idx val="8"/>
          <c:order val="8"/>
          <c:tx>
            <c:strRef>
              <c:f>'#2'!$BW$10</c:f>
              <c:strCache>
                <c:ptCount val="1"/>
              </c:strCache>
            </c:strRef>
          </c:tx>
          <c:spPr>
            <a:ln w="28575">
              <a:noFill/>
            </a:ln>
          </c:spPr>
          <c:dPt>
            <c:idx val="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6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7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8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9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0"/>
            <c:marker>
              <c:symbol val="circle"/>
              <c:size val="5"/>
              <c:spPr>
                <a:solidFill>
                  <a:srgbClr val="FFFFFF"/>
                </a:solidFill>
                <a:ln>
                  <a:solidFill>
                    <a:srgbClr val="000000"/>
                  </a:solidFill>
                  <a:prstDash val="solid"/>
                </a:ln>
              </c:spPr>
            </c:marker>
            <c:spPr>
              <a:ln w="12700">
                <a:solidFill>
                  <a:srgbClr val="000000"/>
                </a:solidFill>
                <a:prstDash val="solid"/>
              </a:ln>
            </c:spPr>
          </c:dPt>
          <c:yVal>
            <c:numRef>
              <c:f>'#2'!$BZ$10:$CC$10</c:f>
              <c:numCache>
                <c:formatCode>0.00</c:formatCode>
                <c:ptCount val="4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</c:numCache>
            </c:numRef>
          </c:yVal>
        </c:ser>
        <c:axId val="240769664"/>
        <c:axId val="240771456"/>
      </c:scatterChart>
      <c:catAx>
        <c:axId val="240769664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0771456"/>
        <c:crossesAt val="0"/>
        <c:lblAlgn val="ctr"/>
        <c:lblOffset val="100"/>
        <c:tickLblSkip val="1"/>
        <c:tickMarkSkip val="1"/>
      </c:catAx>
      <c:valAx>
        <c:axId val="240771456"/>
        <c:scaling>
          <c:orientation val="minMax"/>
          <c:min val="0"/>
        </c:scaling>
        <c:axPos val="l"/>
        <c:title>
          <c:tx>
            <c:rich>
              <a:bodyPr/>
              <a:lstStyle/>
              <a:p>
                <a:pPr>
                  <a:defRPr sz="1000" b="1"/>
                </a:pPr>
                <a:r>
                  <a:rPr lang="de-AT"/>
                  <a:t>Flux control factor</a:t>
                </a:r>
                <a:endParaRPr/>
              </a:p>
            </c:rich>
          </c:tx>
          <c:layout>
            <c:manualLayout>
              <c:xMode val="edge"/>
              <c:yMode val="edge"/>
              <c:x val="1.9894001003158981E-2"/>
              <c:y val="0.25396470921770392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240769664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343.xml"/><Relationship Id="rId18" Type="http://schemas.openxmlformats.org/officeDocument/2006/relationships/chart" Target="../charts/chart348.xml"/><Relationship Id="rId26" Type="http://schemas.openxmlformats.org/officeDocument/2006/relationships/chart" Target="../charts/chart356.xml"/><Relationship Id="rId39" Type="http://schemas.openxmlformats.org/officeDocument/2006/relationships/chart" Target="../charts/chart369.xml"/><Relationship Id="rId21" Type="http://schemas.openxmlformats.org/officeDocument/2006/relationships/chart" Target="../charts/chart351.xml"/><Relationship Id="rId34" Type="http://schemas.openxmlformats.org/officeDocument/2006/relationships/chart" Target="../charts/chart364.xml"/><Relationship Id="rId42" Type="http://schemas.openxmlformats.org/officeDocument/2006/relationships/chart" Target="../charts/chart372.xml"/><Relationship Id="rId47" Type="http://schemas.openxmlformats.org/officeDocument/2006/relationships/chart" Target="../charts/chart376.xml"/><Relationship Id="rId50" Type="http://schemas.openxmlformats.org/officeDocument/2006/relationships/chart" Target="../charts/chart379.xml"/><Relationship Id="rId55" Type="http://schemas.openxmlformats.org/officeDocument/2006/relationships/chart" Target="../charts/chart384.xml"/><Relationship Id="rId7" Type="http://schemas.openxmlformats.org/officeDocument/2006/relationships/chart" Target="../charts/chart337.xml"/><Relationship Id="rId12" Type="http://schemas.openxmlformats.org/officeDocument/2006/relationships/chart" Target="../charts/chart342.xml"/><Relationship Id="rId17" Type="http://schemas.openxmlformats.org/officeDocument/2006/relationships/chart" Target="../charts/chart347.xml"/><Relationship Id="rId25" Type="http://schemas.openxmlformats.org/officeDocument/2006/relationships/chart" Target="../charts/chart355.xml"/><Relationship Id="rId33" Type="http://schemas.openxmlformats.org/officeDocument/2006/relationships/chart" Target="../charts/chart363.xml"/><Relationship Id="rId38" Type="http://schemas.openxmlformats.org/officeDocument/2006/relationships/chart" Target="../charts/chart368.xml"/><Relationship Id="rId46" Type="http://schemas.openxmlformats.org/officeDocument/2006/relationships/chart" Target="../charts/chart375.xml"/><Relationship Id="rId2" Type="http://schemas.openxmlformats.org/officeDocument/2006/relationships/chart" Target="../charts/chart332.xml"/><Relationship Id="rId16" Type="http://schemas.openxmlformats.org/officeDocument/2006/relationships/chart" Target="../charts/chart346.xml"/><Relationship Id="rId20" Type="http://schemas.openxmlformats.org/officeDocument/2006/relationships/chart" Target="../charts/chart350.xml"/><Relationship Id="rId29" Type="http://schemas.openxmlformats.org/officeDocument/2006/relationships/chart" Target="../charts/chart359.xml"/><Relationship Id="rId41" Type="http://schemas.openxmlformats.org/officeDocument/2006/relationships/chart" Target="../charts/chart371.xml"/><Relationship Id="rId54" Type="http://schemas.openxmlformats.org/officeDocument/2006/relationships/chart" Target="../charts/chart383.xml"/><Relationship Id="rId1" Type="http://schemas.openxmlformats.org/officeDocument/2006/relationships/chart" Target="../charts/chart331.xml"/><Relationship Id="rId6" Type="http://schemas.openxmlformats.org/officeDocument/2006/relationships/chart" Target="../charts/chart336.xml"/><Relationship Id="rId11" Type="http://schemas.openxmlformats.org/officeDocument/2006/relationships/chart" Target="../charts/chart341.xml"/><Relationship Id="rId24" Type="http://schemas.openxmlformats.org/officeDocument/2006/relationships/chart" Target="../charts/chart354.xml"/><Relationship Id="rId32" Type="http://schemas.openxmlformats.org/officeDocument/2006/relationships/chart" Target="../charts/chart362.xml"/><Relationship Id="rId37" Type="http://schemas.openxmlformats.org/officeDocument/2006/relationships/chart" Target="../charts/chart367.xml"/><Relationship Id="rId40" Type="http://schemas.openxmlformats.org/officeDocument/2006/relationships/chart" Target="../charts/chart370.xml"/><Relationship Id="rId45" Type="http://schemas.openxmlformats.org/officeDocument/2006/relationships/chart" Target="../charts/chart374.xml"/><Relationship Id="rId53" Type="http://schemas.openxmlformats.org/officeDocument/2006/relationships/chart" Target="../charts/chart382.xml"/><Relationship Id="rId5" Type="http://schemas.openxmlformats.org/officeDocument/2006/relationships/chart" Target="../charts/chart335.xml"/><Relationship Id="rId15" Type="http://schemas.openxmlformats.org/officeDocument/2006/relationships/chart" Target="../charts/chart345.xml"/><Relationship Id="rId23" Type="http://schemas.openxmlformats.org/officeDocument/2006/relationships/chart" Target="../charts/chart353.xml"/><Relationship Id="rId28" Type="http://schemas.openxmlformats.org/officeDocument/2006/relationships/chart" Target="../charts/chart358.xml"/><Relationship Id="rId36" Type="http://schemas.openxmlformats.org/officeDocument/2006/relationships/chart" Target="../charts/chart366.xml"/><Relationship Id="rId49" Type="http://schemas.openxmlformats.org/officeDocument/2006/relationships/chart" Target="../charts/chart378.xml"/><Relationship Id="rId57" Type="http://schemas.openxmlformats.org/officeDocument/2006/relationships/image" Target="../media/image5.emf"/><Relationship Id="rId10" Type="http://schemas.openxmlformats.org/officeDocument/2006/relationships/chart" Target="../charts/chart340.xml"/><Relationship Id="rId19" Type="http://schemas.openxmlformats.org/officeDocument/2006/relationships/chart" Target="../charts/chart349.xml"/><Relationship Id="rId31" Type="http://schemas.openxmlformats.org/officeDocument/2006/relationships/chart" Target="../charts/chart361.xml"/><Relationship Id="rId44" Type="http://schemas.openxmlformats.org/officeDocument/2006/relationships/chart" Target="../charts/chart373.xml"/><Relationship Id="rId52" Type="http://schemas.openxmlformats.org/officeDocument/2006/relationships/chart" Target="../charts/chart381.xml"/><Relationship Id="rId4" Type="http://schemas.openxmlformats.org/officeDocument/2006/relationships/chart" Target="../charts/chart334.xml"/><Relationship Id="rId9" Type="http://schemas.openxmlformats.org/officeDocument/2006/relationships/chart" Target="../charts/chart339.xml"/><Relationship Id="rId14" Type="http://schemas.openxmlformats.org/officeDocument/2006/relationships/chart" Target="../charts/chart344.xml"/><Relationship Id="rId22" Type="http://schemas.openxmlformats.org/officeDocument/2006/relationships/chart" Target="../charts/chart352.xml"/><Relationship Id="rId27" Type="http://schemas.openxmlformats.org/officeDocument/2006/relationships/chart" Target="../charts/chart357.xml"/><Relationship Id="rId30" Type="http://schemas.openxmlformats.org/officeDocument/2006/relationships/chart" Target="../charts/chart360.xml"/><Relationship Id="rId35" Type="http://schemas.openxmlformats.org/officeDocument/2006/relationships/chart" Target="../charts/chart365.xml"/><Relationship Id="rId43" Type="http://schemas.openxmlformats.org/officeDocument/2006/relationships/image" Target="../media/image1.jpeg"/><Relationship Id="rId48" Type="http://schemas.openxmlformats.org/officeDocument/2006/relationships/chart" Target="../charts/chart377.xml"/><Relationship Id="rId56" Type="http://schemas.openxmlformats.org/officeDocument/2006/relationships/image" Target="../media/image4.emf"/><Relationship Id="rId8" Type="http://schemas.openxmlformats.org/officeDocument/2006/relationships/chart" Target="../charts/chart338.xml"/><Relationship Id="rId51" Type="http://schemas.openxmlformats.org/officeDocument/2006/relationships/chart" Target="../charts/chart380.xml"/><Relationship Id="rId3" Type="http://schemas.openxmlformats.org/officeDocument/2006/relationships/chart" Target="../charts/chart33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2.xml"/><Relationship Id="rId39" Type="http://schemas.openxmlformats.org/officeDocument/2006/relationships/chart" Target="../charts/chart45.xml"/><Relationship Id="rId21" Type="http://schemas.openxmlformats.org/officeDocument/2006/relationships/chart" Target="../charts/chart27.xml"/><Relationship Id="rId34" Type="http://schemas.openxmlformats.org/officeDocument/2006/relationships/chart" Target="../charts/chart40.xml"/><Relationship Id="rId42" Type="http://schemas.openxmlformats.org/officeDocument/2006/relationships/chart" Target="../charts/chart48.xml"/><Relationship Id="rId47" Type="http://schemas.openxmlformats.org/officeDocument/2006/relationships/chart" Target="../charts/chart52.xml"/><Relationship Id="rId50" Type="http://schemas.openxmlformats.org/officeDocument/2006/relationships/chart" Target="../charts/chart55.xml"/><Relationship Id="rId55" Type="http://schemas.openxmlformats.org/officeDocument/2006/relationships/chart" Target="../charts/chart60.xml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31.xml"/><Relationship Id="rId33" Type="http://schemas.openxmlformats.org/officeDocument/2006/relationships/chart" Target="../charts/chart39.xml"/><Relationship Id="rId38" Type="http://schemas.openxmlformats.org/officeDocument/2006/relationships/chart" Target="../charts/chart44.xml"/><Relationship Id="rId46" Type="http://schemas.openxmlformats.org/officeDocument/2006/relationships/chart" Target="../charts/chart51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chart" Target="../charts/chart26.xml"/><Relationship Id="rId29" Type="http://schemas.openxmlformats.org/officeDocument/2006/relationships/chart" Target="../charts/chart35.xml"/><Relationship Id="rId41" Type="http://schemas.openxmlformats.org/officeDocument/2006/relationships/chart" Target="../charts/chart47.xml"/><Relationship Id="rId54" Type="http://schemas.openxmlformats.org/officeDocument/2006/relationships/chart" Target="../charts/chart59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30.xml"/><Relationship Id="rId32" Type="http://schemas.openxmlformats.org/officeDocument/2006/relationships/chart" Target="../charts/chart38.xml"/><Relationship Id="rId37" Type="http://schemas.openxmlformats.org/officeDocument/2006/relationships/chart" Target="../charts/chart43.xml"/><Relationship Id="rId40" Type="http://schemas.openxmlformats.org/officeDocument/2006/relationships/chart" Target="../charts/chart46.xml"/><Relationship Id="rId45" Type="http://schemas.openxmlformats.org/officeDocument/2006/relationships/chart" Target="../charts/chart50.xml"/><Relationship Id="rId53" Type="http://schemas.openxmlformats.org/officeDocument/2006/relationships/chart" Target="../charts/chart5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9.xml"/><Relationship Id="rId28" Type="http://schemas.openxmlformats.org/officeDocument/2006/relationships/chart" Target="../charts/chart34.xml"/><Relationship Id="rId36" Type="http://schemas.openxmlformats.org/officeDocument/2006/relationships/chart" Target="../charts/chart42.xml"/><Relationship Id="rId49" Type="http://schemas.openxmlformats.org/officeDocument/2006/relationships/chart" Target="../charts/chart54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31" Type="http://schemas.openxmlformats.org/officeDocument/2006/relationships/chart" Target="../charts/chart37.xml"/><Relationship Id="rId44" Type="http://schemas.openxmlformats.org/officeDocument/2006/relationships/chart" Target="../charts/chart49.xml"/><Relationship Id="rId52" Type="http://schemas.openxmlformats.org/officeDocument/2006/relationships/chart" Target="../charts/chart57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8.xml"/><Relationship Id="rId27" Type="http://schemas.openxmlformats.org/officeDocument/2006/relationships/chart" Target="../charts/chart33.xml"/><Relationship Id="rId30" Type="http://schemas.openxmlformats.org/officeDocument/2006/relationships/chart" Target="../charts/chart36.xml"/><Relationship Id="rId35" Type="http://schemas.openxmlformats.org/officeDocument/2006/relationships/chart" Target="../charts/chart41.xml"/><Relationship Id="rId43" Type="http://schemas.openxmlformats.org/officeDocument/2006/relationships/image" Target="../media/image1.jpeg"/><Relationship Id="rId48" Type="http://schemas.openxmlformats.org/officeDocument/2006/relationships/chart" Target="../charts/chart53.xml"/><Relationship Id="rId8" Type="http://schemas.openxmlformats.org/officeDocument/2006/relationships/chart" Target="../charts/chart14.xml"/><Relationship Id="rId51" Type="http://schemas.openxmlformats.org/officeDocument/2006/relationships/chart" Target="../charts/chart56.xml"/><Relationship Id="rId3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73.xml"/><Relationship Id="rId18" Type="http://schemas.openxmlformats.org/officeDocument/2006/relationships/chart" Target="../charts/chart78.xml"/><Relationship Id="rId26" Type="http://schemas.openxmlformats.org/officeDocument/2006/relationships/chart" Target="../charts/chart86.xml"/><Relationship Id="rId39" Type="http://schemas.openxmlformats.org/officeDocument/2006/relationships/chart" Target="../charts/chart99.xml"/><Relationship Id="rId21" Type="http://schemas.openxmlformats.org/officeDocument/2006/relationships/chart" Target="../charts/chart81.xml"/><Relationship Id="rId34" Type="http://schemas.openxmlformats.org/officeDocument/2006/relationships/chart" Target="../charts/chart94.xml"/><Relationship Id="rId42" Type="http://schemas.openxmlformats.org/officeDocument/2006/relationships/chart" Target="../charts/chart102.xml"/><Relationship Id="rId47" Type="http://schemas.openxmlformats.org/officeDocument/2006/relationships/chart" Target="../charts/chart106.xml"/><Relationship Id="rId50" Type="http://schemas.openxmlformats.org/officeDocument/2006/relationships/chart" Target="../charts/chart109.xml"/><Relationship Id="rId55" Type="http://schemas.openxmlformats.org/officeDocument/2006/relationships/chart" Target="../charts/chart114.xml"/><Relationship Id="rId7" Type="http://schemas.openxmlformats.org/officeDocument/2006/relationships/chart" Target="../charts/chart67.xml"/><Relationship Id="rId12" Type="http://schemas.openxmlformats.org/officeDocument/2006/relationships/chart" Target="../charts/chart72.xml"/><Relationship Id="rId17" Type="http://schemas.openxmlformats.org/officeDocument/2006/relationships/chart" Target="../charts/chart77.xml"/><Relationship Id="rId25" Type="http://schemas.openxmlformats.org/officeDocument/2006/relationships/chart" Target="../charts/chart85.xml"/><Relationship Id="rId33" Type="http://schemas.openxmlformats.org/officeDocument/2006/relationships/chart" Target="../charts/chart93.xml"/><Relationship Id="rId38" Type="http://schemas.openxmlformats.org/officeDocument/2006/relationships/chart" Target="../charts/chart98.xml"/><Relationship Id="rId46" Type="http://schemas.openxmlformats.org/officeDocument/2006/relationships/chart" Target="../charts/chart105.xml"/><Relationship Id="rId2" Type="http://schemas.openxmlformats.org/officeDocument/2006/relationships/chart" Target="../charts/chart62.xml"/><Relationship Id="rId16" Type="http://schemas.openxmlformats.org/officeDocument/2006/relationships/chart" Target="../charts/chart76.xml"/><Relationship Id="rId20" Type="http://schemas.openxmlformats.org/officeDocument/2006/relationships/chart" Target="../charts/chart80.xml"/><Relationship Id="rId29" Type="http://schemas.openxmlformats.org/officeDocument/2006/relationships/chart" Target="../charts/chart89.xml"/><Relationship Id="rId41" Type="http://schemas.openxmlformats.org/officeDocument/2006/relationships/chart" Target="../charts/chart101.xml"/><Relationship Id="rId54" Type="http://schemas.openxmlformats.org/officeDocument/2006/relationships/chart" Target="../charts/chart113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11" Type="http://schemas.openxmlformats.org/officeDocument/2006/relationships/chart" Target="../charts/chart71.xml"/><Relationship Id="rId24" Type="http://schemas.openxmlformats.org/officeDocument/2006/relationships/chart" Target="../charts/chart84.xml"/><Relationship Id="rId32" Type="http://schemas.openxmlformats.org/officeDocument/2006/relationships/chart" Target="../charts/chart92.xml"/><Relationship Id="rId37" Type="http://schemas.openxmlformats.org/officeDocument/2006/relationships/chart" Target="../charts/chart97.xml"/><Relationship Id="rId40" Type="http://schemas.openxmlformats.org/officeDocument/2006/relationships/chart" Target="../charts/chart100.xml"/><Relationship Id="rId45" Type="http://schemas.openxmlformats.org/officeDocument/2006/relationships/chart" Target="../charts/chart104.xml"/><Relationship Id="rId53" Type="http://schemas.openxmlformats.org/officeDocument/2006/relationships/chart" Target="../charts/chart112.xml"/><Relationship Id="rId5" Type="http://schemas.openxmlformats.org/officeDocument/2006/relationships/chart" Target="../charts/chart65.xml"/><Relationship Id="rId15" Type="http://schemas.openxmlformats.org/officeDocument/2006/relationships/chart" Target="../charts/chart75.xml"/><Relationship Id="rId23" Type="http://schemas.openxmlformats.org/officeDocument/2006/relationships/chart" Target="../charts/chart83.xml"/><Relationship Id="rId28" Type="http://schemas.openxmlformats.org/officeDocument/2006/relationships/chart" Target="../charts/chart88.xml"/><Relationship Id="rId36" Type="http://schemas.openxmlformats.org/officeDocument/2006/relationships/chart" Target="../charts/chart96.xml"/><Relationship Id="rId49" Type="http://schemas.openxmlformats.org/officeDocument/2006/relationships/chart" Target="../charts/chart108.xml"/><Relationship Id="rId10" Type="http://schemas.openxmlformats.org/officeDocument/2006/relationships/chart" Target="../charts/chart70.xml"/><Relationship Id="rId19" Type="http://schemas.openxmlformats.org/officeDocument/2006/relationships/chart" Target="../charts/chart79.xml"/><Relationship Id="rId31" Type="http://schemas.openxmlformats.org/officeDocument/2006/relationships/chart" Target="../charts/chart91.xml"/><Relationship Id="rId44" Type="http://schemas.openxmlformats.org/officeDocument/2006/relationships/chart" Target="../charts/chart103.xml"/><Relationship Id="rId52" Type="http://schemas.openxmlformats.org/officeDocument/2006/relationships/chart" Target="../charts/chart111.xml"/><Relationship Id="rId4" Type="http://schemas.openxmlformats.org/officeDocument/2006/relationships/chart" Target="../charts/chart64.xml"/><Relationship Id="rId9" Type="http://schemas.openxmlformats.org/officeDocument/2006/relationships/chart" Target="../charts/chart69.xml"/><Relationship Id="rId14" Type="http://schemas.openxmlformats.org/officeDocument/2006/relationships/chart" Target="../charts/chart74.xml"/><Relationship Id="rId22" Type="http://schemas.openxmlformats.org/officeDocument/2006/relationships/chart" Target="../charts/chart82.xml"/><Relationship Id="rId27" Type="http://schemas.openxmlformats.org/officeDocument/2006/relationships/chart" Target="../charts/chart87.xml"/><Relationship Id="rId30" Type="http://schemas.openxmlformats.org/officeDocument/2006/relationships/chart" Target="../charts/chart90.xml"/><Relationship Id="rId35" Type="http://schemas.openxmlformats.org/officeDocument/2006/relationships/chart" Target="../charts/chart95.xml"/><Relationship Id="rId43" Type="http://schemas.openxmlformats.org/officeDocument/2006/relationships/image" Target="../media/image1.jpeg"/><Relationship Id="rId48" Type="http://schemas.openxmlformats.org/officeDocument/2006/relationships/chart" Target="../charts/chart107.xml"/><Relationship Id="rId8" Type="http://schemas.openxmlformats.org/officeDocument/2006/relationships/chart" Target="../charts/chart68.xml"/><Relationship Id="rId51" Type="http://schemas.openxmlformats.org/officeDocument/2006/relationships/chart" Target="../charts/chart110.xml"/><Relationship Id="rId3" Type="http://schemas.openxmlformats.org/officeDocument/2006/relationships/chart" Target="../charts/chart63.xml"/></Relationships>
</file>

<file path=xl/drawings/_rels/drawing6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7.xml"/><Relationship Id="rId18" Type="http://schemas.openxmlformats.org/officeDocument/2006/relationships/chart" Target="../charts/chart132.xml"/><Relationship Id="rId26" Type="http://schemas.openxmlformats.org/officeDocument/2006/relationships/chart" Target="../charts/chart140.xml"/><Relationship Id="rId39" Type="http://schemas.openxmlformats.org/officeDocument/2006/relationships/chart" Target="../charts/chart153.xml"/><Relationship Id="rId21" Type="http://schemas.openxmlformats.org/officeDocument/2006/relationships/chart" Target="../charts/chart135.xml"/><Relationship Id="rId34" Type="http://schemas.openxmlformats.org/officeDocument/2006/relationships/chart" Target="../charts/chart148.xml"/><Relationship Id="rId42" Type="http://schemas.openxmlformats.org/officeDocument/2006/relationships/chart" Target="../charts/chart156.xml"/><Relationship Id="rId47" Type="http://schemas.openxmlformats.org/officeDocument/2006/relationships/chart" Target="../charts/chart160.xml"/><Relationship Id="rId50" Type="http://schemas.openxmlformats.org/officeDocument/2006/relationships/chart" Target="../charts/chart163.xml"/><Relationship Id="rId55" Type="http://schemas.openxmlformats.org/officeDocument/2006/relationships/chart" Target="../charts/chart168.xml"/><Relationship Id="rId7" Type="http://schemas.openxmlformats.org/officeDocument/2006/relationships/chart" Target="../charts/chart121.xml"/><Relationship Id="rId12" Type="http://schemas.openxmlformats.org/officeDocument/2006/relationships/chart" Target="../charts/chart126.xml"/><Relationship Id="rId17" Type="http://schemas.openxmlformats.org/officeDocument/2006/relationships/chart" Target="../charts/chart131.xml"/><Relationship Id="rId25" Type="http://schemas.openxmlformats.org/officeDocument/2006/relationships/chart" Target="../charts/chart139.xml"/><Relationship Id="rId33" Type="http://schemas.openxmlformats.org/officeDocument/2006/relationships/chart" Target="../charts/chart147.xml"/><Relationship Id="rId38" Type="http://schemas.openxmlformats.org/officeDocument/2006/relationships/chart" Target="../charts/chart152.xml"/><Relationship Id="rId46" Type="http://schemas.openxmlformats.org/officeDocument/2006/relationships/chart" Target="../charts/chart159.xml"/><Relationship Id="rId2" Type="http://schemas.openxmlformats.org/officeDocument/2006/relationships/chart" Target="../charts/chart116.xml"/><Relationship Id="rId16" Type="http://schemas.openxmlformats.org/officeDocument/2006/relationships/chart" Target="../charts/chart130.xml"/><Relationship Id="rId20" Type="http://schemas.openxmlformats.org/officeDocument/2006/relationships/chart" Target="../charts/chart134.xml"/><Relationship Id="rId29" Type="http://schemas.openxmlformats.org/officeDocument/2006/relationships/chart" Target="../charts/chart143.xml"/><Relationship Id="rId41" Type="http://schemas.openxmlformats.org/officeDocument/2006/relationships/chart" Target="../charts/chart155.xml"/><Relationship Id="rId54" Type="http://schemas.openxmlformats.org/officeDocument/2006/relationships/chart" Target="../charts/chart167.xml"/><Relationship Id="rId1" Type="http://schemas.openxmlformats.org/officeDocument/2006/relationships/chart" Target="../charts/chart115.xml"/><Relationship Id="rId6" Type="http://schemas.openxmlformats.org/officeDocument/2006/relationships/chart" Target="../charts/chart120.xml"/><Relationship Id="rId11" Type="http://schemas.openxmlformats.org/officeDocument/2006/relationships/chart" Target="../charts/chart125.xml"/><Relationship Id="rId24" Type="http://schemas.openxmlformats.org/officeDocument/2006/relationships/chart" Target="../charts/chart138.xml"/><Relationship Id="rId32" Type="http://schemas.openxmlformats.org/officeDocument/2006/relationships/chart" Target="../charts/chart146.xml"/><Relationship Id="rId37" Type="http://schemas.openxmlformats.org/officeDocument/2006/relationships/chart" Target="../charts/chart151.xml"/><Relationship Id="rId40" Type="http://schemas.openxmlformats.org/officeDocument/2006/relationships/chart" Target="../charts/chart154.xml"/><Relationship Id="rId45" Type="http://schemas.openxmlformats.org/officeDocument/2006/relationships/chart" Target="../charts/chart158.xml"/><Relationship Id="rId53" Type="http://schemas.openxmlformats.org/officeDocument/2006/relationships/chart" Target="../charts/chart166.xml"/><Relationship Id="rId5" Type="http://schemas.openxmlformats.org/officeDocument/2006/relationships/chart" Target="../charts/chart119.xml"/><Relationship Id="rId15" Type="http://schemas.openxmlformats.org/officeDocument/2006/relationships/chart" Target="../charts/chart129.xml"/><Relationship Id="rId23" Type="http://schemas.openxmlformats.org/officeDocument/2006/relationships/chart" Target="../charts/chart137.xml"/><Relationship Id="rId28" Type="http://schemas.openxmlformats.org/officeDocument/2006/relationships/chart" Target="../charts/chart142.xml"/><Relationship Id="rId36" Type="http://schemas.openxmlformats.org/officeDocument/2006/relationships/chart" Target="../charts/chart150.xml"/><Relationship Id="rId49" Type="http://schemas.openxmlformats.org/officeDocument/2006/relationships/chart" Target="../charts/chart162.xml"/><Relationship Id="rId10" Type="http://schemas.openxmlformats.org/officeDocument/2006/relationships/chart" Target="../charts/chart124.xml"/><Relationship Id="rId19" Type="http://schemas.openxmlformats.org/officeDocument/2006/relationships/chart" Target="../charts/chart133.xml"/><Relationship Id="rId31" Type="http://schemas.openxmlformats.org/officeDocument/2006/relationships/chart" Target="../charts/chart145.xml"/><Relationship Id="rId44" Type="http://schemas.openxmlformats.org/officeDocument/2006/relationships/chart" Target="../charts/chart157.xml"/><Relationship Id="rId52" Type="http://schemas.openxmlformats.org/officeDocument/2006/relationships/chart" Target="../charts/chart165.xml"/><Relationship Id="rId4" Type="http://schemas.openxmlformats.org/officeDocument/2006/relationships/chart" Target="../charts/chart118.xml"/><Relationship Id="rId9" Type="http://schemas.openxmlformats.org/officeDocument/2006/relationships/chart" Target="../charts/chart123.xml"/><Relationship Id="rId14" Type="http://schemas.openxmlformats.org/officeDocument/2006/relationships/chart" Target="../charts/chart128.xml"/><Relationship Id="rId22" Type="http://schemas.openxmlformats.org/officeDocument/2006/relationships/chart" Target="../charts/chart136.xml"/><Relationship Id="rId27" Type="http://schemas.openxmlformats.org/officeDocument/2006/relationships/chart" Target="../charts/chart141.xml"/><Relationship Id="rId30" Type="http://schemas.openxmlformats.org/officeDocument/2006/relationships/chart" Target="../charts/chart144.xml"/><Relationship Id="rId35" Type="http://schemas.openxmlformats.org/officeDocument/2006/relationships/chart" Target="../charts/chart149.xml"/><Relationship Id="rId43" Type="http://schemas.openxmlformats.org/officeDocument/2006/relationships/image" Target="../media/image1.jpeg"/><Relationship Id="rId48" Type="http://schemas.openxmlformats.org/officeDocument/2006/relationships/chart" Target="../charts/chart161.xml"/><Relationship Id="rId8" Type="http://schemas.openxmlformats.org/officeDocument/2006/relationships/chart" Target="../charts/chart122.xml"/><Relationship Id="rId51" Type="http://schemas.openxmlformats.org/officeDocument/2006/relationships/chart" Target="../charts/chart164.xml"/><Relationship Id="rId3" Type="http://schemas.openxmlformats.org/officeDocument/2006/relationships/chart" Target="../charts/chart117.xml"/></Relationships>
</file>

<file path=xl/drawings/_rels/drawing7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81.xml"/><Relationship Id="rId18" Type="http://schemas.openxmlformats.org/officeDocument/2006/relationships/chart" Target="../charts/chart186.xml"/><Relationship Id="rId26" Type="http://schemas.openxmlformats.org/officeDocument/2006/relationships/chart" Target="../charts/chart194.xml"/><Relationship Id="rId39" Type="http://schemas.openxmlformats.org/officeDocument/2006/relationships/chart" Target="../charts/chart207.xml"/><Relationship Id="rId21" Type="http://schemas.openxmlformats.org/officeDocument/2006/relationships/chart" Target="../charts/chart189.xml"/><Relationship Id="rId34" Type="http://schemas.openxmlformats.org/officeDocument/2006/relationships/chart" Target="../charts/chart202.xml"/><Relationship Id="rId42" Type="http://schemas.openxmlformats.org/officeDocument/2006/relationships/chart" Target="../charts/chart210.xml"/><Relationship Id="rId47" Type="http://schemas.openxmlformats.org/officeDocument/2006/relationships/chart" Target="../charts/chart214.xml"/><Relationship Id="rId50" Type="http://schemas.openxmlformats.org/officeDocument/2006/relationships/chart" Target="../charts/chart217.xml"/><Relationship Id="rId55" Type="http://schemas.openxmlformats.org/officeDocument/2006/relationships/chart" Target="../charts/chart222.xml"/><Relationship Id="rId7" Type="http://schemas.openxmlformats.org/officeDocument/2006/relationships/chart" Target="../charts/chart175.xml"/><Relationship Id="rId12" Type="http://schemas.openxmlformats.org/officeDocument/2006/relationships/chart" Target="../charts/chart180.xml"/><Relationship Id="rId17" Type="http://schemas.openxmlformats.org/officeDocument/2006/relationships/chart" Target="../charts/chart185.xml"/><Relationship Id="rId25" Type="http://schemas.openxmlformats.org/officeDocument/2006/relationships/chart" Target="../charts/chart193.xml"/><Relationship Id="rId33" Type="http://schemas.openxmlformats.org/officeDocument/2006/relationships/chart" Target="../charts/chart201.xml"/><Relationship Id="rId38" Type="http://schemas.openxmlformats.org/officeDocument/2006/relationships/chart" Target="../charts/chart206.xml"/><Relationship Id="rId46" Type="http://schemas.openxmlformats.org/officeDocument/2006/relationships/chart" Target="../charts/chart213.xml"/><Relationship Id="rId2" Type="http://schemas.openxmlformats.org/officeDocument/2006/relationships/chart" Target="../charts/chart170.xml"/><Relationship Id="rId16" Type="http://schemas.openxmlformats.org/officeDocument/2006/relationships/chart" Target="../charts/chart184.xml"/><Relationship Id="rId20" Type="http://schemas.openxmlformats.org/officeDocument/2006/relationships/chart" Target="../charts/chart188.xml"/><Relationship Id="rId29" Type="http://schemas.openxmlformats.org/officeDocument/2006/relationships/chart" Target="../charts/chart197.xml"/><Relationship Id="rId41" Type="http://schemas.openxmlformats.org/officeDocument/2006/relationships/chart" Target="../charts/chart209.xml"/><Relationship Id="rId54" Type="http://schemas.openxmlformats.org/officeDocument/2006/relationships/chart" Target="../charts/chart221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11" Type="http://schemas.openxmlformats.org/officeDocument/2006/relationships/chart" Target="../charts/chart179.xml"/><Relationship Id="rId24" Type="http://schemas.openxmlformats.org/officeDocument/2006/relationships/chart" Target="../charts/chart192.xml"/><Relationship Id="rId32" Type="http://schemas.openxmlformats.org/officeDocument/2006/relationships/chart" Target="../charts/chart200.xml"/><Relationship Id="rId37" Type="http://schemas.openxmlformats.org/officeDocument/2006/relationships/chart" Target="../charts/chart205.xml"/><Relationship Id="rId40" Type="http://schemas.openxmlformats.org/officeDocument/2006/relationships/chart" Target="../charts/chart208.xml"/><Relationship Id="rId45" Type="http://schemas.openxmlformats.org/officeDocument/2006/relationships/chart" Target="../charts/chart212.xml"/><Relationship Id="rId53" Type="http://schemas.openxmlformats.org/officeDocument/2006/relationships/chart" Target="../charts/chart220.xml"/><Relationship Id="rId5" Type="http://schemas.openxmlformats.org/officeDocument/2006/relationships/chart" Target="../charts/chart173.xml"/><Relationship Id="rId15" Type="http://schemas.openxmlformats.org/officeDocument/2006/relationships/chart" Target="../charts/chart183.xml"/><Relationship Id="rId23" Type="http://schemas.openxmlformats.org/officeDocument/2006/relationships/chart" Target="../charts/chart191.xml"/><Relationship Id="rId28" Type="http://schemas.openxmlformats.org/officeDocument/2006/relationships/chart" Target="../charts/chart196.xml"/><Relationship Id="rId36" Type="http://schemas.openxmlformats.org/officeDocument/2006/relationships/chart" Target="../charts/chart204.xml"/><Relationship Id="rId49" Type="http://schemas.openxmlformats.org/officeDocument/2006/relationships/chart" Target="../charts/chart216.xml"/><Relationship Id="rId10" Type="http://schemas.openxmlformats.org/officeDocument/2006/relationships/chart" Target="../charts/chart178.xml"/><Relationship Id="rId19" Type="http://schemas.openxmlformats.org/officeDocument/2006/relationships/chart" Target="../charts/chart187.xml"/><Relationship Id="rId31" Type="http://schemas.openxmlformats.org/officeDocument/2006/relationships/chart" Target="../charts/chart199.xml"/><Relationship Id="rId44" Type="http://schemas.openxmlformats.org/officeDocument/2006/relationships/chart" Target="../charts/chart211.xml"/><Relationship Id="rId52" Type="http://schemas.openxmlformats.org/officeDocument/2006/relationships/chart" Target="../charts/chart219.xml"/><Relationship Id="rId4" Type="http://schemas.openxmlformats.org/officeDocument/2006/relationships/chart" Target="../charts/chart172.xml"/><Relationship Id="rId9" Type="http://schemas.openxmlformats.org/officeDocument/2006/relationships/chart" Target="../charts/chart177.xml"/><Relationship Id="rId14" Type="http://schemas.openxmlformats.org/officeDocument/2006/relationships/chart" Target="../charts/chart182.xml"/><Relationship Id="rId22" Type="http://schemas.openxmlformats.org/officeDocument/2006/relationships/chart" Target="../charts/chart190.xml"/><Relationship Id="rId27" Type="http://schemas.openxmlformats.org/officeDocument/2006/relationships/chart" Target="../charts/chart195.xml"/><Relationship Id="rId30" Type="http://schemas.openxmlformats.org/officeDocument/2006/relationships/chart" Target="../charts/chart198.xml"/><Relationship Id="rId35" Type="http://schemas.openxmlformats.org/officeDocument/2006/relationships/chart" Target="../charts/chart203.xml"/><Relationship Id="rId43" Type="http://schemas.openxmlformats.org/officeDocument/2006/relationships/image" Target="../media/image1.jpeg"/><Relationship Id="rId48" Type="http://schemas.openxmlformats.org/officeDocument/2006/relationships/chart" Target="../charts/chart215.xml"/><Relationship Id="rId8" Type="http://schemas.openxmlformats.org/officeDocument/2006/relationships/chart" Target="../charts/chart176.xml"/><Relationship Id="rId51" Type="http://schemas.openxmlformats.org/officeDocument/2006/relationships/chart" Target="../charts/chart218.xml"/><Relationship Id="rId3" Type="http://schemas.openxmlformats.org/officeDocument/2006/relationships/chart" Target="../charts/chart171.xml"/></Relationships>
</file>

<file path=xl/drawings/_rels/drawing8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35.xml"/><Relationship Id="rId18" Type="http://schemas.openxmlformats.org/officeDocument/2006/relationships/chart" Target="../charts/chart240.xml"/><Relationship Id="rId26" Type="http://schemas.openxmlformats.org/officeDocument/2006/relationships/chart" Target="../charts/chart248.xml"/><Relationship Id="rId39" Type="http://schemas.openxmlformats.org/officeDocument/2006/relationships/chart" Target="../charts/chart261.xml"/><Relationship Id="rId21" Type="http://schemas.openxmlformats.org/officeDocument/2006/relationships/chart" Target="../charts/chart243.xml"/><Relationship Id="rId34" Type="http://schemas.openxmlformats.org/officeDocument/2006/relationships/chart" Target="../charts/chart256.xml"/><Relationship Id="rId42" Type="http://schemas.openxmlformats.org/officeDocument/2006/relationships/chart" Target="../charts/chart264.xml"/><Relationship Id="rId47" Type="http://schemas.openxmlformats.org/officeDocument/2006/relationships/chart" Target="../charts/chart268.xml"/><Relationship Id="rId50" Type="http://schemas.openxmlformats.org/officeDocument/2006/relationships/chart" Target="../charts/chart271.xml"/><Relationship Id="rId55" Type="http://schemas.openxmlformats.org/officeDocument/2006/relationships/chart" Target="../charts/chart276.xml"/><Relationship Id="rId7" Type="http://schemas.openxmlformats.org/officeDocument/2006/relationships/chart" Target="../charts/chart229.xml"/><Relationship Id="rId12" Type="http://schemas.openxmlformats.org/officeDocument/2006/relationships/chart" Target="../charts/chart234.xml"/><Relationship Id="rId17" Type="http://schemas.openxmlformats.org/officeDocument/2006/relationships/chart" Target="../charts/chart239.xml"/><Relationship Id="rId25" Type="http://schemas.openxmlformats.org/officeDocument/2006/relationships/chart" Target="../charts/chart247.xml"/><Relationship Id="rId33" Type="http://schemas.openxmlformats.org/officeDocument/2006/relationships/chart" Target="../charts/chart255.xml"/><Relationship Id="rId38" Type="http://schemas.openxmlformats.org/officeDocument/2006/relationships/chart" Target="../charts/chart260.xml"/><Relationship Id="rId46" Type="http://schemas.openxmlformats.org/officeDocument/2006/relationships/chart" Target="../charts/chart267.xml"/><Relationship Id="rId2" Type="http://schemas.openxmlformats.org/officeDocument/2006/relationships/chart" Target="../charts/chart224.xml"/><Relationship Id="rId16" Type="http://schemas.openxmlformats.org/officeDocument/2006/relationships/chart" Target="../charts/chart238.xml"/><Relationship Id="rId20" Type="http://schemas.openxmlformats.org/officeDocument/2006/relationships/chart" Target="../charts/chart242.xml"/><Relationship Id="rId29" Type="http://schemas.openxmlformats.org/officeDocument/2006/relationships/chart" Target="../charts/chart251.xml"/><Relationship Id="rId41" Type="http://schemas.openxmlformats.org/officeDocument/2006/relationships/chart" Target="../charts/chart263.xml"/><Relationship Id="rId54" Type="http://schemas.openxmlformats.org/officeDocument/2006/relationships/chart" Target="../charts/chart275.xml"/><Relationship Id="rId1" Type="http://schemas.openxmlformats.org/officeDocument/2006/relationships/chart" Target="../charts/chart223.xml"/><Relationship Id="rId6" Type="http://schemas.openxmlformats.org/officeDocument/2006/relationships/chart" Target="../charts/chart228.xml"/><Relationship Id="rId11" Type="http://schemas.openxmlformats.org/officeDocument/2006/relationships/chart" Target="../charts/chart233.xml"/><Relationship Id="rId24" Type="http://schemas.openxmlformats.org/officeDocument/2006/relationships/chart" Target="../charts/chart246.xml"/><Relationship Id="rId32" Type="http://schemas.openxmlformats.org/officeDocument/2006/relationships/chart" Target="../charts/chart254.xml"/><Relationship Id="rId37" Type="http://schemas.openxmlformats.org/officeDocument/2006/relationships/chart" Target="../charts/chart259.xml"/><Relationship Id="rId40" Type="http://schemas.openxmlformats.org/officeDocument/2006/relationships/chart" Target="../charts/chart262.xml"/><Relationship Id="rId45" Type="http://schemas.openxmlformats.org/officeDocument/2006/relationships/chart" Target="../charts/chart266.xml"/><Relationship Id="rId53" Type="http://schemas.openxmlformats.org/officeDocument/2006/relationships/chart" Target="../charts/chart274.xml"/><Relationship Id="rId5" Type="http://schemas.openxmlformats.org/officeDocument/2006/relationships/chart" Target="../charts/chart227.xml"/><Relationship Id="rId15" Type="http://schemas.openxmlformats.org/officeDocument/2006/relationships/chart" Target="../charts/chart237.xml"/><Relationship Id="rId23" Type="http://schemas.openxmlformats.org/officeDocument/2006/relationships/chart" Target="../charts/chart245.xml"/><Relationship Id="rId28" Type="http://schemas.openxmlformats.org/officeDocument/2006/relationships/chart" Target="../charts/chart250.xml"/><Relationship Id="rId36" Type="http://schemas.openxmlformats.org/officeDocument/2006/relationships/chart" Target="../charts/chart258.xml"/><Relationship Id="rId49" Type="http://schemas.openxmlformats.org/officeDocument/2006/relationships/chart" Target="../charts/chart270.xml"/><Relationship Id="rId10" Type="http://schemas.openxmlformats.org/officeDocument/2006/relationships/chart" Target="../charts/chart232.xml"/><Relationship Id="rId19" Type="http://schemas.openxmlformats.org/officeDocument/2006/relationships/chart" Target="../charts/chart241.xml"/><Relationship Id="rId31" Type="http://schemas.openxmlformats.org/officeDocument/2006/relationships/chart" Target="../charts/chart253.xml"/><Relationship Id="rId44" Type="http://schemas.openxmlformats.org/officeDocument/2006/relationships/chart" Target="../charts/chart265.xml"/><Relationship Id="rId52" Type="http://schemas.openxmlformats.org/officeDocument/2006/relationships/chart" Target="../charts/chart273.xml"/><Relationship Id="rId4" Type="http://schemas.openxmlformats.org/officeDocument/2006/relationships/chart" Target="../charts/chart226.xml"/><Relationship Id="rId9" Type="http://schemas.openxmlformats.org/officeDocument/2006/relationships/chart" Target="../charts/chart231.xml"/><Relationship Id="rId14" Type="http://schemas.openxmlformats.org/officeDocument/2006/relationships/chart" Target="../charts/chart236.xml"/><Relationship Id="rId22" Type="http://schemas.openxmlformats.org/officeDocument/2006/relationships/chart" Target="../charts/chart244.xml"/><Relationship Id="rId27" Type="http://schemas.openxmlformats.org/officeDocument/2006/relationships/chart" Target="../charts/chart249.xml"/><Relationship Id="rId30" Type="http://schemas.openxmlformats.org/officeDocument/2006/relationships/chart" Target="../charts/chart252.xml"/><Relationship Id="rId35" Type="http://schemas.openxmlformats.org/officeDocument/2006/relationships/chart" Target="../charts/chart257.xml"/><Relationship Id="rId43" Type="http://schemas.openxmlformats.org/officeDocument/2006/relationships/image" Target="../media/image1.jpeg"/><Relationship Id="rId48" Type="http://schemas.openxmlformats.org/officeDocument/2006/relationships/chart" Target="../charts/chart269.xml"/><Relationship Id="rId8" Type="http://schemas.openxmlformats.org/officeDocument/2006/relationships/chart" Target="../charts/chart230.xml"/><Relationship Id="rId51" Type="http://schemas.openxmlformats.org/officeDocument/2006/relationships/chart" Target="../charts/chart272.xml"/><Relationship Id="rId3" Type="http://schemas.openxmlformats.org/officeDocument/2006/relationships/chart" Target="../charts/chart225.xml"/></Relationships>
</file>

<file path=xl/drawings/_rels/drawing9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289.xml"/><Relationship Id="rId18" Type="http://schemas.openxmlformats.org/officeDocument/2006/relationships/chart" Target="../charts/chart294.xml"/><Relationship Id="rId26" Type="http://schemas.openxmlformats.org/officeDocument/2006/relationships/chart" Target="../charts/chart302.xml"/><Relationship Id="rId39" Type="http://schemas.openxmlformats.org/officeDocument/2006/relationships/chart" Target="../charts/chart315.xml"/><Relationship Id="rId21" Type="http://schemas.openxmlformats.org/officeDocument/2006/relationships/chart" Target="../charts/chart297.xml"/><Relationship Id="rId34" Type="http://schemas.openxmlformats.org/officeDocument/2006/relationships/chart" Target="../charts/chart310.xml"/><Relationship Id="rId42" Type="http://schemas.openxmlformats.org/officeDocument/2006/relationships/chart" Target="../charts/chart318.xml"/><Relationship Id="rId47" Type="http://schemas.openxmlformats.org/officeDocument/2006/relationships/chart" Target="../charts/chart322.xml"/><Relationship Id="rId50" Type="http://schemas.openxmlformats.org/officeDocument/2006/relationships/chart" Target="../charts/chart325.xml"/><Relationship Id="rId55" Type="http://schemas.openxmlformats.org/officeDocument/2006/relationships/chart" Target="../charts/chart330.xml"/><Relationship Id="rId7" Type="http://schemas.openxmlformats.org/officeDocument/2006/relationships/chart" Target="../charts/chart283.xml"/><Relationship Id="rId12" Type="http://schemas.openxmlformats.org/officeDocument/2006/relationships/chart" Target="../charts/chart288.xml"/><Relationship Id="rId17" Type="http://schemas.openxmlformats.org/officeDocument/2006/relationships/chart" Target="../charts/chart293.xml"/><Relationship Id="rId25" Type="http://schemas.openxmlformats.org/officeDocument/2006/relationships/chart" Target="../charts/chart301.xml"/><Relationship Id="rId33" Type="http://schemas.openxmlformats.org/officeDocument/2006/relationships/chart" Target="../charts/chart309.xml"/><Relationship Id="rId38" Type="http://schemas.openxmlformats.org/officeDocument/2006/relationships/chart" Target="../charts/chart314.xml"/><Relationship Id="rId46" Type="http://schemas.openxmlformats.org/officeDocument/2006/relationships/chart" Target="../charts/chart321.xml"/><Relationship Id="rId2" Type="http://schemas.openxmlformats.org/officeDocument/2006/relationships/chart" Target="../charts/chart278.xml"/><Relationship Id="rId16" Type="http://schemas.openxmlformats.org/officeDocument/2006/relationships/chart" Target="../charts/chart292.xml"/><Relationship Id="rId20" Type="http://schemas.openxmlformats.org/officeDocument/2006/relationships/chart" Target="../charts/chart296.xml"/><Relationship Id="rId29" Type="http://schemas.openxmlformats.org/officeDocument/2006/relationships/chart" Target="../charts/chart305.xml"/><Relationship Id="rId41" Type="http://schemas.openxmlformats.org/officeDocument/2006/relationships/chart" Target="../charts/chart317.xml"/><Relationship Id="rId54" Type="http://schemas.openxmlformats.org/officeDocument/2006/relationships/chart" Target="../charts/chart329.xml"/><Relationship Id="rId1" Type="http://schemas.openxmlformats.org/officeDocument/2006/relationships/chart" Target="../charts/chart277.xml"/><Relationship Id="rId6" Type="http://schemas.openxmlformats.org/officeDocument/2006/relationships/chart" Target="../charts/chart282.xml"/><Relationship Id="rId11" Type="http://schemas.openxmlformats.org/officeDocument/2006/relationships/chart" Target="../charts/chart287.xml"/><Relationship Id="rId24" Type="http://schemas.openxmlformats.org/officeDocument/2006/relationships/chart" Target="../charts/chart300.xml"/><Relationship Id="rId32" Type="http://schemas.openxmlformats.org/officeDocument/2006/relationships/chart" Target="../charts/chart308.xml"/><Relationship Id="rId37" Type="http://schemas.openxmlformats.org/officeDocument/2006/relationships/chart" Target="../charts/chart313.xml"/><Relationship Id="rId40" Type="http://schemas.openxmlformats.org/officeDocument/2006/relationships/chart" Target="../charts/chart316.xml"/><Relationship Id="rId45" Type="http://schemas.openxmlformats.org/officeDocument/2006/relationships/chart" Target="../charts/chart320.xml"/><Relationship Id="rId53" Type="http://schemas.openxmlformats.org/officeDocument/2006/relationships/chart" Target="../charts/chart328.xml"/><Relationship Id="rId5" Type="http://schemas.openxmlformats.org/officeDocument/2006/relationships/chart" Target="../charts/chart281.xml"/><Relationship Id="rId15" Type="http://schemas.openxmlformats.org/officeDocument/2006/relationships/chart" Target="../charts/chart291.xml"/><Relationship Id="rId23" Type="http://schemas.openxmlformats.org/officeDocument/2006/relationships/chart" Target="../charts/chart299.xml"/><Relationship Id="rId28" Type="http://schemas.openxmlformats.org/officeDocument/2006/relationships/chart" Target="../charts/chart304.xml"/><Relationship Id="rId36" Type="http://schemas.openxmlformats.org/officeDocument/2006/relationships/chart" Target="../charts/chart312.xml"/><Relationship Id="rId49" Type="http://schemas.openxmlformats.org/officeDocument/2006/relationships/chart" Target="../charts/chart324.xml"/><Relationship Id="rId57" Type="http://schemas.openxmlformats.org/officeDocument/2006/relationships/image" Target="../media/image3.emf"/><Relationship Id="rId10" Type="http://schemas.openxmlformats.org/officeDocument/2006/relationships/chart" Target="../charts/chart286.xml"/><Relationship Id="rId19" Type="http://schemas.openxmlformats.org/officeDocument/2006/relationships/chart" Target="../charts/chart295.xml"/><Relationship Id="rId31" Type="http://schemas.openxmlformats.org/officeDocument/2006/relationships/chart" Target="../charts/chart307.xml"/><Relationship Id="rId44" Type="http://schemas.openxmlformats.org/officeDocument/2006/relationships/chart" Target="../charts/chart319.xml"/><Relationship Id="rId52" Type="http://schemas.openxmlformats.org/officeDocument/2006/relationships/chart" Target="../charts/chart327.xml"/><Relationship Id="rId4" Type="http://schemas.openxmlformats.org/officeDocument/2006/relationships/chart" Target="../charts/chart280.xml"/><Relationship Id="rId9" Type="http://schemas.openxmlformats.org/officeDocument/2006/relationships/chart" Target="../charts/chart285.xml"/><Relationship Id="rId14" Type="http://schemas.openxmlformats.org/officeDocument/2006/relationships/chart" Target="../charts/chart290.xml"/><Relationship Id="rId22" Type="http://schemas.openxmlformats.org/officeDocument/2006/relationships/chart" Target="../charts/chart298.xml"/><Relationship Id="rId27" Type="http://schemas.openxmlformats.org/officeDocument/2006/relationships/chart" Target="../charts/chart303.xml"/><Relationship Id="rId30" Type="http://schemas.openxmlformats.org/officeDocument/2006/relationships/chart" Target="../charts/chart306.xml"/><Relationship Id="rId35" Type="http://schemas.openxmlformats.org/officeDocument/2006/relationships/chart" Target="../charts/chart311.xml"/><Relationship Id="rId43" Type="http://schemas.openxmlformats.org/officeDocument/2006/relationships/image" Target="../media/image1.jpeg"/><Relationship Id="rId48" Type="http://schemas.openxmlformats.org/officeDocument/2006/relationships/chart" Target="../charts/chart323.xml"/><Relationship Id="rId56" Type="http://schemas.openxmlformats.org/officeDocument/2006/relationships/image" Target="../media/image2.emf"/><Relationship Id="rId8" Type="http://schemas.openxmlformats.org/officeDocument/2006/relationships/chart" Target="../charts/chart284.xml"/><Relationship Id="rId51" Type="http://schemas.openxmlformats.org/officeDocument/2006/relationships/chart" Target="../charts/chart326.xml"/><Relationship Id="rId3" Type="http://schemas.openxmlformats.org/officeDocument/2006/relationships/chart" Target="../charts/chart27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1638302</xdr:colOff>
      <xdr:row>2</xdr:row>
      <xdr:rowOff>38101</xdr:rowOff>
    </xdr:from>
    <xdr:to>
      <xdr:col>17</xdr:col>
      <xdr:colOff>10955</xdr:colOff>
      <xdr:row>5</xdr:row>
      <xdr:rowOff>173832</xdr:rowOff>
    </xdr:to>
    <xdr:pic>
      <xdr:nvPicPr>
        <xdr:cNvPr id="3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450052" y="431007"/>
          <a:ext cx="789622" cy="70723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24340</xdr:colOff>
      <xdr:row>160</xdr:row>
      <xdr:rowOff>26194</xdr:rowOff>
    </xdr:from>
    <xdr:to>
      <xdr:col>9</xdr:col>
      <xdr:colOff>1033270</xdr:colOff>
      <xdr:row>178</xdr:row>
      <xdr:rowOff>117633</xdr:rowOff>
    </xdr:to>
    <xdr:graphicFrame macro="">
      <xdr:nvGraphicFramePr>
        <xdr:cNvPr id="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65990</xdr:colOff>
      <xdr:row>160</xdr:row>
      <xdr:rowOff>26194</xdr:rowOff>
    </xdr:from>
    <xdr:to>
      <xdr:col>12</xdr:col>
      <xdr:colOff>1051108</xdr:colOff>
      <xdr:row>178</xdr:row>
      <xdr:rowOff>117633</xdr:rowOff>
    </xdr:to>
    <xdr:graphicFrame macro="">
      <xdr:nvGraphicFramePr>
        <xdr:cNvPr id="3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13</xdr:col>
      <xdr:colOff>15337</xdr:colOff>
      <xdr:row>160</xdr:row>
      <xdr:rowOff>26194</xdr:rowOff>
    </xdr:from>
    <xdr:to>
      <xdr:col>15</xdr:col>
      <xdr:colOff>1033792</xdr:colOff>
      <xdr:row>178</xdr:row>
      <xdr:rowOff>117633</xdr:rowOff>
    </xdr:to>
    <xdr:graphicFrame macro="">
      <xdr:nvGraphicFramePr>
        <xdr:cNvPr id="4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15</xdr:col>
      <xdr:colOff>1104639</xdr:colOff>
      <xdr:row>160</xdr:row>
      <xdr:rowOff>26194</xdr:rowOff>
    </xdr:from>
    <xdr:to>
      <xdr:col>18</xdr:col>
      <xdr:colOff>974248</xdr:colOff>
      <xdr:row>178</xdr:row>
      <xdr:rowOff>117633</xdr:rowOff>
    </xdr:to>
    <xdr:graphicFrame macro="">
      <xdr:nvGraphicFramePr>
        <xdr:cNvPr id="5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15012</xdr:colOff>
      <xdr:row>160</xdr:row>
      <xdr:rowOff>26194</xdr:rowOff>
    </xdr:from>
    <xdr:to>
      <xdr:col>21</xdr:col>
      <xdr:colOff>1003808</xdr:colOff>
      <xdr:row>178</xdr:row>
      <xdr:rowOff>117633</xdr:rowOff>
    </xdr:to>
    <xdr:graphicFrame macro="">
      <xdr:nvGraphicFramePr>
        <xdr:cNvPr id="6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45023</xdr:colOff>
      <xdr:row>160</xdr:row>
      <xdr:rowOff>26194</xdr:rowOff>
    </xdr:from>
    <xdr:to>
      <xdr:col>24</xdr:col>
      <xdr:colOff>1033819</xdr:colOff>
      <xdr:row>178</xdr:row>
      <xdr:rowOff>117633</xdr:rowOff>
    </xdr:to>
    <xdr:graphicFrame macro="">
      <xdr:nvGraphicFramePr>
        <xdr:cNvPr id="7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24340</xdr:colOff>
      <xdr:row>180</xdr:row>
      <xdr:rowOff>26193</xdr:rowOff>
    </xdr:from>
    <xdr:to>
      <xdr:col>9</xdr:col>
      <xdr:colOff>1033270</xdr:colOff>
      <xdr:row>198</xdr:row>
      <xdr:rowOff>117634</xdr:rowOff>
    </xdr:to>
    <xdr:graphicFrame macro="">
      <xdr:nvGraphicFramePr>
        <xdr:cNvPr id="8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65990</xdr:colOff>
      <xdr:row>180</xdr:row>
      <xdr:rowOff>26193</xdr:rowOff>
    </xdr:from>
    <xdr:to>
      <xdr:col>12</xdr:col>
      <xdr:colOff>1051108</xdr:colOff>
      <xdr:row>198</xdr:row>
      <xdr:rowOff>117634</xdr:rowOff>
    </xdr:to>
    <xdr:graphicFrame macro="">
      <xdr:nvGraphicFramePr>
        <xdr:cNvPr id="9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13</xdr:col>
      <xdr:colOff>15337</xdr:colOff>
      <xdr:row>180</xdr:row>
      <xdr:rowOff>26193</xdr:rowOff>
    </xdr:from>
    <xdr:to>
      <xdr:col>15</xdr:col>
      <xdr:colOff>1033792</xdr:colOff>
      <xdr:row>198</xdr:row>
      <xdr:rowOff>117634</xdr:rowOff>
    </xdr:to>
    <xdr:graphicFrame macro="">
      <xdr:nvGraphicFramePr>
        <xdr:cNvPr id="10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15</xdr:col>
      <xdr:colOff>1104639</xdr:colOff>
      <xdr:row>180</xdr:row>
      <xdr:rowOff>26193</xdr:rowOff>
    </xdr:from>
    <xdr:to>
      <xdr:col>18</xdr:col>
      <xdr:colOff>974248</xdr:colOff>
      <xdr:row>198</xdr:row>
      <xdr:rowOff>117634</xdr:rowOff>
    </xdr:to>
    <xdr:graphicFrame macro="">
      <xdr:nvGraphicFramePr>
        <xdr:cNvPr id="11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15012</xdr:colOff>
      <xdr:row>180</xdr:row>
      <xdr:rowOff>26193</xdr:rowOff>
    </xdr:from>
    <xdr:to>
      <xdr:col>21</xdr:col>
      <xdr:colOff>1003808</xdr:colOff>
      <xdr:row>198</xdr:row>
      <xdr:rowOff>117634</xdr:rowOff>
    </xdr:to>
    <xdr:graphicFrame macro="">
      <xdr:nvGraphicFramePr>
        <xdr:cNvPr id="12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22</xdr:col>
      <xdr:colOff>45023</xdr:colOff>
      <xdr:row>180</xdr:row>
      <xdr:rowOff>26193</xdr:rowOff>
    </xdr:from>
    <xdr:to>
      <xdr:col>24</xdr:col>
      <xdr:colOff>1033819</xdr:colOff>
      <xdr:row>198</xdr:row>
      <xdr:rowOff>117634</xdr:rowOff>
    </xdr:to>
    <xdr:graphicFrame macro="">
      <xdr:nvGraphicFramePr>
        <xdr:cNvPr id="13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7</xdr:col>
      <xdr:colOff>24340</xdr:colOff>
      <xdr:row>120</xdr:row>
      <xdr:rowOff>26194</xdr:rowOff>
    </xdr:from>
    <xdr:to>
      <xdr:col>9</xdr:col>
      <xdr:colOff>1033270</xdr:colOff>
      <xdr:row>138</xdr:row>
      <xdr:rowOff>117634</xdr:rowOff>
    </xdr:to>
    <xdr:graphicFrame macro="">
      <xdr:nvGraphicFramePr>
        <xdr:cNvPr id="14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10</xdr:col>
      <xdr:colOff>65990</xdr:colOff>
      <xdr:row>120</xdr:row>
      <xdr:rowOff>26194</xdr:rowOff>
    </xdr:from>
    <xdr:to>
      <xdr:col>12</xdr:col>
      <xdr:colOff>1051108</xdr:colOff>
      <xdr:row>138</xdr:row>
      <xdr:rowOff>117634</xdr:rowOff>
    </xdr:to>
    <xdr:graphicFrame macro="">
      <xdr:nvGraphicFramePr>
        <xdr:cNvPr id="15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13</xdr:col>
      <xdr:colOff>15337</xdr:colOff>
      <xdr:row>120</xdr:row>
      <xdr:rowOff>26194</xdr:rowOff>
    </xdr:from>
    <xdr:to>
      <xdr:col>15</xdr:col>
      <xdr:colOff>1033792</xdr:colOff>
      <xdr:row>138</xdr:row>
      <xdr:rowOff>117634</xdr:rowOff>
    </xdr:to>
    <xdr:graphicFrame macro="">
      <xdr:nvGraphicFramePr>
        <xdr:cNvPr id="16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15</xdr:col>
      <xdr:colOff>1104639</xdr:colOff>
      <xdr:row>120</xdr:row>
      <xdr:rowOff>26194</xdr:rowOff>
    </xdr:from>
    <xdr:to>
      <xdr:col>18</xdr:col>
      <xdr:colOff>974248</xdr:colOff>
      <xdr:row>138</xdr:row>
      <xdr:rowOff>117634</xdr:rowOff>
    </xdr:to>
    <xdr:graphicFrame macro="">
      <xdr:nvGraphicFramePr>
        <xdr:cNvPr id="17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19</xdr:col>
      <xdr:colOff>15012</xdr:colOff>
      <xdr:row>120</xdr:row>
      <xdr:rowOff>26194</xdr:rowOff>
    </xdr:from>
    <xdr:to>
      <xdr:col>21</xdr:col>
      <xdr:colOff>1003808</xdr:colOff>
      <xdr:row>138</xdr:row>
      <xdr:rowOff>117634</xdr:rowOff>
    </xdr:to>
    <xdr:graphicFrame macro="">
      <xdr:nvGraphicFramePr>
        <xdr:cNvPr id="18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22</xdr:col>
      <xdr:colOff>45023</xdr:colOff>
      <xdr:row>120</xdr:row>
      <xdr:rowOff>26194</xdr:rowOff>
    </xdr:from>
    <xdr:to>
      <xdr:col>24</xdr:col>
      <xdr:colOff>1033819</xdr:colOff>
      <xdr:row>138</xdr:row>
      <xdr:rowOff>117634</xdr:rowOff>
    </xdr:to>
    <xdr:graphicFrame macro="">
      <xdr:nvGraphicFramePr>
        <xdr:cNvPr id="19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7</xdr:col>
      <xdr:colOff>24340</xdr:colOff>
      <xdr:row>140</xdr:row>
      <xdr:rowOff>26194</xdr:rowOff>
    </xdr:from>
    <xdr:to>
      <xdr:col>9</xdr:col>
      <xdr:colOff>1033270</xdr:colOff>
      <xdr:row>158</xdr:row>
      <xdr:rowOff>117634</xdr:rowOff>
    </xdr:to>
    <xdr:graphicFrame macro="">
      <xdr:nvGraphicFramePr>
        <xdr:cNvPr id="20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10</xdr:col>
      <xdr:colOff>65990</xdr:colOff>
      <xdr:row>140</xdr:row>
      <xdr:rowOff>26194</xdr:rowOff>
    </xdr:from>
    <xdr:to>
      <xdr:col>12</xdr:col>
      <xdr:colOff>1051108</xdr:colOff>
      <xdr:row>158</xdr:row>
      <xdr:rowOff>117634</xdr:rowOff>
    </xdr:to>
    <xdr:graphicFrame macro="">
      <xdr:nvGraphicFramePr>
        <xdr:cNvPr id="21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13</xdr:col>
      <xdr:colOff>15337</xdr:colOff>
      <xdr:row>140</xdr:row>
      <xdr:rowOff>26194</xdr:rowOff>
    </xdr:from>
    <xdr:to>
      <xdr:col>15</xdr:col>
      <xdr:colOff>1033792</xdr:colOff>
      <xdr:row>158</xdr:row>
      <xdr:rowOff>117634</xdr:rowOff>
    </xdr:to>
    <xdr:graphicFrame macro="">
      <xdr:nvGraphicFramePr>
        <xdr:cNvPr id="22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15</xdr:col>
      <xdr:colOff>1104639</xdr:colOff>
      <xdr:row>140</xdr:row>
      <xdr:rowOff>26194</xdr:rowOff>
    </xdr:from>
    <xdr:to>
      <xdr:col>18</xdr:col>
      <xdr:colOff>974248</xdr:colOff>
      <xdr:row>158</xdr:row>
      <xdr:rowOff>117634</xdr:rowOff>
    </xdr:to>
    <xdr:graphicFrame macro="">
      <xdr:nvGraphicFramePr>
        <xdr:cNvPr id="23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19</xdr:col>
      <xdr:colOff>15012</xdr:colOff>
      <xdr:row>140</xdr:row>
      <xdr:rowOff>26194</xdr:rowOff>
    </xdr:from>
    <xdr:to>
      <xdr:col>21</xdr:col>
      <xdr:colOff>1003808</xdr:colOff>
      <xdr:row>158</xdr:row>
      <xdr:rowOff>117634</xdr:rowOff>
    </xdr:to>
    <xdr:graphicFrame macro="">
      <xdr:nvGraphicFramePr>
        <xdr:cNvPr id="24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absolute">
    <xdr:from>
      <xdr:col>22</xdr:col>
      <xdr:colOff>45023</xdr:colOff>
      <xdr:row>140</xdr:row>
      <xdr:rowOff>26194</xdr:rowOff>
    </xdr:from>
    <xdr:to>
      <xdr:col>24</xdr:col>
      <xdr:colOff>1033819</xdr:colOff>
      <xdr:row>158</xdr:row>
      <xdr:rowOff>117634</xdr:rowOff>
    </xdr:to>
    <xdr:graphicFrame macro="">
      <xdr:nvGraphicFramePr>
        <xdr:cNvPr id="25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absolute">
    <xdr:from>
      <xdr:col>7</xdr:col>
      <xdr:colOff>24340</xdr:colOff>
      <xdr:row>60</xdr:row>
      <xdr:rowOff>26194</xdr:rowOff>
    </xdr:from>
    <xdr:to>
      <xdr:col>9</xdr:col>
      <xdr:colOff>1033270</xdr:colOff>
      <xdr:row>78</xdr:row>
      <xdr:rowOff>117634</xdr:rowOff>
    </xdr:to>
    <xdr:graphicFrame macro="">
      <xdr:nvGraphicFramePr>
        <xdr:cNvPr id="2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10</xdr:col>
      <xdr:colOff>65990</xdr:colOff>
      <xdr:row>60</xdr:row>
      <xdr:rowOff>26194</xdr:rowOff>
    </xdr:from>
    <xdr:to>
      <xdr:col>12</xdr:col>
      <xdr:colOff>1051108</xdr:colOff>
      <xdr:row>78</xdr:row>
      <xdr:rowOff>117634</xdr:rowOff>
    </xdr:to>
    <xdr:graphicFrame macro="">
      <xdr:nvGraphicFramePr>
        <xdr:cNvPr id="2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absolute">
    <xdr:from>
      <xdr:col>13</xdr:col>
      <xdr:colOff>15337</xdr:colOff>
      <xdr:row>60</xdr:row>
      <xdr:rowOff>26194</xdr:rowOff>
    </xdr:from>
    <xdr:to>
      <xdr:col>15</xdr:col>
      <xdr:colOff>1033792</xdr:colOff>
      <xdr:row>78</xdr:row>
      <xdr:rowOff>117634</xdr:rowOff>
    </xdr:to>
    <xdr:graphicFrame macro="">
      <xdr:nvGraphicFramePr>
        <xdr:cNvPr id="2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15</xdr:col>
      <xdr:colOff>1104639</xdr:colOff>
      <xdr:row>60</xdr:row>
      <xdr:rowOff>26194</xdr:rowOff>
    </xdr:from>
    <xdr:to>
      <xdr:col>18</xdr:col>
      <xdr:colOff>974248</xdr:colOff>
      <xdr:row>78</xdr:row>
      <xdr:rowOff>117634</xdr:rowOff>
    </xdr:to>
    <xdr:graphicFrame macro="">
      <xdr:nvGraphicFramePr>
        <xdr:cNvPr id="2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absolute">
    <xdr:from>
      <xdr:col>19</xdr:col>
      <xdr:colOff>15012</xdr:colOff>
      <xdr:row>60</xdr:row>
      <xdr:rowOff>26194</xdr:rowOff>
    </xdr:from>
    <xdr:to>
      <xdr:col>21</xdr:col>
      <xdr:colOff>1003808</xdr:colOff>
      <xdr:row>78</xdr:row>
      <xdr:rowOff>117634</xdr:rowOff>
    </xdr:to>
    <xdr:graphicFrame macro="">
      <xdr:nvGraphicFramePr>
        <xdr:cNvPr id="3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absolute">
    <xdr:from>
      <xdr:col>22</xdr:col>
      <xdr:colOff>45023</xdr:colOff>
      <xdr:row>60</xdr:row>
      <xdr:rowOff>26194</xdr:rowOff>
    </xdr:from>
    <xdr:to>
      <xdr:col>24</xdr:col>
      <xdr:colOff>1033819</xdr:colOff>
      <xdr:row>78</xdr:row>
      <xdr:rowOff>117634</xdr:rowOff>
    </xdr:to>
    <xdr:graphicFrame macro="">
      <xdr:nvGraphicFramePr>
        <xdr:cNvPr id="3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absolute">
    <xdr:from>
      <xdr:col>15</xdr:col>
      <xdr:colOff>1104639</xdr:colOff>
      <xdr:row>40</xdr:row>
      <xdr:rowOff>26194</xdr:rowOff>
    </xdr:from>
    <xdr:to>
      <xdr:col>18</xdr:col>
      <xdr:colOff>974248</xdr:colOff>
      <xdr:row>58</xdr:row>
      <xdr:rowOff>117634</xdr:rowOff>
    </xdr:to>
    <xdr:graphicFrame macro="">
      <xdr:nvGraphicFramePr>
        <xdr:cNvPr id="3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absolute">
    <xdr:from>
      <xdr:col>19</xdr:col>
      <xdr:colOff>15012</xdr:colOff>
      <xdr:row>40</xdr:row>
      <xdr:rowOff>26194</xdr:rowOff>
    </xdr:from>
    <xdr:to>
      <xdr:col>21</xdr:col>
      <xdr:colOff>1003808</xdr:colOff>
      <xdr:row>58</xdr:row>
      <xdr:rowOff>117634</xdr:rowOff>
    </xdr:to>
    <xdr:graphicFrame macro="">
      <xdr:nvGraphicFramePr>
        <xdr:cNvPr id="3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absolute">
    <xdr:from>
      <xdr:col>22</xdr:col>
      <xdr:colOff>45023</xdr:colOff>
      <xdr:row>40</xdr:row>
      <xdr:rowOff>26194</xdr:rowOff>
    </xdr:from>
    <xdr:to>
      <xdr:col>24</xdr:col>
      <xdr:colOff>1033819</xdr:colOff>
      <xdr:row>58</xdr:row>
      <xdr:rowOff>117634</xdr:rowOff>
    </xdr:to>
    <xdr:graphicFrame macro="">
      <xdr:nvGraphicFramePr>
        <xdr:cNvPr id="3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absolute">
    <xdr:from>
      <xdr:col>7</xdr:col>
      <xdr:colOff>24340</xdr:colOff>
      <xdr:row>40</xdr:row>
      <xdr:rowOff>26194</xdr:rowOff>
    </xdr:from>
    <xdr:to>
      <xdr:col>9</xdr:col>
      <xdr:colOff>1033270</xdr:colOff>
      <xdr:row>58</xdr:row>
      <xdr:rowOff>117634</xdr:rowOff>
    </xdr:to>
    <xdr:graphicFrame macro="">
      <xdr:nvGraphicFramePr>
        <xdr:cNvPr id="3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absolute">
    <xdr:from>
      <xdr:col>10</xdr:col>
      <xdr:colOff>65990</xdr:colOff>
      <xdr:row>40</xdr:row>
      <xdr:rowOff>26194</xdr:rowOff>
    </xdr:from>
    <xdr:to>
      <xdr:col>12</xdr:col>
      <xdr:colOff>1051108</xdr:colOff>
      <xdr:row>58</xdr:row>
      <xdr:rowOff>117634</xdr:rowOff>
    </xdr:to>
    <xdr:graphicFrame macro="">
      <xdr:nvGraphicFramePr>
        <xdr:cNvPr id="3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absolute">
    <xdr:from>
      <xdr:col>13</xdr:col>
      <xdr:colOff>15337</xdr:colOff>
      <xdr:row>40</xdr:row>
      <xdr:rowOff>26194</xdr:rowOff>
    </xdr:from>
    <xdr:to>
      <xdr:col>15</xdr:col>
      <xdr:colOff>1033792</xdr:colOff>
      <xdr:row>58</xdr:row>
      <xdr:rowOff>117634</xdr:rowOff>
    </xdr:to>
    <xdr:graphicFrame macro="">
      <xdr:nvGraphicFramePr>
        <xdr:cNvPr id="3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absolute">
    <xdr:from>
      <xdr:col>7</xdr:col>
      <xdr:colOff>45459</xdr:colOff>
      <xdr:row>2</xdr:row>
      <xdr:rowOff>3955</xdr:rowOff>
    </xdr:from>
    <xdr:to>
      <xdr:col>9</xdr:col>
      <xdr:colOff>1001382</xdr:colOff>
      <xdr:row>20</xdr:row>
      <xdr:rowOff>143033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absolute">
    <xdr:from>
      <xdr:col>10</xdr:col>
      <xdr:colOff>46755</xdr:colOff>
      <xdr:row>1</xdr:row>
      <xdr:rowOff>172720</xdr:rowOff>
    </xdr:from>
    <xdr:to>
      <xdr:col>12</xdr:col>
      <xdr:colOff>1003473</xdr:colOff>
      <xdr:row>20</xdr:row>
      <xdr:rowOff>141935</xdr:rowOff>
    </xdr:to>
    <xdr:graphicFrame macro="">
      <xdr:nvGraphicFramePr>
        <xdr:cNvPr id="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absolute">
    <xdr:from>
      <xdr:col>13</xdr:col>
      <xdr:colOff>36899</xdr:colOff>
      <xdr:row>1</xdr:row>
      <xdr:rowOff>172720</xdr:rowOff>
    </xdr:from>
    <xdr:to>
      <xdr:col>15</xdr:col>
      <xdr:colOff>993616</xdr:colOff>
      <xdr:row>20</xdr:row>
      <xdr:rowOff>141935</xdr:rowOff>
    </xdr:to>
    <xdr:graphicFrame macro="">
      <xdr:nvGraphicFramePr>
        <xdr:cNvPr id="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absolute">
    <xdr:from>
      <xdr:col>16</xdr:col>
      <xdr:colOff>27463</xdr:colOff>
      <xdr:row>1</xdr:row>
      <xdr:rowOff>172720</xdr:rowOff>
    </xdr:from>
    <xdr:to>
      <xdr:col>18</xdr:col>
      <xdr:colOff>1014011</xdr:colOff>
      <xdr:row>20</xdr:row>
      <xdr:rowOff>143351</xdr:rowOff>
    </xdr:to>
    <xdr:graphicFrame macro="">
      <xdr:nvGraphicFramePr>
        <xdr:cNvPr id="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absolute">
    <xdr:from>
      <xdr:col>19</xdr:col>
      <xdr:colOff>70762</xdr:colOff>
      <xdr:row>1</xdr:row>
      <xdr:rowOff>172720</xdr:rowOff>
    </xdr:from>
    <xdr:to>
      <xdr:col>21</xdr:col>
      <xdr:colOff>1057309</xdr:colOff>
      <xdr:row>20</xdr:row>
      <xdr:rowOff>143351</xdr:rowOff>
    </xdr:to>
    <xdr:graphicFrame macro="">
      <xdr:nvGraphicFramePr>
        <xdr:cNvPr id="4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absolute">
    <xdr:from>
      <xdr:col>22</xdr:col>
      <xdr:colOff>75648</xdr:colOff>
      <xdr:row>1</xdr:row>
      <xdr:rowOff>172720</xdr:rowOff>
    </xdr:from>
    <xdr:to>
      <xdr:col>24</xdr:col>
      <xdr:colOff>1062196</xdr:colOff>
      <xdr:row>20</xdr:row>
      <xdr:rowOff>143351</xdr:rowOff>
    </xdr:to>
    <xdr:graphicFrame macro="">
      <xdr:nvGraphicFramePr>
        <xdr:cNvPr id="4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6</xdr:col>
      <xdr:colOff>60960</xdr:colOff>
      <xdr:row>3</xdr:row>
      <xdr:rowOff>53340</xdr:rowOff>
    </xdr:from>
    <xdr:to>
      <xdr:col>6</xdr:col>
      <xdr:colOff>883920</xdr:colOff>
      <xdr:row>7</xdr:row>
      <xdr:rowOff>91440</xdr:rowOff>
    </xdr:to>
    <xdr:pic>
      <xdr:nvPicPr>
        <xdr:cNvPr id="44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522720" y="624840"/>
          <a:ext cx="82296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24340</xdr:colOff>
      <xdr:row>100</xdr:row>
      <xdr:rowOff>26193</xdr:rowOff>
    </xdr:from>
    <xdr:to>
      <xdr:col>9</xdr:col>
      <xdr:colOff>1033270</xdr:colOff>
      <xdr:row>118</xdr:row>
      <xdr:rowOff>117634</xdr:rowOff>
    </xdr:to>
    <xdr:graphicFrame macro="">
      <xdr:nvGraphicFramePr>
        <xdr:cNvPr id="45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absolute">
    <xdr:from>
      <xdr:col>10</xdr:col>
      <xdr:colOff>65990</xdr:colOff>
      <xdr:row>100</xdr:row>
      <xdr:rowOff>26193</xdr:rowOff>
    </xdr:from>
    <xdr:to>
      <xdr:col>12</xdr:col>
      <xdr:colOff>1051108</xdr:colOff>
      <xdr:row>118</xdr:row>
      <xdr:rowOff>117634</xdr:rowOff>
    </xdr:to>
    <xdr:graphicFrame macro="">
      <xdr:nvGraphicFramePr>
        <xdr:cNvPr id="4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absolute">
    <xdr:from>
      <xdr:col>13</xdr:col>
      <xdr:colOff>15337</xdr:colOff>
      <xdr:row>100</xdr:row>
      <xdr:rowOff>26193</xdr:rowOff>
    </xdr:from>
    <xdr:to>
      <xdr:col>15</xdr:col>
      <xdr:colOff>1033792</xdr:colOff>
      <xdr:row>118</xdr:row>
      <xdr:rowOff>117634</xdr:rowOff>
    </xdr:to>
    <xdr:graphicFrame macro="">
      <xdr:nvGraphicFramePr>
        <xdr:cNvPr id="47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absolute">
    <xdr:from>
      <xdr:col>15</xdr:col>
      <xdr:colOff>1104639</xdr:colOff>
      <xdr:row>100</xdr:row>
      <xdr:rowOff>26193</xdr:rowOff>
    </xdr:from>
    <xdr:to>
      <xdr:col>18</xdr:col>
      <xdr:colOff>974248</xdr:colOff>
      <xdr:row>118</xdr:row>
      <xdr:rowOff>117634</xdr:rowOff>
    </xdr:to>
    <xdr:graphicFrame macro="">
      <xdr:nvGraphicFramePr>
        <xdr:cNvPr id="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absolute">
    <xdr:from>
      <xdr:col>19</xdr:col>
      <xdr:colOff>15012</xdr:colOff>
      <xdr:row>100</xdr:row>
      <xdr:rowOff>26193</xdr:rowOff>
    </xdr:from>
    <xdr:to>
      <xdr:col>21</xdr:col>
      <xdr:colOff>1003808</xdr:colOff>
      <xdr:row>118</xdr:row>
      <xdr:rowOff>117634</xdr:rowOff>
    </xdr:to>
    <xdr:graphicFrame macro="">
      <xdr:nvGraphicFramePr>
        <xdr:cNvPr id="4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absolute">
    <xdr:from>
      <xdr:col>22</xdr:col>
      <xdr:colOff>45023</xdr:colOff>
      <xdr:row>100</xdr:row>
      <xdr:rowOff>26193</xdr:rowOff>
    </xdr:from>
    <xdr:to>
      <xdr:col>24</xdr:col>
      <xdr:colOff>1033819</xdr:colOff>
      <xdr:row>118</xdr:row>
      <xdr:rowOff>117634</xdr:rowOff>
    </xdr:to>
    <xdr:graphicFrame macro="">
      <xdr:nvGraphicFramePr>
        <xdr:cNvPr id="5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absolute">
    <xdr:from>
      <xdr:col>15</xdr:col>
      <xdr:colOff>1104639</xdr:colOff>
      <xdr:row>80</xdr:row>
      <xdr:rowOff>26194</xdr:rowOff>
    </xdr:from>
    <xdr:to>
      <xdr:col>18</xdr:col>
      <xdr:colOff>974248</xdr:colOff>
      <xdr:row>98</xdr:row>
      <xdr:rowOff>117633</xdr:rowOff>
    </xdr:to>
    <xdr:graphicFrame macro="">
      <xdr:nvGraphicFramePr>
        <xdr:cNvPr id="51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absolute">
    <xdr:from>
      <xdr:col>19</xdr:col>
      <xdr:colOff>15012</xdr:colOff>
      <xdr:row>80</xdr:row>
      <xdr:rowOff>26194</xdr:rowOff>
    </xdr:from>
    <xdr:to>
      <xdr:col>21</xdr:col>
      <xdr:colOff>1003808</xdr:colOff>
      <xdr:row>98</xdr:row>
      <xdr:rowOff>117633</xdr:rowOff>
    </xdr:to>
    <xdr:graphicFrame macro="">
      <xdr:nvGraphicFramePr>
        <xdr:cNvPr id="52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absolute">
    <xdr:from>
      <xdr:col>22</xdr:col>
      <xdr:colOff>45023</xdr:colOff>
      <xdr:row>80</xdr:row>
      <xdr:rowOff>26194</xdr:rowOff>
    </xdr:from>
    <xdr:to>
      <xdr:col>24</xdr:col>
      <xdr:colOff>1033819</xdr:colOff>
      <xdr:row>98</xdr:row>
      <xdr:rowOff>117633</xdr:rowOff>
    </xdr:to>
    <xdr:graphicFrame macro="">
      <xdr:nvGraphicFramePr>
        <xdr:cNvPr id="53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absolute">
    <xdr:from>
      <xdr:col>7</xdr:col>
      <xdr:colOff>24340</xdr:colOff>
      <xdr:row>80</xdr:row>
      <xdr:rowOff>26194</xdr:rowOff>
    </xdr:from>
    <xdr:to>
      <xdr:col>9</xdr:col>
      <xdr:colOff>1033270</xdr:colOff>
      <xdr:row>98</xdr:row>
      <xdr:rowOff>117633</xdr:rowOff>
    </xdr:to>
    <xdr:graphicFrame macro="">
      <xdr:nvGraphicFramePr>
        <xdr:cNvPr id="5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absolute">
    <xdr:from>
      <xdr:col>10</xdr:col>
      <xdr:colOff>65990</xdr:colOff>
      <xdr:row>80</xdr:row>
      <xdr:rowOff>26194</xdr:rowOff>
    </xdr:from>
    <xdr:to>
      <xdr:col>12</xdr:col>
      <xdr:colOff>1051108</xdr:colOff>
      <xdr:row>98</xdr:row>
      <xdr:rowOff>117633</xdr:rowOff>
    </xdr:to>
    <xdr:graphicFrame macro="">
      <xdr:nvGraphicFramePr>
        <xdr:cNvPr id="5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absolute">
    <xdr:from>
      <xdr:col>13</xdr:col>
      <xdr:colOff>15337</xdr:colOff>
      <xdr:row>80</xdr:row>
      <xdr:rowOff>26194</xdr:rowOff>
    </xdr:from>
    <xdr:to>
      <xdr:col>15</xdr:col>
      <xdr:colOff>1033792</xdr:colOff>
      <xdr:row>98</xdr:row>
      <xdr:rowOff>117633</xdr:rowOff>
    </xdr:to>
    <xdr:graphicFrame macro="">
      <xdr:nvGraphicFramePr>
        <xdr:cNvPr id="56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0</xdr:colOff>
      <xdr:row>45</xdr:row>
      <xdr:rowOff>0</xdr:rowOff>
    </xdr:from>
    <xdr:to>
      <xdr:col>6</xdr:col>
      <xdr:colOff>888100</xdr:colOff>
      <xdr:row>57</xdr:row>
      <xdr:rowOff>161574</xdr:rowOff>
    </xdr:to>
    <xdr:pic>
      <xdr:nvPicPr>
        <xdr:cNvPr id="47900708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7594600"/>
          <a:ext cx="7200000" cy="21808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6</xdr:col>
      <xdr:colOff>888100</xdr:colOff>
      <xdr:row>77</xdr:row>
      <xdr:rowOff>161574</xdr:rowOff>
    </xdr:to>
    <xdr:pic>
      <xdr:nvPicPr>
        <xdr:cNvPr id="47900709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10985500"/>
          <a:ext cx="7200000" cy="2180874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495300</xdr:colOff>
      <xdr:row>2</xdr:row>
      <xdr:rowOff>22860</xdr:rowOff>
    </xdr:from>
    <xdr:to>
      <xdr:col>0</xdr:col>
      <xdr:colOff>1318260</xdr:colOff>
      <xdr:row>6</xdr:row>
      <xdr:rowOff>24765</xdr:rowOff>
    </xdr:to>
    <xdr:pic>
      <xdr:nvPicPr>
        <xdr:cNvPr id="2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5300" y="403860"/>
          <a:ext cx="82296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62921</xdr:colOff>
      <xdr:row>1</xdr:row>
      <xdr:rowOff>164286</xdr:rowOff>
    </xdr:from>
    <xdr:to>
      <xdr:col>9</xdr:col>
      <xdr:colOff>1021226</xdr:colOff>
      <xdr:row>20</xdr:row>
      <xdr:rowOff>122390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65012</xdr:colOff>
      <xdr:row>1</xdr:row>
      <xdr:rowOff>155251</xdr:rowOff>
    </xdr:from>
    <xdr:to>
      <xdr:col>12</xdr:col>
      <xdr:colOff>1023317</xdr:colOff>
      <xdr:row>20</xdr:row>
      <xdr:rowOff>113355</xdr:rowOff>
    </xdr:to>
    <xdr:graphicFrame macro="">
      <xdr:nvGraphicFramePr>
        <xdr:cNvPr id="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13</xdr:col>
      <xdr:colOff>55155</xdr:colOff>
      <xdr:row>1</xdr:row>
      <xdr:rowOff>155251</xdr:rowOff>
    </xdr:from>
    <xdr:to>
      <xdr:col>15</xdr:col>
      <xdr:colOff>1013460</xdr:colOff>
      <xdr:row>20</xdr:row>
      <xdr:rowOff>113355</xdr:rowOff>
    </xdr:to>
    <xdr:graphicFrame macro="">
      <xdr:nvGraphicFramePr>
        <xdr:cNvPr id="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16</xdr:col>
      <xdr:colOff>7620</xdr:colOff>
      <xdr:row>1</xdr:row>
      <xdr:rowOff>155251</xdr:rowOff>
    </xdr:from>
    <xdr:to>
      <xdr:col>18</xdr:col>
      <xdr:colOff>995755</xdr:colOff>
      <xdr:row>20</xdr:row>
      <xdr:rowOff>114771</xdr:rowOff>
    </xdr:to>
    <xdr:graphicFrame macro="">
      <xdr:nvGraphicFramePr>
        <xdr:cNvPr id="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50918</xdr:colOff>
      <xdr:row>1</xdr:row>
      <xdr:rowOff>155251</xdr:rowOff>
    </xdr:from>
    <xdr:to>
      <xdr:col>21</xdr:col>
      <xdr:colOff>1039053</xdr:colOff>
      <xdr:row>20</xdr:row>
      <xdr:rowOff>114771</xdr:rowOff>
    </xdr:to>
    <xdr:graphicFrame macro="">
      <xdr:nvGraphicFramePr>
        <xdr:cNvPr id="4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55805</xdr:colOff>
      <xdr:row>1</xdr:row>
      <xdr:rowOff>155251</xdr:rowOff>
    </xdr:from>
    <xdr:to>
      <xdr:col>24</xdr:col>
      <xdr:colOff>1043940</xdr:colOff>
      <xdr:row>20</xdr:row>
      <xdr:rowOff>114771</xdr:rowOff>
    </xdr:to>
    <xdr:graphicFrame macro="">
      <xdr:nvGraphicFramePr>
        <xdr:cNvPr id="4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6</xdr:col>
      <xdr:colOff>60960</xdr:colOff>
      <xdr:row>2</xdr:row>
      <xdr:rowOff>62865</xdr:rowOff>
    </xdr:from>
    <xdr:to>
      <xdr:col>6</xdr:col>
      <xdr:colOff>883920</xdr:colOff>
      <xdr:row>6</xdr:row>
      <xdr:rowOff>112871</xdr:rowOff>
    </xdr:to>
    <xdr:pic>
      <xdr:nvPicPr>
        <xdr:cNvPr id="44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433185" y="443865"/>
          <a:ext cx="82296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24340</xdr:colOff>
      <xdr:row>160</xdr:row>
      <xdr:rowOff>26194</xdr:rowOff>
    </xdr:from>
    <xdr:to>
      <xdr:col>9</xdr:col>
      <xdr:colOff>1033270</xdr:colOff>
      <xdr:row>178</xdr:row>
      <xdr:rowOff>117633</xdr:rowOff>
    </xdr:to>
    <xdr:graphicFrame macro="">
      <xdr:nvGraphicFramePr>
        <xdr:cNvPr id="115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65990</xdr:colOff>
      <xdr:row>160</xdr:row>
      <xdr:rowOff>26194</xdr:rowOff>
    </xdr:from>
    <xdr:to>
      <xdr:col>12</xdr:col>
      <xdr:colOff>1051108</xdr:colOff>
      <xdr:row>178</xdr:row>
      <xdr:rowOff>117633</xdr:rowOff>
    </xdr:to>
    <xdr:graphicFrame macro="">
      <xdr:nvGraphicFramePr>
        <xdr:cNvPr id="116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13</xdr:col>
      <xdr:colOff>15337</xdr:colOff>
      <xdr:row>160</xdr:row>
      <xdr:rowOff>26194</xdr:rowOff>
    </xdr:from>
    <xdr:to>
      <xdr:col>15</xdr:col>
      <xdr:colOff>1033792</xdr:colOff>
      <xdr:row>178</xdr:row>
      <xdr:rowOff>117633</xdr:rowOff>
    </xdr:to>
    <xdr:graphicFrame macro="">
      <xdr:nvGraphicFramePr>
        <xdr:cNvPr id="117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15</xdr:col>
      <xdr:colOff>1104639</xdr:colOff>
      <xdr:row>160</xdr:row>
      <xdr:rowOff>26194</xdr:rowOff>
    </xdr:from>
    <xdr:to>
      <xdr:col>18</xdr:col>
      <xdr:colOff>974248</xdr:colOff>
      <xdr:row>178</xdr:row>
      <xdr:rowOff>117633</xdr:rowOff>
    </xdr:to>
    <xdr:graphicFrame macro="">
      <xdr:nvGraphicFramePr>
        <xdr:cNvPr id="118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15012</xdr:colOff>
      <xdr:row>160</xdr:row>
      <xdr:rowOff>26194</xdr:rowOff>
    </xdr:from>
    <xdr:to>
      <xdr:col>21</xdr:col>
      <xdr:colOff>1003808</xdr:colOff>
      <xdr:row>178</xdr:row>
      <xdr:rowOff>117633</xdr:rowOff>
    </xdr:to>
    <xdr:graphicFrame macro="">
      <xdr:nvGraphicFramePr>
        <xdr:cNvPr id="119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45023</xdr:colOff>
      <xdr:row>160</xdr:row>
      <xdr:rowOff>26194</xdr:rowOff>
    </xdr:from>
    <xdr:to>
      <xdr:col>24</xdr:col>
      <xdr:colOff>1033819</xdr:colOff>
      <xdr:row>178</xdr:row>
      <xdr:rowOff>117633</xdr:rowOff>
    </xdr:to>
    <xdr:graphicFrame macro="">
      <xdr:nvGraphicFramePr>
        <xdr:cNvPr id="120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24340</xdr:colOff>
      <xdr:row>180</xdr:row>
      <xdr:rowOff>26193</xdr:rowOff>
    </xdr:from>
    <xdr:to>
      <xdr:col>9</xdr:col>
      <xdr:colOff>1033270</xdr:colOff>
      <xdr:row>198</xdr:row>
      <xdr:rowOff>117634</xdr:rowOff>
    </xdr:to>
    <xdr:graphicFrame macro="">
      <xdr:nvGraphicFramePr>
        <xdr:cNvPr id="129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65990</xdr:colOff>
      <xdr:row>180</xdr:row>
      <xdr:rowOff>26193</xdr:rowOff>
    </xdr:from>
    <xdr:to>
      <xdr:col>12</xdr:col>
      <xdr:colOff>1051108</xdr:colOff>
      <xdr:row>198</xdr:row>
      <xdr:rowOff>117634</xdr:rowOff>
    </xdr:to>
    <xdr:graphicFrame macro="">
      <xdr:nvGraphicFramePr>
        <xdr:cNvPr id="130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13</xdr:col>
      <xdr:colOff>15337</xdr:colOff>
      <xdr:row>180</xdr:row>
      <xdr:rowOff>26193</xdr:rowOff>
    </xdr:from>
    <xdr:to>
      <xdr:col>15</xdr:col>
      <xdr:colOff>1033792</xdr:colOff>
      <xdr:row>198</xdr:row>
      <xdr:rowOff>117634</xdr:rowOff>
    </xdr:to>
    <xdr:graphicFrame macro="">
      <xdr:nvGraphicFramePr>
        <xdr:cNvPr id="131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15</xdr:col>
      <xdr:colOff>1104639</xdr:colOff>
      <xdr:row>180</xdr:row>
      <xdr:rowOff>26193</xdr:rowOff>
    </xdr:from>
    <xdr:to>
      <xdr:col>18</xdr:col>
      <xdr:colOff>974248</xdr:colOff>
      <xdr:row>198</xdr:row>
      <xdr:rowOff>117634</xdr:rowOff>
    </xdr:to>
    <xdr:graphicFrame macro="">
      <xdr:nvGraphicFramePr>
        <xdr:cNvPr id="132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15012</xdr:colOff>
      <xdr:row>180</xdr:row>
      <xdr:rowOff>26193</xdr:rowOff>
    </xdr:from>
    <xdr:to>
      <xdr:col>21</xdr:col>
      <xdr:colOff>1003808</xdr:colOff>
      <xdr:row>198</xdr:row>
      <xdr:rowOff>117634</xdr:rowOff>
    </xdr:to>
    <xdr:graphicFrame macro="">
      <xdr:nvGraphicFramePr>
        <xdr:cNvPr id="133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22</xdr:col>
      <xdr:colOff>45023</xdr:colOff>
      <xdr:row>180</xdr:row>
      <xdr:rowOff>26193</xdr:rowOff>
    </xdr:from>
    <xdr:to>
      <xdr:col>24</xdr:col>
      <xdr:colOff>1033819</xdr:colOff>
      <xdr:row>198</xdr:row>
      <xdr:rowOff>117634</xdr:rowOff>
    </xdr:to>
    <xdr:graphicFrame macro="">
      <xdr:nvGraphicFramePr>
        <xdr:cNvPr id="134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7</xdr:col>
      <xdr:colOff>24340</xdr:colOff>
      <xdr:row>120</xdr:row>
      <xdr:rowOff>26194</xdr:rowOff>
    </xdr:from>
    <xdr:to>
      <xdr:col>9</xdr:col>
      <xdr:colOff>1033270</xdr:colOff>
      <xdr:row>138</xdr:row>
      <xdr:rowOff>117634</xdr:rowOff>
    </xdr:to>
    <xdr:graphicFrame macro="">
      <xdr:nvGraphicFramePr>
        <xdr:cNvPr id="87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10</xdr:col>
      <xdr:colOff>65990</xdr:colOff>
      <xdr:row>120</xdr:row>
      <xdr:rowOff>26194</xdr:rowOff>
    </xdr:from>
    <xdr:to>
      <xdr:col>12</xdr:col>
      <xdr:colOff>1051108</xdr:colOff>
      <xdr:row>138</xdr:row>
      <xdr:rowOff>117634</xdr:rowOff>
    </xdr:to>
    <xdr:graphicFrame macro="">
      <xdr:nvGraphicFramePr>
        <xdr:cNvPr id="88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13</xdr:col>
      <xdr:colOff>15337</xdr:colOff>
      <xdr:row>120</xdr:row>
      <xdr:rowOff>26194</xdr:rowOff>
    </xdr:from>
    <xdr:to>
      <xdr:col>15</xdr:col>
      <xdr:colOff>1033792</xdr:colOff>
      <xdr:row>138</xdr:row>
      <xdr:rowOff>117634</xdr:rowOff>
    </xdr:to>
    <xdr:graphicFrame macro="">
      <xdr:nvGraphicFramePr>
        <xdr:cNvPr id="89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15</xdr:col>
      <xdr:colOff>1104639</xdr:colOff>
      <xdr:row>120</xdr:row>
      <xdr:rowOff>26194</xdr:rowOff>
    </xdr:from>
    <xdr:to>
      <xdr:col>18</xdr:col>
      <xdr:colOff>974248</xdr:colOff>
      <xdr:row>138</xdr:row>
      <xdr:rowOff>117634</xdr:rowOff>
    </xdr:to>
    <xdr:graphicFrame macro="">
      <xdr:nvGraphicFramePr>
        <xdr:cNvPr id="90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19</xdr:col>
      <xdr:colOff>15012</xdr:colOff>
      <xdr:row>120</xdr:row>
      <xdr:rowOff>26194</xdr:rowOff>
    </xdr:from>
    <xdr:to>
      <xdr:col>21</xdr:col>
      <xdr:colOff>1003808</xdr:colOff>
      <xdr:row>138</xdr:row>
      <xdr:rowOff>117634</xdr:rowOff>
    </xdr:to>
    <xdr:graphicFrame macro="">
      <xdr:nvGraphicFramePr>
        <xdr:cNvPr id="91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22</xdr:col>
      <xdr:colOff>45023</xdr:colOff>
      <xdr:row>120</xdr:row>
      <xdr:rowOff>26194</xdr:rowOff>
    </xdr:from>
    <xdr:to>
      <xdr:col>24</xdr:col>
      <xdr:colOff>1033819</xdr:colOff>
      <xdr:row>138</xdr:row>
      <xdr:rowOff>117634</xdr:rowOff>
    </xdr:to>
    <xdr:graphicFrame macro="">
      <xdr:nvGraphicFramePr>
        <xdr:cNvPr id="92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7</xdr:col>
      <xdr:colOff>24340</xdr:colOff>
      <xdr:row>140</xdr:row>
      <xdr:rowOff>26194</xdr:rowOff>
    </xdr:from>
    <xdr:to>
      <xdr:col>9</xdr:col>
      <xdr:colOff>1033270</xdr:colOff>
      <xdr:row>158</xdr:row>
      <xdr:rowOff>117634</xdr:rowOff>
    </xdr:to>
    <xdr:graphicFrame macro="">
      <xdr:nvGraphicFramePr>
        <xdr:cNvPr id="101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10</xdr:col>
      <xdr:colOff>65990</xdr:colOff>
      <xdr:row>140</xdr:row>
      <xdr:rowOff>26194</xdr:rowOff>
    </xdr:from>
    <xdr:to>
      <xdr:col>12</xdr:col>
      <xdr:colOff>1051108</xdr:colOff>
      <xdr:row>158</xdr:row>
      <xdr:rowOff>117634</xdr:rowOff>
    </xdr:to>
    <xdr:graphicFrame macro="">
      <xdr:nvGraphicFramePr>
        <xdr:cNvPr id="102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13</xdr:col>
      <xdr:colOff>15337</xdr:colOff>
      <xdr:row>140</xdr:row>
      <xdr:rowOff>26194</xdr:rowOff>
    </xdr:from>
    <xdr:to>
      <xdr:col>15</xdr:col>
      <xdr:colOff>1033792</xdr:colOff>
      <xdr:row>158</xdr:row>
      <xdr:rowOff>117634</xdr:rowOff>
    </xdr:to>
    <xdr:graphicFrame macro="">
      <xdr:nvGraphicFramePr>
        <xdr:cNvPr id="103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15</xdr:col>
      <xdr:colOff>1104639</xdr:colOff>
      <xdr:row>140</xdr:row>
      <xdr:rowOff>26194</xdr:rowOff>
    </xdr:from>
    <xdr:to>
      <xdr:col>18</xdr:col>
      <xdr:colOff>974248</xdr:colOff>
      <xdr:row>158</xdr:row>
      <xdr:rowOff>117634</xdr:rowOff>
    </xdr:to>
    <xdr:graphicFrame macro="">
      <xdr:nvGraphicFramePr>
        <xdr:cNvPr id="104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19</xdr:col>
      <xdr:colOff>15012</xdr:colOff>
      <xdr:row>140</xdr:row>
      <xdr:rowOff>26194</xdr:rowOff>
    </xdr:from>
    <xdr:to>
      <xdr:col>21</xdr:col>
      <xdr:colOff>1003808</xdr:colOff>
      <xdr:row>158</xdr:row>
      <xdr:rowOff>117634</xdr:rowOff>
    </xdr:to>
    <xdr:graphicFrame macro="">
      <xdr:nvGraphicFramePr>
        <xdr:cNvPr id="105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absolute">
    <xdr:from>
      <xdr:col>22</xdr:col>
      <xdr:colOff>45023</xdr:colOff>
      <xdr:row>140</xdr:row>
      <xdr:rowOff>26194</xdr:rowOff>
    </xdr:from>
    <xdr:to>
      <xdr:col>24</xdr:col>
      <xdr:colOff>1033819</xdr:colOff>
      <xdr:row>158</xdr:row>
      <xdr:rowOff>117634</xdr:rowOff>
    </xdr:to>
    <xdr:graphicFrame macro="">
      <xdr:nvGraphicFramePr>
        <xdr:cNvPr id="106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absolute">
    <xdr:from>
      <xdr:col>7</xdr:col>
      <xdr:colOff>24340</xdr:colOff>
      <xdr:row>60</xdr:row>
      <xdr:rowOff>26194</xdr:rowOff>
    </xdr:from>
    <xdr:to>
      <xdr:col>9</xdr:col>
      <xdr:colOff>1033270</xdr:colOff>
      <xdr:row>78</xdr:row>
      <xdr:rowOff>117634</xdr:rowOff>
    </xdr:to>
    <xdr:graphicFrame macro="">
      <xdr:nvGraphicFramePr>
        <xdr:cNvPr id="49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10</xdr:col>
      <xdr:colOff>65990</xdr:colOff>
      <xdr:row>60</xdr:row>
      <xdr:rowOff>26194</xdr:rowOff>
    </xdr:from>
    <xdr:to>
      <xdr:col>12</xdr:col>
      <xdr:colOff>1051108</xdr:colOff>
      <xdr:row>78</xdr:row>
      <xdr:rowOff>117634</xdr:rowOff>
    </xdr:to>
    <xdr:graphicFrame macro="">
      <xdr:nvGraphicFramePr>
        <xdr:cNvPr id="50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absolute">
    <xdr:from>
      <xdr:col>13</xdr:col>
      <xdr:colOff>15337</xdr:colOff>
      <xdr:row>60</xdr:row>
      <xdr:rowOff>26194</xdr:rowOff>
    </xdr:from>
    <xdr:to>
      <xdr:col>15</xdr:col>
      <xdr:colOff>1033792</xdr:colOff>
      <xdr:row>78</xdr:row>
      <xdr:rowOff>117634</xdr:rowOff>
    </xdr:to>
    <xdr:graphicFrame macro="">
      <xdr:nvGraphicFramePr>
        <xdr:cNvPr id="51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15</xdr:col>
      <xdr:colOff>1104639</xdr:colOff>
      <xdr:row>60</xdr:row>
      <xdr:rowOff>26194</xdr:rowOff>
    </xdr:from>
    <xdr:to>
      <xdr:col>18</xdr:col>
      <xdr:colOff>974248</xdr:colOff>
      <xdr:row>78</xdr:row>
      <xdr:rowOff>117634</xdr:rowOff>
    </xdr:to>
    <xdr:graphicFrame macro="">
      <xdr:nvGraphicFramePr>
        <xdr:cNvPr id="52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absolute">
    <xdr:from>
      <xdr:col>19</xdr:col>
      <xdr:colOff>15012</xdr:colOff>
      <xdr:row>60</xdr:row>
      <xdr:rowOff>26194</xdr:rowOff>
    </xdr:from>
    <xdr:to>
      <xdr:col>21</xdr:col>
      <xdr:colOff>1003808</xdr:colOff>
      <xdr:row>78</xdr:row>
      <xdr:rowOff>117634</xdr:rowOff>
    </xdr:to>
    <xdr:graphicFrame macro="">
      <xdr:nvGraphicFramePr>
        <xdr:cNvPr id="53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absolute">
    <xdr:from>
      <xdr:col>22</xdr:col>
      <xdr:colOff>45023</xdr:colOff>
      <xdr:row>60</xdr:row>
      <xdr:rowOff>26194</xdr:rowOff>
    </xdr:from>
    <xdr:to>
      <xdr:col>24</xdr:col>
      <xdr:colOff>1033819</xdr:colOff>
      <xdr:row>78</xdr:row>
      <xdr:rowOff>117634</xdr:rowOff>
    </xdr:to>
    <xdr:graphicFrame macro="">
      <xdr:nvGraphicFramePr>
        <xdr:cNvPr id="54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absolute">
    <xdr:from>
      <xdr:col>15</xdr:col>
      <xdr:colOff>1104639</xdr:colOff>
      <xdr:row>40</xdr:row>
      <xdr:rowOff>26194</xdr:rowOff>
    </xdr:from>
    <xdr:to>
      <xdr:col>18</xdr:col>
      <xdr:colOff>974248</xdr:colOff>
      <xdr:row>58</xdr:row>
      <xdr:rowOff>117634</xdr:rowOff>
    </xdr:to>
    <xdr:graphicFrame macro="">
      <xdr:nvGraphicFramePr>
        <xdr:cNvPr id="64259493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absolute">
    <xdr:from>
      <xdr:col>19</xdr:col>
      <xdr:colOff>15012</xdr:colOff>
      <xdr:row>40</xdr:row>
      <xdr:rowOff>26194</xdr:rowOff>
    </xdr:from>
    <xdr:to>
      <xdr:col>21</xdr:col>
      <xdr:colOff>1003808</xdr:colOff>
      <xdr:row>58</xdr:row>
      <xdr:rowOff>117634</xdr:rowOff>
    </xdr:to>
    <xdr:graphicFrame macro="">
      <xdr:nvGraphicFramePr>
        <xdr:cNvPr id="64259494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absolute">
    <xdr:from>
      <xdr:col>22</xdr:col>
      <xdr:colOff>45023</xdr:colOff>
      <xdr:row>40</xdr:row>
      <xdr:rowOff>26194</xdr:rowOff>
    </xdr:from>
    <xdr:to>
      <xdr:col>24</xdr:col>
      <xdr:colOff>1033819</xdr:colOff>
      <xdr:row>58</xdr:row>
      <xdr:rowOff>117634</xdr:rowOff>
    </xdr:to>
    <xdr:graphicFrame macro="">
      <xdr:nvGraphicFramePr>
        <xdr:cNvPr id="64259495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absolute">
    <xdr:from>
      <xdr:col>7</xdr:col>
      <xdr:colOff>24340</xdr:colOff>
      <xdr:row>40</xdr:row>
      <xdr:rowOff>26194</xdr:rowOff>
    </xdr:from>
    <xdr:to>
      <xdr:col>9</xdr:col>
      <xdr:colOff>1033270</xdr:colOff>
      <xdr:row>58</xdr:row>
      <xdr:rowOff>117634</xdr:rowOff>
    </xdr:to>
    <xdr:graphicFrame macro="">
      <xdr:nvGraphicFramePr>
        <xdr:cNvPr id="64259496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absolute">
    <xdr:from>
      <xdr:col>10</xdr:col>
      <xdr:colOff>65990</xdr:colOff>
      <xdr:row>40</xdr:row>
      <xdr:rowOff>26194</xdr:rowOff>
    </xdr:from>
    <xdr:to>
      <xdr:col>12</xdr:col>
      <xdr:colOff>1051108</xdr:colOff>
      <xdr:row>58</xdr:row>
      <xdr:rowOff>117634</xdr:rowOff>
    </xdr:to>
    <xdr:graphicFrame macro="">
      <xdr:nvGraphicFramePr>
        <xdr:cNvPr id="64259497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absolute">
    <xdr:from>
      <xdr:col>13</xdr:col>
      <xdr:colOff>15337</xdr:colOff>
      <xdr:row>40</xdr:row>
      <xdr:rowOff>26194</xdr:rowOff>
    </xdr:from>
    <xdr:to>
      <xdr:col>15</xdr:col>
      <xdr:colOff>1033792</xdr:colOff>
      <xdr:row>58</xdr:row>
      <xdr:rowOff>117634</xdr:rowOff>
    </xdr:to>
    <xdr:graphicFrame macro="">
      <xdr:nvGraphicFramePr>
        <xdr:cNvPr id="64259498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absolute">
    <xdr:from>
      <xdr:col>7</xdr:col>
      <xdr:colOff>45459</xdr:colOff>
      <xdr:row>2</xdr:row>
      <xdr:rowOff>3955</xdr:rowOff>
    </xdr:from>
    <xdr:to>
      <xdr:col>9</xdr:col>
      <xdr:colOff>1001382</xdr:colOff>
      <xdr:row>20</xdr:row>
      <xdr:rowOff>143033</xdr:rowOff>
    </xdr:to>
    <xdr:graphicFrame macro="">
      <xdr:nvGraphicFramePr>
        <xdr:cNvPr id="64259550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absolute">
    <xdr:from>
      <xdr:col>10</xdr:col>
      <xdr:colOff>46755</xdr:colOff>
      <xdr:row>1</xdr:row>
      <xdr:rowOff>172720</xdr:rowOff>
    </xdr:from>
    <xdr:to>
      <xdr:col>12</xdr:col>
      <xdr:colOff>1003473</xdr:colOff>
      <xdr:row>20</xdr:row>
      <xdr:rowOff>141935</xdr:rowOff>
    </xdr:to>
    <xdr:graphicFrame macro="">
      <xdr:nvGraphicFramePr>
        <xdr:cNvPr id="64259551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absolute">
    <xdr:from>
      <xdr:col>13</xdr:col>
      <xdr:colOff>36899</xdr:colOff>
      <xdr:row>1</xdr:row>
      <xdr:rowOff>172720</xdr:rowOff>
    </xdr:from>
    <xdr:to>
      <xdr:col>15</xdr:col>
      <xdr:colOff>993616</xdr:colOff>
      <xdr:row>20</xdr:row>
      <xdr:rowOff>141935</xdr:rowOff>
    </xdr:to>
    <xdr:graphicFrame macro="">
      <xdr:nvGraphicFramePr>
        <xdr:cNvPr id="6425955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absolute">
    <xdr:from>
      <xdr:col>16</xdr:col>
      <xdr:colOff>27463</xdr:colOff>
      <xdr:row>1</xdr:row>
      <xdr:rowOff>172720</xdr:rowOff>
    </xdr:from>
    <xdr:to>
      <xdr:col>18</xdr:col>
      <xdr:colOff>1014011</xdr:colOff>
      <xdr:row>20</xdr:row>
      <xdr:rowOff>143351</xdr:rowOff>
    </xdr:to>
    <xdr:graphicFrame macro="">
      <xdr:nvGraphicFramePr>
        <xdr:cNvPr id="64259547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absolute">
    <xdr:from>
      <xdr:col>19</xdr:col>
      <xdr:colOff>70762</xdr:colOff>
      <xdr:row>1</xdr:row>
      <xdr:rowOff>172720</xdr:rowOff>
    </xdr:from>
    <xdr:to>
      <xdr:col>21</xdr:col>
      <xdr:colOff>1057309</xdr:colOff>
      <xdr:row>20</xdr:row>
      <xdr:rowOff>143351</xdr:rowOff>
    </xdr:to>
    <xdr:graphicFrame macro="">
      <xdr:nvGraphicFramePr>
        <xdr:cNvPr id="64259548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absolute">
    <xdr:from>
      <xdr:col>22</xdr:col>
      <xdr:colOff>75648</xdr:colOff>
      <xdr:row>1</xdr:row>
      <xdr:rowOff>172720</xdr:rowOff>
    </xdr:from>
    <xdr:to>
      <xdr:col>24</xdr:col>
      <xdr:colOff>1062196</xdr:colOff>
      <xdr:row>20</xdr:row>
      <xdr:rowOff>143351</xdr:rowOff>
    </xdr:to>
    <xdr:graphicFrame macro="">
      <xdr:nvGraphicFramePr>
        <xdr:cNvPr id="64259549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6</xdr:col>
      <xdr:colOff>60960</xdr:colOff>
      <xdr:row>3</xdr:row>
      <xdr:rowOff>53340</xdr:rowOff>
    </xdr:from>
    <xdr:to>
      <xdr:col>6</xdr:col>
      <xdr:colOff>883920</xdr:colOff>
      <xdr:row>7</xdr:row>
      <xdr:rowOff>91440</xdr:rowOff>
    </xdr:to>
    <xdr:pic>
      <xdr:nvPicPr>
        <xdr:cNvPr id="64259424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433185" y="624840"/>
          <a:ext cx="822960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24340</xdr:colOff>
      <xdr:row>100</xdr:row>
      <xdr:rowOff>26193</xdr:rowOff>
    </xdr:from>
    <xdr:to>
      <xdr:col>9</xdr:col>
      <xdr:colOff>1033270</xdr:colOff>
      <xdr:row>118</xdr:row>
      <xdr:rowOff>117634</xdr:rowOff>
    </xdr:to>
    <xdr:graphicFrame macro="">
      <xdr:nvGraphicFramePr>
        <xdr:cNvPr id="163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absolute">
    <xdr:from>
      <xdr:col>10</xdr:col>
      <xdr:colOff>65990</xdr:colOff>
      <xdr:row>100</xdr:row>
      <xdr:rowOff>26193</xdr:rowOff>
    </xdr:from>
    <xdr:to>
      <xdr:col>12</xdr:col>
      <xdr:colOff>1051108</xdr:colOff>
      <xdr:row>118</xdr:row>
      <xdr:rowOff>117634</xdr:rowOff>
    </xdr:to>
    <xdr:graphicFrame macro="">
      <xdr:nvGraphicFramePr>
        <xdr:cNvPr id="164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absolute">
    <xdr:from>
      <xdr:col>13</xdr:col>
      <xdr:colOff>15337</xdr:colOff>
      <xdr:row>100</xdr:row>
      <xdr:rowOff>26193</xdr:rowOff>
    </xdr:from>
    <xdr:to>
      <xdr:col>15</xdr:col>
      <xdr:colOff>1033792</xdr:colOff>
      <xdr:row>118</xdr:row>
      <xdr:rowOff>117634</xdr:rowOff>
    </xdr:to>
    <xdr:graphicFrame macro="">
      <xdr:nvGraphicFramePr>
        <xdr:cNvPr id="165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absolute">
    <xdr:from>
      <xdr:col>15</xdr:col>
      <xdr:colOff>1104639</xdr:colOff>
      <xdr:row>100</xdr:row>
      <xdr:rowOff>26193</xdr:rowOff>
    </xdr:from>
    <xdr:to>
      <xdr:col>18</xdr:col>
      <xdr:colOff>974248</xdr:colOff>
      <xdr:row>118</xdr:row>
      <xdr:rowOff>117634</xdr:rowOff>
    </xdr:to>
    <xdr:graphicFrame macro="">
      <xdr:nvGraphicFramePr>
        <xdr:cNvPr id="166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absolute">
    <xdr:from>
      <xdr:col>19</xdr:col>
      <xdr:colOff>15012</xdr:colOff>
      <xdr:row>100</xdr:row>
      <xdr:rowOff>26193</xdr:rowOff>
    </xdr:from>
    <xdr:to>
      <xdr:col>21</xdr:col>
      <xdr:colOff>1003808</xdr:colOff>
      <xdr:row>118</xdr:row>
      <xdr:rowOff>117634</xdr:rowOff>
    </xdr:to>
    <xdr:graphicFrame macro="">
      <xdr:nvGraphicFramePr>
        <xdr:cNvPr id="167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absolute">
    <xdr:from>
      <xdr:col>22</xdr:col>
      <xdr:colOff>45023</xdr:colOff>
      <xdr:row>100</xdr:row>
      <xdr:rowOff>26193</xdr:rowOff>
    </xdr:from>
    <xdr:to>
      <xdr:col>24</xdr:col>
      <xdr:colOff>1033819</xdr:colOff>
      <xdr:row>118</xdr:row>
      <xdr:rowOff>117634</xdr:rowOff>
    </xdr:to>
    <xdr:graphicFrame macro="">
      <xdr:nvGraphicFramePr>
        <xdr:cNvPr id="168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absolute">
    <xdr:from>
      <xdr:col>15</xdr:col>
      <xdr:colOff>1104639</xdr:colOff>
      <xdr:row>80</xdr:row>
      <xdr:rowOff>26194</xdr:rowOff>
    </xdr:from>
    <xdr:to>
      <xdr:col>18</xdr:col>
      <xdr:colOff>974248</xdr:colOff>
      <xdr:row>98</xdr:row>
      <xdr:rowOff>117633</xdr:rowOff>
    </xdr:to>
    <xdr:graphicFrame macro="">
      <xdr:nvGraphicFramePr>
        <xdr:cNvPr id="169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absolute">
    <xdr:from>
      <xdr:col>19</xdr:col>
      <xdr:colOff>15012</xdr:colOff>
      <xdr:row>80</xdr:row>
      <xdr:rowOff>26194</xdr:rowOff>
    </xdr:from>
    <xdr:to>
      <xdr:col>21</xdr:col>
      <xdr:colOff>1003808</xdr:colOff>
      <xdr:row>98</xdr:row>
      <xdr:rowOff>117633</xdr:rowOff>
    </xdr:to>
    <xdr:graphicFrame macro="">
      <xdr:nvGraphicFramePr>
        <xdr:cNvPr id="170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absolute">
    <xdr:from>
      <xdr:col>22</xdr:col>
      <xdr:colOff>45023</xdr:colOff>
      <xdr:row>80</xdr:row>
      <xdr:rowOff>26194</xdr:rowOff>
    </xdr:from>
    <xdr:to>
      <xdr:col>24</xdr:col>
      <xdr:colOff>1033819</xdr:colOff>
      <xdr:row>98</xdr:row>
      <xdr:rowOff>117633</xdr:rowOff>
    </xdr:to>
    <xdr:graphicFrame macro="">
      <xdr:nvGraphicFramePr>
        <xdr:cNvPr id="171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absolute">
    <xdr:from>
      <xdr:col>7</xdr:col>
      <xdr:colOff>24340</xdr:colOff>
      <xdr:row>80</xdr:row>
      <xdr:rowOff>26194</xdr:rowOff>
    </xdr:from>
    <xdr:to>
      <xdr:col>9</xdr:col>
      <xdr:colOff>1033270</xdr:colOff>
      <xdr:row>98</xdr:row>
      <xdr:rowOff>117633</xdr:rowOff>
    </xdr:to>
    <xdr:graphicFrame macro="">
      <xdr:nvGraphicFramePr>
        <xdr:cNvPr id="172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absolute">
    <xdr:from>
      <xdr:col>10</xdr:col>
      <xdr:colOff>65990</xdr:colOff>
      <xdr:row>80</xdr:row>
      <xdr:rowOff>26194</xdr:rowOff>
    </xdr:from>
    <xdr:to>
      <xdr:col>12</xdr:col>
      <xdr:colOff>1051108</xdr:colOff>
      <xdr:row>98</xdr:row>
      <xdr:rowOff>117633</xdr:rowOff>
    </xdr:to>
    <xdr:graphicFrame macro="">
      <xdr:nvGraphicFramePr>
        <xdr:cNvPr id="173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absolute">
    <xdr:from>
      <xdr:col>13</xdr:col>
      <xdr:colOff>15337</xdr:colOff>
      <xdr:row>80</xdr:row>
      <xdr:rowOff>26194</xdr:rowOff>
    </xdr:from>
    <xdr:to>
      <xdr:col>15</xdr:col>
      <xdr:colOff>1033792</xdr:colOff>
      <xdr:row>98</xdr:row>
      <xdr:rowOff>117633</xdr:rowOff>
    </xdr:to>
    <xdr:graphicFrame macro="">
      <xdr:nvGraphicFramePr>
        <xdr:cNvPr id="174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24340</xdr:colOff>
      <xdr:row>160</xdr:row>
      <xdr:rowOff>26194</xdr:rowOff>
    </xdr:from>
    <xdr:to>
      <xdr:col>9</xdr:col>
      <xdr:colOff>1033270</xdr:colOff>
      <xdr:row>178</xdr:row>
      <xdr:rowOff>117633</xdr:rowOff>
    </xdr:to>
    <xdr:graphicFrame macro="">
      <xdr:nvGraphicFramePr>
        <xdr:cNvPr id="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65990</xdr:colOff>
      <xdr:row>160</xdr:row>
      <xdr:rowOff>26194</xdr:rowOff>
    </xdr:from>
    <xdr:to>
      <xdr:col>12</xdr:col>
      <xdr:colOff>1051108</xdr:colOff>
      <xdr:row>178</xdr:row>
      <xdr:rowOff>117633</xdr:rowOff>
    </xdr:to>
    <xdr:graphicFrame macro="">
      <xdr:nvGraphicFramePr>
        <xdr:cNvPr id="3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13</xdr:col>
      <xdr:colOff>15337</xdr:colOff>
      <xdr:row>160</xdr:row>
      <xdr:rowOff>26194</xdr:rowOff>
    </xdr:from>
    <xdr:to>
      <xdr:col>15</xdr:col>
      <xdr:colOff>1033792</xdr:colOff>
      <xdr:row>178</xdr:row>
      <xdr:rowOff>117633</xdr:rowOff>
    </xdr:to>
    <xdr:graphicFrame macro="">
      <xdr:nvGraphicFramePr>
        <xdr:cNvPr id="4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15</xdr:col>
      <xdr:colOff>1104639</xdr:colOff>
      <xdr:row>160</xdr:row>
      <xdr:rowOff>26194</xdr:rowOff>
    </xdr:from>
    <xdr:to>
      <xdr:col>18</xdr:col>
      <xdr:colOff>974248</xdr:colOff>
      <xdr:row>178</xdr:row>
      <xdr:rowOff>117633</xdr:rowOff>
    </xdr:to>
    <xdr:graphicFrame macro="">
      <xdr:nvGraphicFramePr>
        <xdr:cNvPr id="5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15012</xdr:colOff>
      <xdr:row>160</xdr:row>
      <xdr:rowOff>26194</xdr:rowOff>
    </xdr:from>
    <xdr:to>
      <xdr:col>21</xdr:col>
      <xdr:colOff>1003808</xdr:colOff>
      <xdr:row>178</xdr:row>
      <xdr:rowOff>117633</xdr:rowOff>
    </xdr:to>
    <xdr:graphicFrame macro="">
      <xdr:nvGraphicFramePr>
        <xdr:cNvPr id="6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45023</xdr:colOff>
      <xdr:row>160</xdr:row>
      <xdr:rowOff>26194</xdr:rowOff>
    </xdr:from>
    <xdr:to>
      <xdr:col>24</xdr:col>
      <xdr:colOff>1033819</xdr:colOff>
      <xdr:row>178</xdr:row>
      <xdr:rowOff>117633</xdr:rowOff>
    </xdr:to>
    <xdr:graphicFrame macro="">
      <xdr:nvGraphicFramePr>
        <xdr:cNvPr id="7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24340</xdr:colOff>
      <xdr:row>180</xdr:row>
      <xdr:rowOff>26193</xdr:rowOff>
    </xdr:from>
    <xdr:to>
      <xdr:col>9</xdr:col>
      <xdr:colOff>1033270</xdr:colOff>
      <xdr:row>198</xdr:row>
      <xdr:rowOff>117634</xdr:rowOff>
    </xdr:to>
    <xdr:graphicFrame macro="">
      <xdr:nvGraphicFramePr>
        <xdr:cNvPr id="8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65990</xdr:colOff>
      <xdr:row>180</xdr:row>
      <xdr:rowOff>26193</xdr:rowOff>
    </xdr:from>
    <xdr:to>
      <xdr:col>12</xdr:col>
      <xdr:colOff>1051108</xdr:colOff>
      <xdr:row>198</xdr:row>
      <xdr:rowOff>117634</xdr:rowOff>
    </xdr:to>
    <xdr:graphicFrame macro="">
      <xdr:nvGraphicFramePr>
        <xdr:cNvPr id="9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13</xdr:col>
      <xdr:colOff>15337</xdr:colOff>
      <xdr:row>180</xdr:row>
      <xdr:rowOff>26193</xdr:rowOff>
    </xdr:from>
    <xdr:to>
      <xdr:col>15</xdr:col>
      <xdr:colOff>1033792</xdr:colOff>
      <xdr:row>198</xdr:row>
      <xdr:rowOff>117634</xdr:rowOff>
    </xdr:to>
    <xdr:graphicFrame macro="">
      <xdr:nvGraphicFramePr>
        <xdr:cNvPr id="10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15</xdr:col>
      <xdr:colOff>1104639</xdr:colOff>
      <xdr:row>180</xdr:row>
      <xdr:rowOff>26193</xdr:rowOff>
    </xdr:from>
    <xdr:to>
      <xdr:col>18</xdr:col>
      <xdr:colOff>974248</xdr:colOff>
      <xdr:row>198</xdr:row>
      <xdr:rowOff>117634</xdr:rowOff>
    </xdr:to>
    <xdr:graphicFrame macro="">
      <xdr:nvGraphicFramePr>
        <xdr:cNvPr id="11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15012</xdr:colOff>
      <xdr:row>180</xdr:row>
      <xdr:rowOff>26193</xdr:rowOff>
    </xdr:from>
    <xdr:to>
      <xdr:col>21</xdr:col>
      <xdr:colOff>1003808</xdr:colOff>
      <xdr:row>198</xdr:row>
      <xdr:rowOff>117634</xdr:rowOff>
    </xdr:to>
    <xdr:graphicFrame macro="">
      <xdr:nvGraphicFramePr>
        <xdr:cNvPr id="12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22</xdr:col>
      <xdr:colOff>45023</xdr:colOff>
      <xdr:row>180</xdr:row>
      <xdr:rowOff>26193</xdr:rowOff>
    </xdr:from>
    <xdr:to>
      <xdr:col>24</xdr:col>
      <xdr:colOff>1033819</xdr:colOff>
      <xdr:row>198</xdr:row>
      <xdr:rowOff>117634</xdr:rowOff>
    </xdr:to>
    <xdr:graphicFrame macro="">
      <xdr:nvGraphicFramePr>
        <xdr:cNvPr id="13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7</xdr:col>
      <xdr:colOff>24340</xdr:colOff>
      <xdr:row>120</xdr:row>
      <xdr:rowOff>26194</xdr:rowOff>
    </xdr:from>
    <xdr:to>
      <xdr:col>9</xdr:col>
      <xdr:colOff>1033270</xdr:colOff>
      <xdr:row>138</xdr:row>
      <xdr:rowOff>117634</xdr:rowOff>
    </xdr:to>
    <xdr:graphicFrame macro="">
      <xdr:nvGraphicFramePr>
        <xdr:cNvPr id="14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10</xdr:col>
      <xdr:colOff>65990</xdr:colOff>
      <xdr:row>120</xdr:row>
      <xdr:rowOff>26194</xdr:rowOff>
    </xdr:from>
    <xdr:to>
      <xdr:col>12</xdr:col>
      <xdr:colOff>1051108</xdr:colOff>
      <xdr:row>138</xdr:row>
      <xdr:rowOff>117634</xdr:rowOff>
    </xdr:to>
    <xdr:graphicFrame macro="">
      <xdr:nvGraphicFramePr>
        <xdr:cNvPr id="15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13</xdr:col>
      <xdr:colOff>15337</xdr:colOff>
      <xdr:row>120</xdr:row>
      <xdr:rowOff>26194</xdr:rowOff>
    </xdr:from>
    <xdr:to>
      <xdr:col>15</xdr:col>
      <xdr:colOff>1033792</xdr:colOff>
      <xdr:row>138</xdr:row>
      <xdr:rowOff>117634</xdr:rowOff>
    </xdr:to>
    <xdr:graphicFrame macro="">
      <xdr:nvGraphicFramePr>
        <xdr:cNvPr id="16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15</xdr:col>
      <xdr:colOff>1104639</xdr:colOff>
      <xdr:row>120</xdr:row>
      <xdr:rowOff>26194</xdr:rowOff>
    </xdr:from>
    <xdr:to>
      <xdr:col>18</xdr:col>
      <xdr:colOff>974248</xdr:colOff>
      <xdr:row>138</xdr:row>
      <xdr:rowOff>117634</xdr:rowOff>
    </xdr:to>
    <xdr:graphicFrame macro="">
      <xdr:nvGraphicFramePr>
        <xdr:cNvPr id="17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19</xdr:col>
      <xdr:colOff>15012</xdr:colOff>
      <xdr:row>120</xdr:row>
      <xdr:rowOff>26194</xdr:rowOff>
    </xdr:from>
    <xdr:to>
      <xdr:col>21</xdr:col>
      <xdr:colOff>1003808</xdr:colOff>
      <xdr:row>138</xdr:row>
      <xdr:rowOff>117634</xdr:rowOff>
    </xdr:to>
    <xdr:graphicFrame macro="">
      <xdr:nvGraphicFramePr>
        <xdr:cNvPr id="18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22</xdr:col>
      <xdr:colOff>45023</xdr:colOff>
      <xdr:row>120</xdr:row>
      <xdr:rowOff>26194</xdr:rowOff>
    </xdr:from>
    <xdr:to>
      <xdr:col>24</xdr:col>
      <xdr:colOff>1033819</xdr:colOff>
      <xdr:row>138</xdr:row>
      <xdr:rowOff>117634</xdr:rowOff>
    </xdr:to>
    <xdr:graphicFrame macro="">
      <xdr:nvGraphicFramePr>
        <xdr:cNvPr id="19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7</xdr:col>
      <xdr:colOff>24340</xdr:colOff>
      <xdr:row>140</xdr:row>
      <xdr:rowOff>26194</xdr:rowOff>
    </xdr:from>
    <xdr:to>
      <xdr:col>9</xdr:col>
      <xdr:colOff>1033270</xdr:colOff>
      <xdr:row>158</xdr:row>
      <xdr:rowOff>117634</xdr:rowOff>
    </xdr:to>
    <xdr:graphicFrame macro="">
      <xdr:nvGraphicFramePr>
        <xdr:cNvPr id="20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10</xdr:col>
      <xdr:colOff>65990</xdr:colOff>
      <xdr:row>140</xdr:row>
      <xdr:rowOff>26194</xdr:rowOff>
    </xdr:from>
    <xdr:to>
      <xdr:col>12</xdr:col>
      <xdr:colOff>1051108</xdr:colOff>
      <xdr:row>158</xdr:row>
      <xdr:rowOff>117634</xdr:rowOff>
    </xdr:to>
    <xdr:graphicFrame macro="">
      <xdr:nvGraphicFramePr>
        <xdr:cNvPr id="21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13</xdr:col>
      <xdr:colOff>15337</xdr:colOff>
      <xdr:row>140</xdr:row>
      <xdr:rowOff>26194</xdr:rowOff>
    </xdr:from>
    <xdr:to>
      <xdr:col>15</xdr:col>
      <xdr:colOff>1033792</xdr:colOff>
      <xdr:row>158</xdr:row>
      <xdr:rowOff>117634</xdr:rowOff>
    </xdr:to>
    <xdr:graphicFrame macro="">
      <xdr:nvGraphicFramePr>
        <xdr:cNvPr id="22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15</xdr:col>
      <xdr:colOff>1104639</xdr:colOff>
      <xdr:row>140</xdr:row>
      <xdr:rowOff>26194</xdr:rowOff>
    </xdr:from>
    <xdr:to>
      <xdr:col>18</xdr:col>
      <xdr:colOff>974248</xdr:colOff>
      <xdr:row>158</xdr:row>
      <xdr:rowOff>117634</xdr:rowOff>
    </xdr:to>
    <xdr:graphicFrame macro="">
      <xdr:nvGraphicFramePr>
        <xdr:cNvPr id="23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19</xdr:col>
      <xdr:colOff>15012</xdr:colOff>
      <xdr:row>140</xdr:row>
      <xdr:rowOff>26194</xdr:rowOff>
    </xdr:from>
    <xdr:to>
      <xdr:col>21</xdr:col>
      <xdr:colOff>1003808</xdr:colOff>
      <xdr:row>158</xdr:row>
      <xdr:rowOff>117634</xdr:rowOff>
    </xdr:to>
    <xdr:graphicFrame macro="">
      <xdr:nvGraphicFramePr>
        <xdr:cNvPr id="24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absolute">
    <xdr:from>
      <xdr:col>22</xdr:col>
      <xdr:colOff>45023</xdr:colOff>
      <xdr:row>140</xdr:row>
      <xdr:rowOff>26194</xdr:rowOff>
    </xdr:from>
    <xdr:to>
      <xdr:col>24</xdr:col>
      <xdr:colOff>1033819</xdr:colOff>
      <xdr:row>158</xdr:row>
      <xdr:rowOff>117634</xdr:rowOff>
    </xdr:to>
    <xdr:graphicFrame macro="">
      <xdr:nvGraphicFramePr>
        <xdr:cNvPr id="25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absolute">
    <xdr:from>
      <xdr:col>7</xdr:col>
      <xdr:colOff>24340</xdr:colOff>
      <xdr:row>60</xdr:row>
      <xdr:rowOff>26194</xdr:rowOff>
    </xdr:from>
    <xdr:to>
      <xdr:col>9</xdr:col>
      <xdr:colOff>1033270</xdr:colOff>
      <xdr:row>78</xdr:row>
      <xdr:rowOff>117634</xdr:rowOff>
    </xdr:to>
    <xdr:graphicFrame macro="">
      <xdr:nvGraphicFramePr>
        <xdr:cNvPr id="2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10</xdr:col>
      <xdr:colOff>65990</xdr:colOff>
      <xdr:row>60</xdr:row>
      <xdr:rowOff>26194</xdr:rowOff>
    </xdr:from>
    <xdr:to>
      <xdr:col>12</xdr:col>
      <xdr:colOff>1051108</xdr:colOff>
      <xdr:row>78</xdr:row>
      <xdr:rowOff>117634</xdr:rowOff>
    </xdr:to>
    <xdr:graphicFrame macro="">
      <xdr:nvGraphicFramePr>
        <xdr:cNvPr id="2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absolute">
    <xdr:from>
      <xdr:col>13</xdr:col>
      <xdr:colOff>15337</xdr:colOff>
      <xdr:row>60</xdr:row>
      <xdr:rowOff>26194</xdr:rowOff>
    </xdr:from>
    <xdr:to>
      <xdr:col>15</xdr:col>
      <xdr:colOff>1033792</xdr:colOff>
      <xdr:row>78</xdr:row>
      <xdr:rowOff>117634</xdr:rowOff>
    </xdr:to>
    <xdr:graphicFrame macro="">
      <xdr:nvGraphicFramePr>
        <xdr:cNvPr id="2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15</xdr:col>
      <xdr:colOff>1104639</xdr:colOff>
      <xdr:row>60</xdr:row>
      <xdr:rowOff>26194</xdr:rowOff>
    </xdr:from>
    <xdr:to>
      <xdr:col>18</xdr:col>
      <xdr:colOff>974248</xdr:colOff>
      <xdr:row>78</xdr:row>
      <xdr:rowOff>117634</xdr:rowOff>
    </xdr:to>
    <xdr:graphicFrame macro="">
      <xdr:nvGraphicFramePr>
        <xdr:cNvPr id="2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absolute">
    <xdr:from>
      <xdr:col>19</xdr:col>
      <xdr:colOff>15012</xdr:colOff>
      <xdr:row>60</xdr:row>
      <xdr:rowOff>26194</xdr:rowOff>
    </xdr:from>
    <xdr:to>
      <xdr:col>21</xdr:col>
      <xdr:colOff>1003808</xdr:colOff>
      <xdr:row>78</xdr:row>
      <xdr:rowOff>117634</xdr:rowOff>
    </xdr:to>
    <xdr:graphicFrame macro="">
      <xdr:nvGraphicFramePr>
        <xdr:cNvPr id="3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absolute">
    <xdr:from>
      <xdr:col>22</xdr:col>
      <xdr:colOff>45023</xdr:colOff>
      <xdr:row>60</xdr:row>
      <xdr:rowOff>26194</xdr:rowOff>
    </xdr:from>
    <xdr:to>
      <xdr:col>24</xdr:col>
      <xdr:colOff>1033819</xdr:colOff>
      <xdr:row>78</xdr:row>
      <xdr:rowOff>117634</xdr:rowOff>
    </xdr:to>
    <xdr:graphicFrame macro="">
      <xdr:nvGraphicFramePr>
        <xdr:cNvPr id="3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absolute">
    <xdr:from>
      <xdr:col>15</xdr:col>
      <xdr:colOff>1104639</xdr:colOff>
      <xdr:row>40</xdr:row>
      <xdr:rowOff>26194</xdr:rowOff>
    </xdr:from>
    <xdr:to>
      <xdr:col>18</xdr:col>
      <xdr:colOff>974248</xdr:colOff>
      <xdr:row>58</xdr:row>
      <xdr:rowOff>117634</xdr:rowOff>
    </xdr:to>
    <xdr:graphicFrame macro="">
      <xdr:nvGraphicFramePr>
        <xdr:cNvPr id="3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absolute">
    <xdr:from>
      <xdr:col>19</xdr:col>
      <xdr:colOff>15012</xdr:colOff>
      <xdr:row>40</xdr:row>
      <xdr:rowOff>26194</xdr:rowOff>
    </xdr:from>
    <xdr:to>
      <xdr:col>21</xdr:col>
      <xdr:colOff>1003808</xdr:colOff>
      <xdr:row>58</xdr:row>
      <xdr:rowOff>117634</xdr:rowOff>
    </xdr:to>
    <xdr:graphicFrame macro="">
      <xdr:nvGraphicFramePr>
        <xdr:cNvPr id="3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absolute">
    <xdr:from>
      <xdr:col>22</xdr:col>
      <xdr:colOff>45023</xdr:colOff>
      <xdr:row>40</xdr:row>
      <xdr:rowOff>26194</xdr:rowOff>
    </xdr:from>
    <xdr:to>
      <xdr:col>24</xdr:col>
      <xdr:colOff>1033819</xdr:colOff>
      <xdr:row>58</xdr:row>
      <xdr:rowOff>117634</xdr:rowOff>
    </xdr:to>
    <xdr:graphicFrame macro="">
      <xdr:nvGraphicFramePr>
        <xdr:cNvPr id="3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absolute">
    <xdr:from>
      <xdr:col>7</xdr:col>
      <xdr:colOff>24340</xdr:colOff>
      <xdr:row>40</xdr:row>
      <xdr:rowOff>26194</xdr:rowOff>
    </xdr:from>
    <xdr:to>
      <xdr:col>9</xdr:col>
      <xdr:colOff>1033270</xdr:colOff>
      <xdr:row>58</xdr:row>
      <xdr:rowOff>117634</xdr:rowOff>
    </xdr:to>
    <xdr:graphicFrame macro="">
      <xdr:nvGraphicFramePr>
        <xdr:cNvPr id="3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absolute">
    <xdr:from>
      <xdr:col>10</xdr:col>
      <xdr:colOff>65990</xdr:colOff>
      <xdr:row>40</xdr:row>
      <xdr:rowOff>26194</xdr:rowOff>
    </xdr:from>
    <xdr:to>
      <xdr:col>12</xdr:col>
      <xdr:colOff>1051108</xdr:colOff>
      <xdr:row>58</xdr:row>
      <xdr:rowOff>117634</xdr:rowOff>
    </xdr:to>
    <xdr:graphicFrame macro="">
      <xdr:nvGraphicFramePr>
        <xdr:cNvPr id="3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absolute">
    <xdr:from>
      <xdr:col>13</xdr:col>
      <xdr:colOff>15337</xdr:colOff>
      <xdr:row>40</xdr:row>
      <xdr:rowOff>26194</xdr:rowOff>
    </xdr:from>
    <xdr:to>
      <xdr:col>15</xdr:col>
      <xdr:colOff>1033792</xdr:colOff>
      <xdr:row>58</xdr:row>
      <xdr:rowOff>117634</xdr:rowOff>
    </xdr:to>
    <xdr:graphicFrame macro="">
      <xdr:nvGraphicFramePr>
        <xdr:cNvPr id="3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absolute">
    <xdr:from>
      <xdr:col>7</xdr:col>
      <xdr:colOff>45459</xdr:colOff>
      <xdr:row>2</xdr:row>
      <xdr:rowOff>3955</xdr:rowOff>
    </xdr:from>
    <xdr:to>
      <xdr:col>9</xdr:col>
      <xdr:colOff>1001382</xdr:colOff>
      <xdr:row>20</xdr:row>
      <xdr:rowOff>143033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absolute">
    <xdr:from>
      <xdr:col>10</xdr:col>
      <xdr:colOff>46755</xdr:colOff>
      <xdr:row>1</xdr:row>
      <xdr:rowOff>172720</xdr:rowOff>
    </xdr:from>
    <xdr:to>
      <xdr:col>12</xdr:col>
      <xdr:colOff>1003473</xdr:colOff>
      <xdr:row>20</xdr:row>
      <xdr:rowOff>141935</xdr:rowOff>
    </xdr:to>
    <xdr:graphicFrame macro="">
      <xdr:nvGraphicFramePr>
        <xdr:cNvPr id="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absolute">
    <xdr:from>
      <xdr:col>13</xdr:col>
      <xdr:colOff>36899</xdr:colOff>
      <xdr:row>1</xdr:row>
      <xdr:rowOff>172720</xdr:rowOff>
    </xdr:from>
    <xdr:to>
      <xdr:col>15</xdr:col>
      <xdr:colOff>993616</xdr:colOff>
      <xdr:row>20</xdr:row>
      <xdr:rowOff>141935</xdr:rowOff>
    </xdr:to>
    <xdr:graphicFrame macro="">
      <xdr:nvGraphicFramePr>
        <xdr:cNvPr id="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absolute">
    <xdr:from>
      <xdr:col>16</xdr:col>
      <xdr:colOff>27463</xdr:colOff>
      <xdr:row>1</xdr:row>
      <xdr:rowOff>172720</xdr:rowOff>
    </xdr:from>
    <xdr:to>
      <xdr:col>18</xdr:col>
      <xdr:colOff>1014011</xdr:colOff>
      <xdr:row>20</xdr:row>
      <xdr:rowOff>143351</xdr:rowOff>
    </xdr:to>
    <xdr:graphicFrame macro="">
      <xdr:nvGraphicFramePr>
        <xdr:cNvPr id="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absolute">
    <xdr:from>
      <xdr:col>19</xdr:col>
      <xdr:colOff>70762</xdr:colOff>
      <xdr:row>1</xdr:row>
      <xdr:rowOff>172720</xdr:rowOff>
    </xdr:from>
    <xdr:to>
      <xdr:col>21</xdr:col>
      <xdr:colOff>1057309</xdr:colOff>
      <xdr:row>20</xdr:row>
      <xdr:rowOff>143351</xdr:rowOff>
    </xdr:to>
    <xdr:graphicFrame macro="">
      <xdr:nvGraphicFramePr>
        <xdr:cNvPr id="4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absolute">
    <xdr:from>
      <xdr:col>22</xdr:col>
      <xdr:colOff>75648</xdr:colOff>
      <xdr:row>1</xdr:row>
      <xdr:rowOff>172720</xdr:rowOff>
    </xdr:from>
    <xdr:to>
      <xdr:col>24</xdr:col>
      <xdr:colOff>1062196</xdr:colOff>
      <xdr:row>20</xdr:row>
      <xdr:rowOff>143351</xdr:rowOff>
    </xdr:to>
    <xdr:graphicFrame macro="">
      <xdr:nvGraphicFramePr>
        <xdr:cNvPr id="4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6</xdr:col>
      <xdr:colOff>60960</xdr:colOff>
      <xdr:row>3</xdr:row>
      <xdr:rowOff>53340</xdr:rowOff>
    </xdr:from>
    <xdr:to>
      <xdr:col>6</xdr:col>
      <xdr:colOff>883920</xdr:colOff>
      <xdr:row>7</xdr:row>
      <xdr:rowOff>91440</xdr:rowOff>
    </xdr:to>
    <xdr:pic>
      <xdr:nvPicPr>
        <xdr:cNvPr id="44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522720" y="624840"/>
          <a:ext cx="82296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24340</xdr:colOff>
      <xdr:row>100</xdr:row>
      <xdr:rowOff>26193</xdr:rowOff>
    </xdr:from>
    <xdr:to>
      <xdr:col>9</xdr:col>
      <xdr:colOff>1033270</xdr:colOff>
      <xdr:row>118</xdr:row>
      <xdr:rowOff>117634</xdr:rowOff>
    </xdr:to>
    <xdr:graphicFrame macro="">
      <xdr:nvGraphicFramePr>
        <xdr:cNvPr id="45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absolute">
    <xdr:from>
      <xdr:col>10</xdr:col>
      <xdr:colOff>65990</xdr:colOff>
      <xdr:row>100</xdr:row>
      <xdr:rowOff>26193</xdr:rowOff>
    </xdr:from>
    <xdr:to>
      <xdr:col>12</xdr:col>
      <xdr:colOff>1051108</xdr:colOff>
      <xdr:row>118</xdr:row>
      <xdr:rowOff>117634</xdr:rowOff>
    </xdr:to>
    <xdr:graphicFrame macro="">
      <xdr:nvGraphicFramePr>
        <xdr:cNvPr id="4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absolute">
    <xdr:from>
      <xdr:col>13</xdr:col>
      <xdr:colOff>15337</xdr:colOff>
      <xdr:row>100</xdr:row>
      <xdr:rowOff>26193</xdr:rowOff>
    </xdr:from>
    <xdr:to>
      <xdr:col>15</xdr:col>
      <xdr:colOff>1033792</xdr:colOff>
      <xdr:row>118</xdr:row>
      <xdr:rowOff>117634</xdr:rowOff>
    </xdr:to>
    <xdr:graphicFrame macro="">
      <xdr:nvGraphicFramePr>
        <xdr:cNvPr id="47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absolute">
    <xdr:from>
      <xdr:col>15</xdr:col>
      <xdr:colOff>1104639</xdr:colOff>
      <xdr:row>100</xdr:row>
      <xdr:rowOff>26193</xdr:rowOff>
    </xdr:from>
    <xdr:to>
      <xdr:col>18</xdr:col>
      <xdr:colOff>974248</xdr:colOff>
      <xdr:row>118</xdr:row>
      <xdr:rowOff>117634</xdr:rowOff>
    </xdr:to>
    <xdr:graphicFrame macro="">
      <xdr:nvGraphicFramePr>
        <xdr:cNvPr id="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absolute">
    <xdr:from>
      <xdr:col>19</xdr:col>
      <xdr:colOff>15012</xdr:colOff>
      <xdr:row>100</xdr:row>
      <xdr:rowOff>26193</xdr:rowOff>
    </xdr:from>
    <xdr:to>
      <xdr:col>21</xdr:col>
      <xdr:colOff>1003808</xdr:colOff>
      <xdr:row>118</xdr:row>
      <xdr:rowOff>117634</xdr:rowOff>
    </xdr:to>
    <xdr:graphicFrame macro="">
      <xdr:nvGraphicFramePr>
        <xdr:cNvPr id="4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absolute">
    <xdr:from>
      <xdr:col>22</xdr:col>
      <xdr:colOff>45023</xdr:colOff>
      <xdr:row>100</xdr:row>
      <xdr:rowOff>26193</xdr:rowOff>
    </xdr:from>
    <xdr:to>
      <xdr:col>24</xdr:col>
      <xdr:colOff>1033819</xdr:colOff>
      <xdr:row>118</xdr:row>
      <xdr:rowOff>117634</xdr:rowOff>
    </xdr:to>
    <xdr:graphicFrame macro="">
      <xdr:nvGraphicFramePr>
        <xdr:cNvPr id="5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absolute">
    <xdr:from>
      <xdr:col>15</xdr:col>
      <xdr:colOff>1104639</xdr:colOff>
      <xdr:row>80</xdr:row>
      <xdr:rowOff>26194</xdr:rowOff>
    </xdr:from>
    <xdr:to>
      <xdr:col>18</xdr:col>
      <xdr:colOff>974248</xdr:colOff>
      <xdr:row>98</xdr:row>
      <xdr:rowOff>117633</xdr:rowOff>
    </xdr:to>
    <xdr:graphicFrame macro="">
      <xdr:nvGraphicFramePr>
        <xdr:cNvPr id="51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absolute">
    <xdr:from>
      <xdr:col>19</xdr:col>
      <xdr:colOff>15012</xdr:colOff>
      <xdr:row>80</xdr:row>
      <xdr:rowOff>26194</xdr:rowOff>
    </xdr:from>
    <xdr:to>
      <xdr:col>21</xdr:col>
      <xdr:colOff>1003808</xdr:colOff>
      <xdr:row>98</xdr:row>
      <xdr:rowOff>117633</xdr:rowOff>
    </xdr:to>
    <xdr:graphicFrame macro="">
      <xdr:nvGraphicFramePr>
        <xdr:cNvPr id="52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absolute">
    <xdr:from>
      <xdr:col>22</xdr:col>
      <xdr:colOff>45023</xdr:colOff>
      <xdr:row>80</xdr:row>
      <xdr:rowOff>26194</xdr:rowOff>
    </xdr:from>
    <xdr:to>
      <xdr:col>24</xdr:col>
      <xdr:colOff>1033819</xdr:colOff>
      <xdr:row>98</xdr:row>
      <xdr:rowOff>117633</xdr:rowOff>
    </xdr:to>
    <xdr:graphicFrame macro="">
      <xdr:nvGraphicFramePr>
        <xdr:cNvPr id="53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absolute">
    <xdr:from>
      <xdr:col>7</xdr:col>
      <xdr:colOff>24340</xdr:colOff>
      <xdr:row>80</xdr:row>
      <xdr:rowOff>26194</xdr:rowOff>
    </xdr:from>
    <xdr:to>
      <xdr:col>9</xdr:col>
      <xdr:colOff>1033270</xdr:colOff>
      <xdr:row>98</xdr:row>
      <xdr:rowOff>117633</xdr:rowOff>
    </xdr:to>
    <xdr:graphicFrame macro="">
      <xdr:nvGraphicFramePr>
        <xdr:cNvPr id="5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absolute">
    <xdr:from>
      <xdr:col>10</xdr:col>
      <xdr:colOff>65990</xdr:colOff>
      <xdr:row>80</xdr:row>
      <xdr:rowOff>26194</xdr:rowOff>
    </xdr:from>
    <xdr:to>
      <xdr:col>12</xdr:col>
      <xdr:colOff>1051108</xdr:colOff>
      <xdr:row>98</xdr:row>
      <xdr:rowOff>117633</xdr:rowOff>
    </xdr:to>
    <xdr:graphicFrame macro="">
      <xdr:nvGraphicFramePr>
        <xdr:cNvPr id="5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absolute">
    <xdr:from>
      <xdr:col>13</xdr:col>
      <xdr:colOff>15337</xdr:colOff>
      <xdr:row>80</xdr:row>
      <xdr:rowOff>26194</xdr:rowOff>
    </xdr:from>
    <xdr:to>
      <xdr:col>15</xdr:col>
      <xdr:colOff>1033792</xdr:colOff>
      <xdr:row>98</xdr:row>
      <xdr:rowOff>117633</xdr:rowOff>
    </xdr:to>
    <xdr:graphicFrame macro="">
      <xdr:nvGraphicFramePr>
        <xdr:cNvPr id="56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24340</xdr:colOff>
      <xdr:row>160</xdr:row>
      <xdr:rowOff>26194</xdr:rowOff>
    </xdr:from>
    <xdr:to>
      <xdr:col>9</xdr:col>
      <xdr:colOff>1033270</xdr:colOff>
      <xdr:row>178</xdr:row>
      <xdr:rowOff>117633</xdr:rowOff>
    </xdr:to>
    <xdr:graphicFrame macro="">
      <xdr:nvGraphicFramePr>
        <xdr:cNvPr id="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65990</xdr:colOff>
      <xdr:row>160</xdr:row>
      <xdr:rowOff>26194</xdr:rowOff>
    </xdr:from>
    <xdr:to>
      <xdr:col>12</xdr:col>
      <xdr:colOff>1051108</xdr:colOff>
      <xdr:row>178</xdr:row>
      <xdr:rowOff>117633</xdr:rowOff>
    </xdr:to>
    <xdr:graphicFrame macro="">
      <xdr:nvGraphicFramePr>
        <xdr:cNvPr id="3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13</xdr:col>
      <xdr:colOff>15337</xdr:colOff>
      <xdr:row>160</xdr:row>
      <xdr:rowOff>26194</xdr:rowOff>
    </xdr:from>
    <xdr:to>
      <xdr:col>15</xdr:col>
      <xdr:colOff>1033792</xdr:colOff>
      <xdr:row>178</xdr:row>
      <xdr:rowOff>117633</xdr:rowOff>
    </xdr:to>
    <xdr:graphicFrame macro="">
      <xdr:nvGraphicFramePr>
        <xdr:cNvPr id="4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15</xdr:col>
      <xdr:colOff>1104639</xdr:colOff>
      <xdr:row>160</xdr:row>
      <xdr:rowOff>26194</xdr:rowOff>
    </xdr:from>
    <xdr:to>
      <xdr:col>18</xdr:col>
      <xdr:colOff>974248</xdr:colOff>
      <xdr:row>178</xdr:row>
      <xdr:rowOff>117633</xdr:rowOff>
    </xdr:to>
    <xdr:graphicFrame macro="">
      <xdr:nvGraphicFramePr>
        <xdr:cNvPr id="5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15012</xdr:colOff>
      <xdr:row>160</xdr:row>
      <xdr:rowOff>26194</xdr:rowOff>
    </xdr:from>
    <xdr:to>
      <xdr:col>21</xdr:col>
      <xdr:colOff>1003808</xdr:colOff>
      <xdr:row>178</xdr:row>
      <xdr:rowOff>117633</xdr:rowOff>
    </xdr:to>
    <xdr:graphicFrame macro="">
      <xdr:nvGraphicFramePr>
        <xdr:cNvPr id="6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45023</xdr:colOff>
      <xdr:row>160</xdr:row>
      <xdr:rowOff>26194</xdr:rowOff>
    </xdr:from>
    <xdr:to>
      <xdr:col>24</xdr:col>
      <xdr:colOff>1033819</xdr:colOff>
      <xdr:row>178</xdr:row>
      <xdr:rowOff>117633</xdr:rowOff>
    </xdr:to>
    <xdr:graphicFrame macro="">
      <xdr:nvGraphicFramePr>
        <xdr:cNvPr id="7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24340</xdr:colOff>
      <xdr:row>180</xdr:row>
      <xdr:rowOff>26193</xdr:rowOff>
    </xdr:from>
    <xdr:to>
      <xdr:col>9</xdr:col>
      <xdr:colOff>1033270</xdr:colOff>
      <xdr:row>198</xdr:row>
      <xdr:rowOff>117634</xdr:rowOff>
    </xdr:to>
    <xdr:graphicFrame macro="">
      <xdr:nvGraphicFramePr>
        <xdr:cNvPr id="8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65990</xdr:colOff>
      <xdr:row>180</xdr:row>
      <xdr:rowOff>26193</xdr:rowOff>
    </xdr:from>
    <xdr:to>
      <xdr:col>12</xdr:col>
      <xdr:colOff>1051108</xdr:colOff>
      <xdr:row>198</xdr:row>
      <xdr:rowOff>117634</xdr:rowOff>
    </xdr:to>
    <xdr:graphicFrame macro="">
      <xdr:nvGraphicFramePr>
        <xdr:cNvPr id="9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13</xdr:col>
      <xdr:colOff>15337</xdr:colOff>
      <xdr:row>180</xdr:row>
      <xdr:rowOff>26193</xdr:rowOff>
    </xdr:from>
    <xdr:to>
      <xdr:col>15</xdr:col>
      <xdr:colOff>1033792</xdr:colOff>
      <xdr:row>198</xdr:row>
      <xdr:rowOff>117634</xdr:rowOff>
    </xdr:to>
    <xdr:graphicFrame macro="">
      <xdr:nvGraphicFramePr>
        <xdr:cNvPr id="10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15</xdr:col>
      <xdr:colOff>1104639</xdr:colOff>
      <xdr:row>180</xdr:row>
      <xdr:rowOff>26193</xdr:rowOff>
    </xdr:from>
    <xdr:to>
      <xdr:col>18</xdr:col>
      <xdr:colOff>974248</xdr:colOff>
      <xdr:row>198</xdr:row>
      <xdr:rowOff>117634</xdr:rowOff>
    </xdr:to>
    <xdr:graphicFrame macro="">
      <xdr:nvGraphicFramePr>
        <xdr:cNvPr id="11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15012</xdr:colOff>
      <xdr:row>180</xdr:row>
      <xdr:rowOff>26193</xdr:rowOff>
    </xdr:from>
    <xdr:to>
      <xdr:col>21</xdr:col>
      <xdr:colOff>1003808</xdr:colOff>
      <xdr:row>198</xdr:row>
      <xdr:rowOff>117634</xdr:rowOff>
    </xdr:to>
    <xdr:graphicFrame macro="">
      <xdr:nvGraphicFramePr>
        <xdr:cNvPr id="12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22</xdr:col>
      <xdr:colOff>45023</xdr:colOff>
      <xdr:row>180</xdr:row>
      <xdr:rowOff>26193</xdr:rowOff>
    </xdr:from>
    <xdr:to>
      <xdr:col>24</xdr:col>
      <xdr:colOff>1033819</xdr:colOff>
      <xdr:row>198</xdr:row>
      <xdr:rowOff>117634</xdr:rowOff>
    </xdr:to>
    <xdr:graphicFrame macro="">
      <xdr:nvGraphicFramePr>
        <xdr:cNvPr id="13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7</xdr:col>
      <xdr:colOff>24340</xdr:colOff>
      <xdr:row>120</xdr:row>
      <xdr:rowOff>26194</xdr:rowOff>
    </xdr:from>
    <xdr:to>
      <xdr:col>9</xdr:col>
      <xdr:colOff>1033270</xdr:colOff>
      <xdr:row>138</xdr:row>
      <xdr:rowOff>117634</xdr:rowOff>
    </xdr:to>
    <xdr:graphicFrame macro="">
      <xdr:nvGraphicFramePr>
        <xdr:cNvPr id="14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10</xdr:col>
      <xdr:colOff>65990</xdr:colOff>
      <xdr:row>120</xdr:row>
      <xdr:rowOff>26194</xdr:rowOff>
    </xdr:from>
    <xdr:to>
      <xdr:col>12</xdr:col>
      <xdr:colOff>1051108</xdr:colOff>
      <xdr:row>138</xdr:row>
      <xdr:rowOff>117634</xdr:rowOff>
    </xdr:to>
    <xdr:graphicFrame macro="">
      <xdr:nvGraphicFramePr>
        <xdr:cNvPr id="15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13</xdr:col>
      <xdr:colOff>15337</xdr:colOff>
      <xdr:row>120</xdr:row>
      <xdr:rowOff>26194</xdr:rowOff>
    </xdr:from>
    <xdr:to>
      <xdr:col>15</xdr:col>
      <xdr:colOff>1033792</xdr:colOff>
      <xdr:row>138</xdr:row>
      <xdr:rowOff>117634</xdr:rowOff>
    </xdr:to>
    <xdr:graphicFrame macro="">
      <xdr:nvGraphicFramePr>
        <xdr:cNvPr id="16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15</xdr:col>
      <xdr:colOff>1104639</xdr:colOff>
      <xdr:row>120</xdr:row>
      <xdr:rowOff>26194</xdr:rowOff>
    </xdr:from>
    <xdr:to>
      <xdr:col>18</xdr:col>
      <xdr:colOff>974248</xdr:colOff>
      <xdr:row>138</xdr:row>
      <xdr:rowOff>117634</xdr:rowOff>
    </xdr:to>
    <xdr:graphicFrame macro="">
      <xdr:nvGraphicFramePr>
        <xdr:cNvPr id="17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19</xdr:col>
      <xdr:colOff>15012</xdr:colOff>
      <xdr:row>120</xdr:row>
      <xdr:rowOff>26194</xdr:rowOff>
    </xdr:from>
    <xdr:to>
      <xdr:col>21</xdr:col>
      <xdr:colOff>1003808</xdr:colOff>
      <xdr:row>138</xdr:row>
      <xdr:rowOff>117634</xdr:rowOff>
    </xdr:to>
    <xdr:graphicFrame macro="">
      <xdr:nvGraphicFramePr>
        <xdr:cNvPr id="18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22</xdr:col>
      <xdr:colOff>45023</xdr:colOff>
      <xdr:row>120</xdr:row>
      <xdr:rowOff>26194</xdr:rowOff>
    </xdr:from>
    <xdr:to>
      <xdr:col>24</xdr:col>
      <xdr:colOff>1033819</xdr:colOff>
      <xdr:row>138</xdr:row>
      <xdr:rowOff>117634</xdr:rowOff>
    </xdr:to>
    <xdr:graphicFrame macro="">
      <xdr:nvGraphicFramePr>
        <xdr:cNvPr id="19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7</xdr:col>
      <xdr:colOff>24340</xdr:colOff>
      <xdr:row>140</xdr:row>
      <xdr:rowOff>26194</xdr:rowOff>
    </xdr:from>
    <xdr:to>
      <xdr:col>9</xdr:col>
      <xdr:colOff>1033270</xdr:colOff>
      <xdr:row>158</xdr:row>
      <xdr:rowOff>117634</xdr:rowOff>
    </xdr:to>
    <xdr:graphicFrame macro="">
      <xdr:nvGraphicFramePr>
        <xdr:cNvPr id="20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10</xdr:col>
      <xdr:colOff>65990</xdr:colOff>
      <xdr:row>140</xdr:row>
      <xdr:rowOff>26194</xdr:rowOff>
    </xdr:from>
    <xdr:to>
      <xdr:col>12</xdr:col>
      <xdr:colOff>1051108</xdr:colOff>
      <xdr:row>158</xdr:row>
      <xdr:rowOff>117634</xdr:rowOff>
    </xdr:to>
    <xdr:graphicFrame macro="">
      <xdr:nvGraphicFramePr>
        <xdr:cNvPr id="21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13</xdr:col>
      <xdr:colOff>15337</xdr:colOff>
      <xdr:row>140</xdr:row>
      <xdr:rowOff>26194</xdr:rowOff>
    </xdr:from>
    <xdr:to>
      <xdr:col>15</xdr:col>
      <xdr:colOff>1033792</xdr:colOff>
      <xdr:row>158</xdr:row>
      <xdr:rowOff>117634</xdr:rowOff>
    </xdr:to>
    <xdr:graphicFrame macro="">
      <xdr:nvGraphicFramePr>
        <xdr:cNvPr id="22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15</xdr:col>
      <xdr:colOff>1104639</xdr:colOff>
      <xdr:row>140</xdr:row>
      <xdr:rowOff>26194</xdr:rowOff>
    </xdr:from>
    <xdr:to>
      <xdr:col>18</xdr:col>
      <xdr:colOff>974248</xdr:colOff>
      <xdr:row>158</xdr:row>
      <xdr:rowOff>117634</xdr:rowOff>
    </xdr:to>
    <xdr:graphicFrame macro="">
      <xdr:nvGraphicFramePr>
        <xdr:cNvPr id="23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19</xdr:col>
      <xdr:colOff>15012</xdr:colOff>
      <xdr:row>140</xdr:row>
      <xdr:rowOff>26194</xdr:rowOff>
    </xdr:from>
    <xdr:to>
      <xdr:col>21</xdr:col>
      <xdr:colOff>1003808</xdr:colOff>
      <xdr:row>158</xdr:row>
      <xdr:rowOff>117634</xdr:rowOff>
    </xdr:to>
    <xdr:graphicFrame macro="">
      <xdr:nvGraphicFramePr>
        <xdr:cNvPr id="24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absolute">
    <xdr:from>
      <xdr:col>22</xdr:col>
      <xdr:colOff>45023</xdr:colOff>
      <xdr:row>140</xdr:row>
      <xdr:rowOff>26194</xdr:rowOff>
    </xdr:from>
    <xdr:to>
      <xdr:col>24</xdr:col>
      <xdr:colOff>1033819</xdr:colOff>
      <xdr:row>158</xdr:row>
      <xdr:rowOff>117634</xdr:rowOff>
    </xdr:to>
    <xdr:graphicFrame macro="">
      <xdr:nvGraphicFramePr>
        <xdr:cNvPr id="25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absolute">
    <xdr:from>
      <xdr:col>7</xdr:col>
      <xdr:colOff>24340</xdr:colOff>
      <xdr:row>60</xdr:row>
      <xdr:rowOff>26194</xdr:rowOff>
    </xdr:from>
    <xdr:to>
      <xdr:col>9</xdr:col>
      <xdr:colOff>1033270</xdr:colOff>
      <xdr:row>78</xdr:row>
      <xdr:rowOff>117634</xdr:rowOff>
    </xdr:to>
    <xdr:graphicFrame macro="">
      <xdr:nvGraphicFramePr>
        <xdr:cNvPr id="2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10</xdr:col>
      <xdr:colOff>65990</xdr:colOff>
      <xdr:row>60</xdr:row>
      <xdr:rowOff>26194</xdr:rowOff>
    </xdr:from>
    <xdr:to>
      <xdr:col>12</xdr:col>
      <xdr:colOff>1051108</xdr:colOff>
      <xdr:row>78</xdr:row>
      <xdr:rowOff>117634</xdr:rowOff>
    </xdr:to>
    <xdr:graphicFrame macro="">
      <xdr:nvGraphicFramePr>
        <xdr:cNvPr id="2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absolute">
    <xdr:from>
      <xdr:col>13</xdr:col>
      <xdr:colOff>15337</xdr:colOff>
      <xdr:row>60</xdr:row>
      <xdr:rowOff>26194</xdr:rowOff>
    </xdr:from>
    <xdr:to>
      <xdr:col>15</xdr:col>
      <xdr:colOff>1033792</xdr:colOff>
      <xdr:row>78</xdr:row>
      <xdr:rowOff>117634</xdr:rowOff>
    </xdr:to>
    <xdr:graphicFrame macro="">
      <xdr:nvGraphicFramePr>
        <xdr:cNvPr id="2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15</xdr:col>
      <xdr:colOff>1104639</xdr:colOff>
      <xdr:row>60</xdr:row>
      <xdr:rowOff>26194</xdr:rowOff>
    </xdr:from>
    <xdr:to>
      <xdr:col>18</xdr:col>
      <xdr:colOff>974248</xdr:colOff>
      <xdr:row>78</xdr:row>
      <xdr:rowOff>117634</xdr:rowOff>
    </xdr:to>
    <xdr:graphicFrame macro="">
      <xdr:nvGraphicFramePr>
        <xdr:cNvPr id="2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absolute">
    <xdr:from>
      <xdr:col>19</xdr:col>
      <xdr:colOff>15012</xdr:colOff>
      <xdr:row>60</xdr:row>
      <xdr:rowOff>26194</xdr:rowOff>
    </xdr:from>
    <xdr:to>
      <xdr:col>21</xdr:col>
      <xdr:colOff>1003808</xdr:colOff>
      <xdr:row>78</xdr:row>
      <xdr:rowOff>117634</xdr:rowOff>
    </xdr:to>
    <xdr:graphicFrame macro="">
      <xdr:nvGraphicFramePr>
        <xdr:cNvPr id="3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absolute">
    <xdr:from>
      <xdr:col>22</xdr:col>
      <xdr:colOff>45023</xdr:colOff>
      <xdr:row>60</xdr:row>
      <xdr:rowOff>26194</xdr:rowOff>
    </xdr:from>
    <xdr:to>
      <xdr:col>24</xdr:col>
      <xdr:colOff>1033819</xdr:colOff>
      <xdr:row>78</xdr:row>
      <xdr:rowOff>117634</xdr:rowOff>
    </xdr:to>
    <xdr:graphicFrame macro="">
      <xdr:nvGraphicFramePr>
        <xdr:cNvPr id="3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absolute">
    <xdr:from>
      <xdr:col>15</xdr:col>
      <xdr:colOff>1104639</xdr:colOff>
      <xdr:row>40</xdr:row>
      <xdr:rowOff>26194</xdr:rowOff>
    </xdr:from>
    <xdr:to>
      <xdr:col>18</xdr:col>
      <xdr:colOff>974248</xdr:colOff>
      <xdr:row>58</xdr:row>
      <xdr:rowOff>117634</xdr:rowOff>
    </xdr:to>
    <xdr:graphicFrame macro="">
      <xdr:nvGraphicFramePr>
        <xdr:cNvPr id="3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absolute">
    <xdr:from>
      <xdr:col>19</xdr:col>
      <xdr:colOff>15012</xdr:colOff>
      <xdr:row>40</xdr:row>
      <xdr:rowOff>26194</xdr:rowOff>
    </xdr:from>
    <xdr:to>
      <xdr:col>21</xdr:col>
      <xdr:colOff>1003808</xdr:colOff>
      <xdr:row>58</xdr:row>
      <xdr:rowOff>117634</xdr:rowOff>
    </xdr:to>
    <xdr:graphicFrame macro="">
      <xdr:nvGraphicFramePr>
        <xdr:cNvPr id="3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absolute">
    <xdr:from>
      <xdr:col>22</xdr:col>
      <xdr:colOff>45023</xdr:colOff>
      <xdr:row>40</xdr:row>
      <xdr:rowOff>26194</xdr:rowOff>
    </xdr:from>
    <xdr:to>
      <xdr:col>24</xdr:col>
      <xdr:colOff>1033819</xdr:colOff>
      <xdr:row>58</xdr:row>
      <xdr:rowOff>117634</xdr:rowOff>
    </xdr:to>
    <xdr:graphicFrame macro="">
      <xdr:nvGraphicFramePr>
        <xdr:cNvPr id="3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absolute">
    <xdr:from>
      <xdr:col>7</xdr:col>
      <xdr:colOff>24340</xdr:colOff>
      <xdr:row>40</xdr:row>
      <xdr:rowOff>26194</xdr:rowOff>
    </xdr:from>
    <xdr:to>
      <xdr:col>9</xdr:col>
      <xdr:colOff>1033270</xdr:colOff>
      <xdr:row>58</xdr:row>
      <xdr:rowOff>117634</xdr:rowOff>
    </xdr:to>
    <xdr:graphicFrame macro="">
      <xdr:nvGraphicFramePr>
        <xdr:cNvPr id="3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absolute">
    <xdr:from>
      <xdr:col>10</xdr:col>
      <xdr:colOff>65990</xdr:colOff>
      <xdr:row>40</xdr:row>
      <xdr:rowOff>26194</xdr:rowOff>
    </xdr:from>
    <xdr:to>
      <xdr:col>12</xdr:col>
      <xdr:colOff>1051108</xdr:colOff>
      <xdr:row>58</xdr:row>
      <xdr:rowOff>117634</xdr:rowOff>
    </xdr:to>
    <xdr:graphicFrame macro="">
      <xdr:nvGraphicFramePr>
        <xdr:cNvPr id="3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absolute">
    <xdr:from>
      <xdr:col>13</xdr:col>
      <xdr:colOff>15337</xdr:colOff>
      <xdr:row>40</xdr:row>
      <xdr:rowOff>26194</xdr:rowOff>
    </xdr:from>
    <xdr:to>
      <xdr:col>15</xdr:col>
      <xdr:colOff>1033792</xdr:colOff>
      <xdr:row>58</xdr:row>
      <xdr:rowOff>117634</xdr:rowOff>
    </xdr:to>
    <xdr:graphicFrame macro="">
      <xdr:nvGraphicFramePr>
        <xdr:cNvPr id="3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absolute">
    <xdr:from>
      <xdr:col>7</xdr:col>
      <xdr:colOff>45459</xdr:colOff>
      <xdr:row>2</xdr:row>
      <xdr:rowOff>3955</xdr:rowOff>
    </xdr:from>
    <xdr:to>
      <xdr:col>9</xdr:col>
      <xdr:colOff>1001382</xdr:colOff>
      <xdr:row>20</xdr:row>
      <xdr:rowOff>143033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absolute">
    <xdr:from>
      <xdr:col>10</xdr:col>
      <xdr:colOff>46755</xdr:colOff>
      <xdr:row>1</xdr:row>
      <xdr:rowOff>172720</xdr:rowOff>
    </xdr:from>
    <xdr:to>
      <xdr:col>12</xdr:col>
      <xdr:colOff>1003473</xdr:colOff>
      <xdr:row>20</xdr:row>
      <xdr:rowOff>141935</xdr:rowOff>
    </xdr:to>
    <xdr:graphicFrame macro="">
      <xdr:nvGraphicFramePr>
        <xdr:cNvPr id="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absolute">
    <xdr:from>
      <xdr:col>13</xdr:col>
      <xdr:colOff>36899</xdr:colOff>
      <xdr:row>1</xdr:row>
      <xdr:rowOff>172720</xdr:rowOff>
    </xdr:from>
    <xdr:to>
      <xdr:col>15</xdr:col>
      <xdr:colOff>993616</xdr:colOff>
      <xdr:row>20</xdr:row>
      <xdr:rowOff>141935</xdr:rowOff>
    </xdr:to>
    <xdr:graphicFrame macro="">
      <xdr:nvGraphicFramePr>
        <xdr:cNvPr id="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absolute">
    <xdr:from>
      <xdr:col>16</xdr:col>
      <xdr:colOff>27463</xdr:colOff>
      <xdr:row>1</xdr:row>
      <xdr:rowOff>172720</xdr:rowOff>
    </xdr:from>
    <xdr:to>
      <xdr:col>18</xdr:col>
      <xdr:colOff>1014011</xdr:colOff>
      <xdr:row>20</xdr:row>
      <xdr:rowOff>143351</xdr:rowOff>
    </xdr:to>
    <xdr:graphicFrame macro="">
      <xdr:nvGraphicFramePr>
        <xdr:cNvPr id="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absolute">
    <xdr:from>
      <xdr:col>19</xdr:col>
      <xdr:colOff>70762</xdr:colOff>
      <xdr:row>1</xdr:row>
      <xdr:rowOff>172720</xdr:rowOff>
    </xdr:from>
    <xdr:to>
      <xdr:col>21</xdr:col>
      <xdr:colOff>1057309</xdr:colOff>
      <xdr:row>20</xdr:row>
      <xdr:rowOff>143351</xdr:rowOff>
    </xdr:to>
    <xdr:graphicFrame macro="">
      <xdr:nvGraphicFramePr>
        <xdr:cNvPr id="4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absolute">
    <xdr:from>
      <xdr:col>22</xdr:col>
      <xdr:colOff>75648</xdr:colOff>
      <xdr:row>1</xdr:row>
      <xdr:rowOff>172720</xdr:rowOff>
    </xdr:from>
    <xdr:to>
      <xdr:col>24</xdr:col>
      <xdr:colOff>1062196</xdr:colOff>
      <xdr:row>20</xdr:row>
      <xdr:rowOff>143351</xdr:rowOff>
    </xdr:to>
    <xdr:graphicFrame macro="">
      <xdr:nvGraphicFramePr>
        <xdr:cNvPr id="4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6</xdr:col>
      <xdr:colOff>60960</xdr:colOff>
      <xdr:row>3</xdr:row>
      <xdr:rowOff>53340</xdr:rowOff>
    </xdr:from>
    <xdr:to>
      <xdr:col>6</xdr:col>
      <xdr:colOff>883920</xdr:colOff>
      <xdr:row>7</xdr:row>
      <xdr:rowOff>91440</xdr:rowOff>
    </xdr:to>
    <xdr:pic>
      <xdr:nvPicPr>
        <xdr:cNvPr id="44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522720" y="624840"/>
          <a:ext cx="82296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24340</xdr:colOff>
      <xdr:row>100</xdr:row>
      <xdr:rowOff>26193</xdr:rowOff>
    </xdr:from>
    <xdr:to>
      <xdr:col>9</xdr:col>
      <xdr:colOff>1033270</xdr:colOff>
      <xdr:row>118</xdr:row>
      <xdr:rowOff>117634</xdr:rowOff>
    </xdr:to>
    <xdr:graphicFrame macro="">
      <xdr:nvGraphicFramePr>
        <xdr:cNvPr id="45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absolute">
    <xdr:from>
      <xdr:col>10</xdr:col>
      <xdr:colOff>65990</xdr:colOff>
      <xdr:row>100</xdr:row>
      <xdr:rowOff>26193</xdr:rowOff>
    </xdr:from>
    <xdr:to>
      <xdr:col>12</xdr:col>
      <xdr:colOff>1051108</xdr:colOff>
      <xdr:row>118</xdr:row>
      <xdr:rowOff>117634</xdr:rowOff>
    </xdr:to>
    <xdr:graphicFrame macro="">
      <xdr:nvGraphicFramePr>
        <xdr:cNvPr id="4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absolute">
    <xdr:from>
      <xdr:col>13</xdr:col>
      <xdr:colOff>15337</xdr:colOff>
      <xdr:row>100</xdr:row>
      <xdr:rowOff>26193</xdr:rowOff>
    </xdr:from>
    <xdr:to>
      <xdr:col>15</xdr:col>
      <xdr:colOff>1033792</xdr:colOff>
      <xdr:row>118</xdr:row>
      <xdr:rowOff>117634</xdr:rowOff>
    </xdr:to>
    <xdr:graphicFrame macro="">
      <xdr:nvGraphicFramePr>
        <xdr:cNvPr id="47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absolute">
    <xdr:from>
      <xdr:col>15</xdr:col>
      <xdr:colOff>1104639</xdr:colOff>
      <xdr:row>100</xdr:row>
      <xdr:rowOff>26193</xdr:rowOff>
    </xdr:from>
    <xdr:to>
      <xdr:col>18</xdr:col>
      <xdr:colOff>974248</xdr:colOff>
      <xdr:row>118</xdr:row>
      <xdr:rowOff>117634</xdr:rowOff>
    </xdr:to>
    <xdr:graphicFrame macro="">
      <xdr:nvGraphicFramePr>
        <xdr:cNvPr id="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absolute">
    <xdr:from>
      <xdr:col>19</xdr:col>
      <xdr:colOff>15012</xdr:colOff>
      <xdr:row>100</xdr:row>
      <xdr:rowOff>26193</xdr:rowOff>
    </xdr:from>
    <xdr:to>
      <xdr:col>21</xdr:col>
      <xdr:colOff>1003808</xdr:colOff>
      <xdr:row>118</xdr:row>
      <xdr:rowOff>117634</xdr:rowOff>
    </xdr:to>
    <xdr:graphicFrame macro="">
      <xdr:nvGraphicFramePr>
        <xdr:cNvPr id="4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absolute">
    <xdr:from>
      <xdr:col>22</xdr:col>
      <xdr:colOff>45023</xdr:colOff>
      <xdr:row>100</xdr:row>
      <xdr:rowOff>26193</xdr:rowOff>
    </xdr:from>
    <xdr:to>
      <xdr:col>24</xdr:col>
      <xdr:colOff>1033819</xdr:colOff>
      <xdr:row>118</xdr:row>
      <xdr:rowOff>117634</xdr:rowOff>
    </xdr:to>
    <xdr:graphicFrame macro="">
      <xdr:nvGraphicFramePr>
        <xdr:cNvPr id="5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absolute">
    <xdr:from>
      <xdr:col>15</xdr:col>
      <xdr:colOff>1104639</xdr:colOff>
      <xdr:row>80</xdr:row>
      <xdr:rowOff>26194</xdr:rowOff>
    </xdr:from>
    <xdr:to>
      <xdr:col>18</xdr:col>
      <xdr:colOff>974248</xdr:colOff>
      <xdr:row>98</xdr:row>
      <xdr:rowOff>117633</xdr:rowOff>
    </xdr:to>
    <xdr:graphicFrame macro="">
      <xdr:nvGraphicFramePr>
        <xdr:cNvPr id="51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absolute">
    <xdr:from>
      <xdr:col>19</xdr:col>
      <xdr:colOff>15012</xdr:colOff>
      <xdr:row>80</xdr:row>
      <xdr:rowOff>26194</xdr:rowOff>
    </xdr:from>
    <xdr:to>
      <xdr:col>21</xdr:col>
      <xdr:colOff>1003808</xdr:colOff>
      <xdr:row>98</xdr:row>
      <xdr:rowOff>117633</xdr:rowOff>
    </xdr:to>
    <xdr:graphicFrame macro="">
      <xdr:nvGraphicFramePr>
        <xdr:cNvPr id="52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absolute">
    <xdr:from>
      <xdr:col>22</xdr:col>
      <xdr:colOff>45023</xdr:colOff>
      <xdr:row>80</xdr:row>
      <xdr:rowOff>26194</xdr:rowOff>
    </xdr:from>
    <xdr:to>
      <xdr:col>24</xdr:col>
      <xdr:colOff>1033819</xdr:colOff>
      <xdr:row>98</xdr:row>
      <xdr:rowOff>117633</xdr:rowOff>
    </xdr:to>
    <xdr:graphicFrame macro="">
      <xdr:nvGraphicFramePr>
        <xdr:cNvPr id="53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absolute">
    <xdr:from>
      <xdr:col>7</xdr:col>
      <xdr:colOff>24340</xdr:colOff>
      <xdr:row>80</xdr:row>
      <xdr:rowOff>26194</xdr:rowOff>
    </xdr:from>
    <xdr:to>
      <xdr:col>9</xdr:col>
      <xdr:colOff>1033270</xdr:colOff>
      <xdr:row>98</xdr:row>
      <xdr:rowOff>117633</xdr:rowOff>
    </xdr:to>
    <xdr:graphicFrame macro="">
      <xdr:nvGraphicFramePr>
        <xdr:cNvPr id="5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absolute">
    <xdr:from>
      <xdr:col>10</xdr:col>
      <xdr:colOff>65990</xdr:colOff>
      <xdr:row>80</xdr:row>
      <xdr:rowOff>26194</xdr:rowOff>
    </xdr:from>
    <xdr:to>
      <xdr:col>12</xdr:col>
      <xdr:colOff>1051108</xdr:colOff>
      <xdr:row>98</xdr:row>
      <xdr:rowOff>117633</xdr:rowOff>
    </xdr:to>
    <xdr:graphicFrame macro="">
      <xdr:nvGraphicFramePr>
        <xdr:cNvPr id="5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absolute">
    <xdr:from>
      <xdr:col>13</xdr:col>
      <xdr:colOff>15337</xdr:colOff>
      <xdr:row>80</xdr:row>
      <xdr:rowOff>26194</xdr:rowOff>
    </xdr:from>
    <xdr:to>
      <xdr:col>15</xdr:col>
      <xdr:colOff>1033792</xdr:colOff>
      <xdr:row>98</xdr:row>
      <xdr:rowOff>117633</xdr:rowOff>
    </xdr:to>
    <xdr:graphicFrame macro="">
      <xdr:nvGraphicFramePr>
        <xdr:cNvPr id="56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24340</xdr:colOff>
      <xdr:row>160</xdr:row>
      <xdr:rowOff>26194</xdr:rowOff>
    </xdr:from>
    <xdr:to>
      <xdr:col>9</xdr:col>
      <xdr:colOff>1033270</xdr:colOff>
      <xdr:row>178</xdr:row>
      <xdr:rowOff>117633</xdr:rowOff>
    </xdr:to>
    <xdr:graphicFrame macro="">
      <xdr:nvGraphicFramePr>
        <xdr:cNvPr id="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65990</xdr:colOff>
      <xdr:row>160</xdr:row>
      <xdr:rowOff>26194</xdr:rowOff>
    </xdr:from>
    <xdr:to>
      <xdr:col>12</xdr:col>
      <xdr:colOff>1051108</xdr:colOff>
      <xdr:row>178</xdr:row>
      <xdr:rowOff>117633</xdr:rowOff>
    </xdr:to>
    <xdr:graphicFrame macro="">
      <xdr:nvGraphicFramePr>
        <xdr:cNvPr id="3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13</xdr:col>
      <xdr:colOff>15337</xdr:colOff>
      <xdr:row>160</xdr:row>
      <xdr:rowOff>26194</xdr:rowOff>
    </xdr:from>
    <xdr:to>
      <xdr:col>15</xdr:col>
      <xdr:colOff>1033792</xdr:colOff>
      <xdr:row>178</xdr:row>
      <xdr:rowOff>117633</xdr:rowOff>
    </xdr:to>
    <xdr:graphicFrame macro="">
      <xdr:nvGraphicFramePr>
        <xdr:cNvPr id="4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15</xdr:col>
      <xdr:colOff>1104639</xdr:colOff>
      <xdr:row>160</xdr:row>
      <xdr:rowOff>26194</xdr:rowOff>
    </xdr:from>
    <xdr:to>
      <xdr:col>18</xdr:col>
      <xdr:colOff>974248</xdr:colOff>
      <xdr:row>178</xdr:row>
      <xdr:rowOff>117633</xdr:rowOff>
    </xdr:to>
    <xdr:graphicFrame macro="">
      <xdr:nvGraphicFramePr>
        <xdr:cNvPr id="5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15012</xdr:colOff>
      <xdr:row>160</xdr:row>
      <xdr:rowOff>26194</xdr:rowOff>
    </xdr:from>
    <xdr:to>
      <xdr:col>21</xdr:col>
      <xdr:colOff>1003808</xdr:colOff>
      <xdr:row>178</xdr:row>
      <xdr:rowOff>117633</xdr:rowOff>
    </xdr:to>
    <xdr:graphicFrame macro="">
      <xdr:nvGraphicFramePr>
        <xdr:cNvPr id="6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45023</xdr:colOff>
      <xdr:row>160</xdr:row>
      <xdr:rowOff>26194</xdr:rowOff>
    </xdr:from>
    <xdr:to>
      <xdr:col>24</xdr:col>
      <xdr:colOff>1033819</xdr:colOff>
      <xdr:row>178</xdr:row>
      <xdr:rowOff>117633</xdr:rowOff>
    </xdr:to>
    <xdr:graphicFrame macro="">
      <xdr:nvGraphicFramePr>
        <xdr:cNvPr id="7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24340</xdr:colOff>
      <xdr:row>180</xdr:row>
      <xdr:rowOff>26193</xdr:rowOff>
    </xdr:from>
    <xdr:to>
      <xdr:col>9</xdr:col>
      <xdr:colOff>1033270</xdr:colOff>
      <xdr:row>198</xdr:row>
      <xdr:rowOff>117634</xdr:rowOff>
    </xdr:to>
    <xdr:graphicFrame macro="">
      <xdr:nvGraphicFramePr>
        <xdr:cNvPr id="8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65990</xdr:colOff>
      <xdr:row>180</xdr:row>
      <xdr:rowOff>26193</xdr:rowOff>
    </xdr:from>
    <xdr:to>
      <xdr:col>12</xdr:col>
      <xdr:colOff>1051108</xdr:colOff>
      <xdr:row>198</xdr:row>
      <xdr:rowOff>117634</xdr:rowOff>
    </xdr:to>
    <xdr:graphicFrame macro="">
      <xdr:nvGraphicFramePr>
        <xdr:cNvPr id="9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13</xdr:col>
      <xdr:colOff>15337</xdr:colOff>
      <xdr:row>180</xdr:row>
      <xdr:rowOff>26193</xdr:rowOff>
    </xdr:from>
    <xdr:to>
      <xdr:col>15</xdr:col>
      <xdr:colOff>1033792</xdr:colOff>
      <xdr:row>198</xdr:row>
      <xdr:rowOff>117634</xdr:rowOff>
    </xdr:to>
    <xdr:graphicFrame macro="">
      <xdr:nvGraphicFramePr>
        <xdr:cNvPr id="10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15</xdr:col>
      <xdr:colOff>1104639</xdr:colOff>
      <xdr:row>180</xdr:row>
      <xdr:rowOff>26193</xdr:rowOff>
    </xdr:from>
    <xdr:to>
      <xdr:col>18</xdr:col>
      <xdr:colOff>974248</xdr:colOff>
      <xdr:row>198</xdr:row>
      <xdr:rowOff>117634</xdr:rowOff>
    </xdr:to>
    <xdr:graphicFrame macro="">
      <xdr:nvGraphicFramePr>
        <xdr:cNvPr id="11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15012</xdr:colOff>
      <xdr:row>180</xdr:row>
      <xdr:rowOff>26193</xdr:rowOff>
    </xdr:from>
    <xdr:to>
      <xdr:col>21</xdr:col>
      <xdr:colOff>1003808</xdr:colOff>
      <xdr:row>198</xdr:row>
      <xdr:rowOff>117634</xdr:rowOff>
    </xdr:to>
    <xdr:graphicFrame macro="">
      <xdr:nvGraphicFramePr>
        <xdr:cNvPr id="12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22</xdr:col>
      <xdr:colOff>45023</xdr:colOff>
      <xdr:row>180</xdr:row>
      <xdr:rowOff>26193</xdr:rowOff>
    </xdr:from>
    <xdr:to>
      <xdr:col>24</xdr:col>
      <xdr:colOff>1033819</xdr:colOff>
      <xdr:row>198</xdr:row>
      <xdr:rowOff>117634</xdr:rowOff>
    </xdr:to>
    <xdr:graphicFrame macro="">
      <xdr:nvGraphicFramePr>
        <xdr:cNvPr id="13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7</xdr:col>
      <xdr:colOff>24340</xdr:colOff>
      <xdr:row>120</xdr:row>
      <xdr:rowOff>26194</xdr:rowOff>
    </xdr:from>
    <xdr:to>
      <xdr:col>9</xdr:col>
      <xdr:colOff>1033270</xdr:colOff>
      <xdr:row>138</xdr:row>
      <xdr:rowOff>117634</xdr:rowOff>
    </xdr:to>
    <xdr:graphicFrame macro="">
      <xdr:nvGraphicFramePr>
        <xdr:cNvPr id="14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10</xdr:col>
      <xdr:colOff>65990</xdr:colOff>
      <xdr:row>120</xdr:row>
      <xdr:rowOff>26194</xdr:rowOff>
    </xdr:from>
    <xdr:to>
      <xdr:col>12</xdr:col>
      <xdr:colOff>1051108</xdr:colOff>
      <xdr:row>138</xdr:row>
      <xdr:rowOff>117634</xdr:rowOff>
    </xdr:to>
    <xdr:graphicFrame macro="">
      <xdr:nvGraphicFramePr>
        <xdr:cNvPr id="15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13</xdr:col>
      <xdr:colOff>15337</xdr:colOff>
      <xdr:row>120</xdr:row>
      <xdr:rowOff>26194</xdr:rowOff>
    </xdr:from>
    <xdr:to>
      <xdr:col>15</xdr:col>
      <xdr:colOff>1033792</xdr:colOff>
      <xdr:row>138</xdr:row>
      <xdr:rowOff>117634</xdr:rowOff>
    </xdr:to>
    <xdr:graphicFrame macro="">
      <xdr:nvGraphicFramePr>
        <xdr:cNvPr id="16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15</xdr:col>
      <xdr:colOff>1104639</xdr:colOff>
      <xdr:row>120</xdr:row>
      <xdr:rowOff>26194</xdr:rowOff>
    </xdr:from>
    <xdr:to>
      <xdr:col>18</xdr:col>
      <xdr:colOff>974248</xdr:colOff>
      <xdr:row>138</xdr:row>
      <xdr:rowOff>117634</xdr:rowOff>
    </xdr:to>
    <xdr:graphicFrame macro="">
      <xdr:nvGraphicFramePr>
        <xdr:cNvPr id="17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19</xdr:col>
      <xdr:colOff>15012</xdr:colOff>
      <xdr:row>120</xdr:row>
      <xdr:rowOff>26194</xdr:rowOff>
    </xdr:from>
    <xdr:to>
      <xdr:col>21</xdr:col>
      <xdr:colOff>1003808</xdr:colOff>
      <xdr:row>138</xdr:row>
      <xdr:rowOff>117634</xdr:rowOff>
    </xdr:to>
    <xdr:graphicFrame macro="">
      <xdr:nvGraphicFramePr>
        <xdr:cNvPr id="18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22</xdr:col>
      <xdr:colOff>45023</xdr:colOff>
      <xdr:row>120</xdr:row>
      <xdr:rowOff>26194</xdr:rowOff>
    </xdr:from>
    <xdr:to>
      <xdr:col>24</xdr:col>
      <xdr:colOff>1033819</xdr:colOff>
      <xdr:row>138</xdr:row>
      <xdr:rowOff>117634</xdr:rowOff>
    </xdr:to>
    <xdr:graphicFrame macro="">
      <xdr:nvGraphicFramePr>
        <xdr:cNvPr id="19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7</xdr:col>
      <xdr:colOff>24340</xdr:colOff>
      <xdr:row>140</xdr:row>
      <xdr:rowOff>26194</xdr:rowOff>
    </xdr:from>
    <xdr:to>
      <xdr:col>9</xdr:col>
      <xdr:colOff>1033270</xdr:colOff>
      <xdr:row>158</xdr:row>
      <xdr:rowOff>117634</xdr:rowOff>
    </xdr:to>
    <xdr:graphicFrame macro="">
      <xdr:nvGraphicFramePr>
        <xdr:cNvPr id="20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10</xdr:col>
      <xdr:colOff>65990</xdr:colOff>
      <xdr:row>140</xdr:row>
      <xdr:rowOff>26194</xdr:rowOff>
    </xdr:from>
    <xdr:to>
      <xdr:col>12</xdr:col>
      <xdr:colOff>1051108</xdr:colOff>
      <xdr:row>158</xdr:row>
      <xdr:rowOff>117634</xdr:rowOff>
    </xdr:to>
    <xdr:graphicFrame macro="">
      <xdr:nvGraphicFramePr>
        <xdr:cNvPr id="21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13</xdr:col>
      <xdr:colOff>15337</xdr:colOff>
      <xdr:row>140</xdr:row>
      <xdr:rowOff>26194</xdr:rowOff>
    </xdr:from>
    <xdr:to>
      <xdr:col>15</xdr:col>
      <xdr:colOff>1033792</xdr:colOff>
      <xdr:row>158</xdr:row>
      <xdr:rowOff>117634</xdr:rowOff>
    </xdr:to>
    <xdr:graphicFrame macro="">
      <xdr:nvGraphicFramePr>
        <xdr:cNvPr id="22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15</xdr:col>
      <xdr:colOff>1104639</xdr:colOff>
      <xdr:row>140</xdr:row>
      <xdr:rowOff>26194</xdr:rowOff>
    </xdr:from>
    <xdr:to>
      <xdr:col>18</xdr:col>
      <xdr:colOff>974248</xdr:colOff>
      <xdr:row>158</xdr:row>
      <xdr:rowOff>117634</xdr:rowOff>
    </xdr:to>
    <xdr:graphicFrame macro="">
      <xdr:nvGraphicFramePr>
        <xdr:cNvPr id="23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19</xdr:col>
      <xdr:colOff>15012</xdr:colOff>
      <xdr:row>140</xdr:row>
      <xdr:rowOff>26194</xdr:rowOff>
    </xdr:from>
    <xdr:to>
      <xdr:col>21</xdr:col>
      <xdr:colOff>1003808</xdr:colOff>
      <xdr:row>158</xdr:row>
      <xdr:rowOff>117634</xdr:rowOff>
    </xdr:to>
    <xdr:graphicFrame macro="">
      <xdr:nvGraphicFramePr>
        <xdr:cNvPr id="24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absolute">
    <xdr:from>
      <xdr:col>22</xdr:col>
      <xdr:colOff>45023</xdr:colOff>
      <xdr:row>140</xdr:row>
      <xdr:rowOff>26194</xdr:rowOff>
    </xdr:from>
    <xdr:to>
      <xdr:col>24</xdr:col>
      <xdr:colOff>1033819</xdr:colOff>
      <xdr:row>158</xdr:row>
      <xdr:rowOff>117634</xdr:rowOff>
    </xdr:to>
    <xdr:graphicFrame macro="">
      <xdr:nvGraphicFramePr>
        <xdr:cNvPr id="25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absolute">
    <xdr:from>
      <xdr:col>7</xdr:col>
      <xdr:colOff>24340</xdr:colOff>
      <xdr:row>60</xdr:row>
      <xdr:rowOff>26194</xdr:rowOff>
    </xdr:from>
    <xdr:to>
      <xdr:col>9</xdr:col>
      <xdr:colOff>1033270</xdr:colOff>
      <xdr:row>78</xdr:row>
      <xdr:rowOff>117634</xdr:rowOff>
    </xdr:to>
    <xdr:graphicFrame macro="">
      <xdr:nvGraphicFramePr>
        <xdr:cNvPr id="2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10</xdr:col>
      <xdr:colOff>65990</xdr:colOff>
      <xdr:row>60</xdr:row>
      <xdr:rowOff>26194</xdr:rowOff>
    </xdr:from>
    <xdr:to>
      <xdr:col>12</xdr:col>
      <xdr:colOff>1051108</xdr:colOff>
      <xdr:row>78</xdr:row>
      <xdr:rowOff>117634</xdr:rowOff>
    </xdr:to>
    <xdr:graphicFrame macro="">
      <xdr:nvGraphicFramePr>
        <xdr:cNvPr id="2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absolute">
    <xdr:from>
      <xdr:col>13</xdr:col>
      <xdr:colOff>15337</xdr:colOff>
      <xdr:row>60</xdr:row>
      <xdr:rowOff>26194</xdr:rowOff>
    </xdr:from>
    <xdr:to>
      <xdr:col>15</xdr:col>
      <xdr:colOff>1033792</xdr:colOff>
      <xdr:row>78</xdr:row>
      <xdr:rowOff>117634</xdr:rowOff>
    </xdr:to>
    <xdr:graphicFrame macro="">
      <xdr:nvGraphicFramePr>
        <xdr:cNvPr id="2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15</xdr:col>
      <xdr:colOff>1104639</xdr:colOff>
      <xdr:row>60</xdr:row>
      <xdr:rowOff>26194</xdr:rowOff>
    </xdr:from>
    <xdr:to>
      <xdr:col>18</xdr:col>
      <xdr:colOff>974248</xdr:colOff>
      <xdr:row>78</xdr:row>
      <xdr:rowOff>117634</xdr:rowOff>
    </xdr:to>
    <xdr:graphicFrame macro="">
      <xdr:nvGraphicFramePr>
        <xdr:cNvPr id="2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absolute">
    <xdr:from>
      <xdr:col>19</xdr:col>
      <xdr:colOff>15012</xdr:colOff>
      <xdr:row>60</xdr:row>
      <xdr:rowOff>26194</xdr:rowOff>
    </xdr:from>
    <xdr:to>
      <xdr:col>21</xdr:col>
      <xdr:colOff>1003808</xdr:colOff>
      <xdr:row>78</xdr:row>
      <xdr:rowOff>117634</xdr:rowOff>
    </xdr:to>
    <xdr:graphicFrame macro="">
      <xdr:nvGraphicFramePr>
        <xdr:cNvPr id="3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absolute">
    <xdr:from>
      <xdr:col>22</xdr:col>
      <xdr:colOff>45023</xdr:colOff>
      <xdr:row>60</xdr:row>
      <xdr:rowOff>26194</xdr:rowOff>
    </xdr:from>
    <xdr:to>
      <xdr:col>24</xdr:col>
      <xdr:colOff>1033819</xdr:colOff>
      <xdr:row>78</xdr:row>
      <xdr:rowOff>117634</xdr:rowOff>
    </xdr:to>
    <xdr:graphicFrame macro="">
      <xdr:nvGraphicFramePr>
        <xdr:cNvPr id="3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absolute">
    <xdr:from>
      <xdr:col>15</xdr:col>
      <xdr:colOff>1104639</xdr:colOff>
      <xdr:row>40</xdr:row>
      <xdr:rowOff>26194</xdr:rowOff>
    </xdr:from>
    <xdr:to>
      <xdr:col>18</xdr:col>
      <xdr:colOff>974248</xdr:colOff>
      <xdr:row>58</xdr:row>
      <xdr:rowOff>117634</xdr:rowOff>
    </xdr:to>
    <xdr:graphicFrame macro="">
      <xdr:nvGraphicFramePr>
        <xdr:cNvPr id="3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absolute">
    <xdr:from>
      <xdr:col>19</xdr:col>
      <xdr:colOff>15012</xdr:colOff>
      <xdr:row>40</xdr:row>
      <xdr:rowOff>26194</xdr:rowOff>
    </xdr:from>
    <xdr:to>
      <xdr:col>21</xdr:col>
      <xdr:colOff>1003808</xdr:colOff>
      <xdr:row>58</xdr:row>
      <xdr:rowOff>117634</xdr:rowOff>
    </xdr:to>
    <xdr:graphicFrame macro="">
      <xdr:nvGraphicFramePr>
        <xdr:cNvPr id="3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absolute">
    <xdr:from>
      <xdr:col>22</xdr:col>
      <xdr:colOff>45023</xdr:colOff>
      <xdr:row>40</xdr:row>
      <xdr:rowOff>26194</xdr:rowOff>
    </xdr:from>
    <xdr:to>
      <xdr:col>24</xdr:col>
      <xdr:colOff>1033819</xdr:colOff>
      <xdr:row>58</xdr:row>
      <xdr:rowOff>117634</xdr:rowOff>
    </xdr:to>
    <xdr:graphicFrame macro="">
      <xdr:nvGraphicFramePr>
        <xdr:cNvPr id="3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absolute">
    <xdr:from>
      <xdr:col>7</xdr:col>
      <xdr:colOff>24340</xdr:colOff>
      <xdr:row>40</xdr:row>
      <xdr:rowOff>26194</xdr:rowOff>
    </xdr:from>
    <xdr:to>
      <xdr:col>9</xdr:col>
      <xdr:colOff>1033270</xdr:colOff>
      <xdr:row>58</xdr:row>
      <xdr:rowOff>117634</xdr:rowOff>
    </xdr:to>
    <xdr:graphicFrame macro="">
      <xdr:nvGraphicFramePr>
        <xdr:cNvPr id="3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absolute">
    <xdr:from>
      <xdr:col>10</xdr:col>
      <xdr:colOff>65990</xdr:colOff>
      <xdr:row>40</xdr:row>
      <xdr:rowOff>26194</xdr:rowOff>
    </xdr:from>
    <xdr:to>
      <xdr:col>12</xdr:col>
      <xdr:colOff>1051108</xdr:colOff>
      <xdr:row>58</xdr:row>
      <xdr:rowOff>117634</xdr:rowOff>
    </xdr:to>
    <xdr:graphicFrame macro="">
      <xdr:nvGraphicFramePr>
        <xdr:cNvPr id="3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absolute">
    <xdr:from>
      <xdr:col>13</xdr:col>
      <xdr:colOff>15337</xdr:colOff>
      <xdr:row>40</xdr:row>
      <xdr:rowOff>26194</xdr:rowOff>
    </xdr:from>
    <xdr:to>
      <xdr:col>15</xdr:col>
      <xdr:colOff>1033792</xdr:colOff>
      <xdr:row>58</xdr:row>
      <xdr:rowOff>117634</xdr:rowOff>
    </xdr:to>
    <xdr:graphicFrame macro="">
      <xdr:nvGraphicFramePr>
        <xdr:cNvPr id="3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absolute">
    <xdr:from>
      <xdr:col>7</xdr:col>
      <xdr:colOff>45459</xdr:colOff>
      <xdr:row>2</xdr:row>
      <xdr:rowOff>3955</xdr:rowOff>
    </xdr:from>
    <xdr:to>
      <xdr:col>9</xdr:col>
      <xdr:colOff>1001382</xdr:colOff>
      <xdr:row>20</xdr:row>
      <xdr:rowOff>143033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absolute">
    <xdr:from>
      <xdr:col>10</xdr:col>
      <xdr:colOff>46755</xdr:colOff>
      <xdr:row>1</xdr:row>
      <xdr:rowOff>172720</xdr:rowOff>
    </xdr:from>
    <xdr:to>
      <xdr:col>12</xdr:col>
      <xdr:colOff>1003473</xdr:colOff>
      <xdr:row>20</xdr:row>
      <xdr:rowOff>141935</xdr:rowOff>
    </xdr:to>
    <xdr:graphicFrame macro="">
      <xdr:nvGraphicFramePr>
        <xdr:cNvPr id="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absolute">
    <xdr:from>
      <xdr:col>13</xdr:col>
      <xdr:colOff>36899</xdr:colOff>
      <xdr:row>1</xdr:row>
      <xdr:rowOff>172720</xdr:rowOff>
    </xdr:from>
    <xdr:to>
      <xdr:col>15</xdr:col>
      <xdr:colOff>993616</xdr:colOff>
      <xdr:row>20</xdr:row>
      <xdr:rowOff>141935</xdr:rowOff>
    </xdr:to>
    <xdr:graphicFrame macro="">
      <xdr:nvGraphicFramePr>
        <xdr:cNvPr id="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absolute">
    <xdr:from>
      <xdr:col>16</xdr:col>
      <xdr:colOff>27463</xdr:colOff>
      <xdr:row>1</xdr:row>
      <xdr:rowOff>172720</xdr:rowOff>
    </xdr:from>
    <xdr:to>
      <xdr:col>18</xdr:col>
      <xdr:colOff>1014011</xdr:colOff>
      <xdr:row>20</xdr:row>
      <xdr:rowOff>143351</xdr:rowOff>
    </xdr:to>
    <xdr:graphicFrame macro="">
      <xdr:nvGraphicFramePr>
        <xdr:cNvPr id="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absolute">
    <xdr:from>
      <xdr:col>19</xdr:col>
      <xdr:colOff>70762</xdr:colOff>
      <xdr:row>1</xdr:row>
      <xdr:rowOff>172720</xdr:rowOff>
    </xdr:from>
    <xdr:to>
      <xdr:col>21</xdr:col>
      <xdr:colOff>1057309</xdr:colOff>
      <xdr:row>20</xdr:row>
      <xdr:rowOff>143351</xdr:rowOff>
    </xdr:to>
    <xdr:graphicFrame macro="">
      <xdr:nvGraphicFramePr>
        <xdr:cNvPr id="4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absolute">
    <xdr:from>
      <xdr:col>22</xdr:col>
      <xdr:colOff>75648</xdr:colOff>
      <xdr:row>1</xdr:row>
      <xdr:rowOff>172720</xdr:rowOff>
    </xdr:from>
    <xdr:to>
      <xdr:col>24</xdr:col>
      <xdr:colOff>1062196</xdr:colOff>
      <xdr:row>20</xdr:row>
      <xdr:rowOff>143351</xdr:rowOff>
    </xdr:to>
    <xdr:graphicFrame macro="">
      <xdr:nvGraphicFramePr>
        <xdr:cNvPr id="4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6</xdr:col>
      <xdr:colOff>60960</xdr:colOff>
      <xdr:row>3</xdr:row>
      <xdr:rowOff>53340</xdr:rowOff>
    </xdr:from>
    <xdr:to>
      <xdr:col>6</xdr:col>
      <xdr:colOff>883920</xdr:colOff>
      <xdr:row>7</xdr:row>
      <xdr:rowOff>91440</xdr:rowOff>
    </xdr:to>
    <xdr:pic>
      <xdr:nvPicPr>
        <xdr:cNvPr id="44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522720" y="624840"/>
          <a:ext cx="82296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24340</xdr:colOff>
      <xdr:row>100</xdr:row>
      <xdr:rowOff>26193</xdr:rowOff>
    </xdr:from>
    <xdr:to>
      <xdr:col>9</xdr:col>
      <xdr:colOff>1033270</xdr:colOff>
      <xdr:row>118</xdr:row>
      <xdr:rowOff>117634</xdr:rowOff>
    </xdr:to>
    <xdr:graphicFrame macro="">
      <xdr:nvGraphicFramePr>
        <xdr:cNvPr id="45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absolute">
    <xdr:from>
      <xdr:col>10</xdr:col>
      <xdr:colOff>65990</xdr:colOff>
      <xdr:row>100</xdr:row>
      <xdr:rowOff>26193</xdr:rowOff>
    </xdr:from>
    <xdr:to>
      <xdr:col>12</xdr:col>
      <xdr:colOff>1051108</xdr:colOff>
      <xdr:row>118</xdr:row>
      <xdr:rowOff>117634</xdr:rowOff>
    </xdr:to>
    <xdr:graphicFrame macro="">
      <xdr:nvGraphicFramePr>
        <xdr:cNvPr id="4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absolute">
    <xdr:from>
      <xdr:col>13</xdr:col>
      <xdr:colOff>15337</xdr:colOff>
      <xdr:row>100</xdr:row>
      <xdr:rowOff>26193</xdr:rowOff>
    </xdr:from>
    <xdr:to>
      <xdr:col>15</xdr:col>
      <xdr:colOff>1033792</xdr:colOff>
      <xdr:row>118</xdr:row>
      <xdr:rowOff>117634</xdr:rowOff>
    </xdr:to>
    <xdr:graphicFrame macro="">
      <xdr:nvGraphicFramePr>
        <xdr:cNvPr id="47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absolute">
    <xdr:from>
      <xdr:col>15</xdr:col>
      <xdr:colOff>1104639</xdr:colOff>
      <xdr:row>100</xdr:row>
      <xdr:rowOff>26193</xdr:rowOff>
    </xdr:from>
    <xdr:to>
      <xdr:col>18</xdr:col>
      <xdr:colOff>974248</xdr:colOff>
      <xdr:row>118</xdr:row>
      <xdr:rowOff>117634</xdr:rowOff>
    </xdr:to>
    <xdr:graphicFrame macro="">
      <xdr:nvGraphicFramePr>
        <xdr:cNvPr id="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absolute">
    <xdr:from>
      <xdr:col>19</xdr:col>
      <xdr:colOff>15012</xdr:colOff>
      <xdr:row>100</xdr:row>
      <xdr:rowOff>26193</xdr:rowOff>
    </xdr:from>
    <xdr:to>
      <xdr:col>21</xdr:col>
      <xdr:colOff>1003808</xdr:colOff>
      <xdr:row>118</xdr:row>
      <xdr:rowOff>117634</xdr:rowOff>
    </xdr:to>
    <xdr:graphicFrame macro="">
      <xdr:nvGraphicFramePr>
        <xdr:cNvPr id="4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absolute">
    <xdr:from>
      <xdr:col>22</xdr:col>
      <xdr:colOff>45023</xdr:colOff>
      <xdr:row>100</xdr:row>
      <xdr:rowOff>26193</xdr:rowOff>
    </xdr:from>
    <xdr:to>
      <xdr:col>24</xdr:col>
      <xdr:colOff>1033819</xdr:colOff>
      <xdr:row>118</xdr:row>
      <xdr:rowOff>117634</xdr:rowOff>
    </xdr:to>
    <xdr:graphicFrame macro="">
      <xdr:nvGraphicFramePr>
        <xdr:cNvPr id="5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absolute">
    <xdr:from>
      <xdr:col>15</xdr:col>
      <xdr:colOff>1104639</xdr:colOff>
      <xdr:row>80</xdr:row>
      <xdr:rowOff>26194</xdr:rowOff>
    </xdr:from>
    <xdr:to>
      <xdr:col>18</xdr:col>
      <xdr:colOff>974248</xdr:colOff>
      <xdr:row>98</xdr:row>
      <xdr:rowOff>117633</xdr:rowOff>
    </xdr:to>
    <xdr:graphicFrame macro="">
      <xdr:nvGraphicFramePr>
        <xdr:cNvPr id="51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absolute">
    <xdr:from>
      <xdr:col>19</xdr:col>
      <xdr:colOff>15012</xdr:colOff>
      <xdr:row>80</xdr:row>
      <xdr:rowOff>26194</xdr:rowOff>
    </xdr:from>
    <xdr:to>
      <xdr:col>21</xdr:col>
      <xdr:colOff>1003808</xdr:colOff>
      <xdr:row>98</xdr:row>
      <xdr:rowOff>117633</xdr:rowOff>
    </xdr:to>
    <xdr:graphicFrame macro="">
      <xdr:nvGraphicFramePr>
        <xdr:cNvPr id="52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absolute">
    <xdr:from>
      <xdr:col>22</xdr:col>
      <xdr:colOff>45023</xdr:colOff>
      <xdr:row>80</xdr:row>
      <xdr:rowOff>26194</xdr:rowOff>
    </xdr:from>
    <xdr:to>
      <xdr:col>24</xdr:col>
      <xdr:colOff>1033819</xdr:colOff>
      <xdr:row>98</xdr:row>
      <xdr:rowOff>117633</xdr:rowOff>
    </xdr:to>
    <xdr:graphicFrame macro="">
      <xdr:nvGraphicFramePr>
        <xdr:cNvPr id="53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absolute">
    <xdr:from>
      <xdr:col>7</xdr:col>
      <xdr:colOff>24340</xdr:colOff>
      <xdr:row>80</xdr:row>
      <xdr:rowOff>26194</xdr:rowOff>
    </xdr:from>
    <xdr:to>
      <xdr:col>9</xdr:col>
      <xdr:colOff>1033270</xdr:colOff>
      <xdr:row>98</xdr:row>
      <xdr:rowOff>117633</xdr:rowOff>
    </xdr:to>
    <xdr:graphicFrame macro="">
      <xdr:nvGraphicFramePr>
        <xdr:cNvPr id="5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absolute">
    <xdr:from>
      <xdr:col>10</xdr:col>
      <xdr:colOff>65990</xdr:colOff>
      <xdr:row>80</xdr:row>
      <xdr:rowOff>26194</xdr:rowOff>
    </xdr:from>
    <xdr:to>
      <xdr:col>12</xdr:col>
      <xdr:colOff>1051108</xdr:colOff>
      <xdr:row>98</xdr:row>
      <xdr:rowOff>117633</xdr:rowOff>
    </xdr:to>
    <xdr:graphicFrame macro="">
      <xdr:nvGraphicFramePr>
        <xdr:cNvPr id="5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absolute">
    <xdr:from>
      <xdr:col>13</xdr:col>
      <xdr:colOff>15337</xdr:colOff>
      <xdr:row>80</xdr:row>
      <xdr:rowOff>26194</xdr:rowOff>
    </xdr:from>
    <xdr:to>
      <xdr:col>15</xdr:col>
      <xdr:colOff>1033792</xdr:colOff>
      <xdr:row>98</xdr:row>
      <xdr:rowOff>117633</xdr:rowOff>
    </xdr:to>
    <xdr:graphicFrame macro="">
      <xdr:nvGraphicFramePr>
        <xdr:cNvPr id="56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24340</xdr:colOff>
      <xdr:row>160</xdr:row>
      <xdr:rowOff>26194</xdr:rowOff>
    </xdr:from>
    <xdr:to>
      <xdr:col>9</xdr:col>
      <xdr:colOff>1033270</xdr:colOff>
      <xdr:row>178</xdr:row>
      <xdr:rowOff>117633</xdr:rowOff>
    </xdr:to>
    <xdr:graphicFrame macro="">
      <xdr:nvGraphicFramePr>
        <xdr:cNvPr id="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65990</xdr:colOff>
      <xdr:row>160</xdr:row>
      <xdr:rowOff>26194</xdr:rowOff>
    </xdr:from>
    <xdr:to>
      <xdr:col>12</xdr:col>
      <xdr:colOff>1051108</xdr:colOff>
      <xdr:row>178</xdr:row>
      <xdr:rowOff>117633</xdr:rowOff>
    </xdr:to>
    <xdr:graphicFrame macro="">
      <xdr:nvGraphicFramePr>
        <xdr:cNvPr id="3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13</xdr:col>
      <xdr:colOff>15337</xdr:colOff>
      <xdr:row>160</xdr:row>
      <xdr:rowOff>26194</xdr:rowOff>
    </xdr:from>
    <xdr:to>
      <xdr:col>15</xdr:col>
      <xdr:colOff>1033792</xdr:colOff>
      <xdr:row>178</xdr:row>
      <xdr:rowOff>117633</xdr:rowOff>
    </xdr:to>
    <xdr:graphicFrame macro="">
      <xdr:nvGraphicFramePr>
        <xdr:cNvPr id="4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15</xdr:col>
      <xdr:colOff>1104639</xdr:colOff>
      <xdr:row>160</xdr:row>
      <xdr:rowOff>26194</xdr:rowOff>
    </xdr:from>
    <xdr:to>
      <xdr:col>18</xdr:col>
      <xdr:colOff>974248</xdr:colOff>
      <xdr:row>178</xdr:row>
      <xdr:rowOff>117633</xdr:rowOff>
    </xdr:to>
    <xdr:graphicFrame macro="">
      <xdr:nvGraphicFramePr>
        <xdr:cNvPr id="5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15012</xdr:colOff>
      <xdr:row>160</xdr:row>
      <xdr:rowOff>26194</xdr:rowOff>
    </xdr:from>
    <xdr:to>
      <xdr:col>21</xdr:col>
      <xdr:colOff>1003808</xdr:colOff>
      <xdr:row>178</xdr:row>
      <xdr:rowOff>117633</xdr:rowOff>
    </xdr:to>
    <xdr:graphicFrame macro="">
      <xdr:nvGraphicFramePr>
        <xdr:cNvPr id="6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45023</xdr:colOff>
      <xdr:row>160</xdr:row>
      <xdr:rowOff>26194</xdr:rowOff>
    </xdr:from>
    <xdr:to>
      <xdr:col>24</xdr:col>
      <xdr:colOff>1033819</xdr:colOff>
      <xdr:row>178</xdr:row>
      <xdr:rowOff>117633</xdr:rowOff>
    </xdr:to>
    <xdr:graphicFrame macro="">
      <xdr:nvGraphicFramePr>
        <xdr:cNvPr id="7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24340</xdr:colOff>
      <xdr:row>180</xdr:row>
      <xdr:rowOff>26193</xdr:rowOff>
    </xdr:from>
    <xdr:to>
      <xdr:col>9</xdr:col>
      <xdr:colOff>1033270</xdr:colOff>
      <xdr:row>198</xdr:row>
      <xdr:rowOff>117634</xdr:rowOff>
    </xdr:to>
    <xdr:graphicFrame macro="">
      <xdr:nvGraphicFramePr>
        <xdr:cNvPr id="8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65990</xdr:colOff>
      <xdr:row>180</xdr:row>
      <xdr:rowOff>26193</xdr:rowOff>
    </xdr:from>
    <xdr:to>
      <xdr:col>12</xdr:col>
      <xdr:colOff>1051108</xdr:colOff>
      <xdr:row>198</xdr:row>
      <xdr:rowOff>117634</xdr:rowOff>
    </xdr:to>
    <xdr:graphicFrame macro="">
      <xdr:nvGraphicFramePr>
        <xdr:cNvPr id="9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13</xdr:col>
      <xdr:colOff>15337</xdr:colOff>
      <xdr:row>180</xdr:row>
      <xdr:rowOff>26193</xdr:rowOff>
    </xdr:from>
    <xdr:to>
      <xdr:col>15</xdr:col>
      <xdr:colOff>1033792</xdr:colOff>
      <xdr:row>198</xdr:row>
      <xdr:rowOff>117634</xdr:rowOff>
    </xdr:to>
    <xdr:graphicFrame macro="">
      <xdr:nvGraphicFramePr>
        <xdr:cNvPr id="10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15</xdr:col>
      <xdr:colOff>1104639</xdr:colOff>
      <xdr:row>180</xdr:row>
      <xdr:rowOff>26193</xdr:rowOff>
    </xdr:from>
    <xdr:to>
      <xdr:col>18</xdr:col>
      <xdr:colOff>974248</xdr:colOff>
      <xdr:row>198</xdr:row>
      <xdr:rowOff>117634</xdr:rowOff>
    </xdr:to>
    <xdr:graphicFrame macro="">
      <xdr:nvGraphicFramePr>
        <xdr:cNvPr id="11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15012</xdr:colOff>
      <xdr:row>180</xdr:row>
      <xdr:rowOff>26193</xdr:rowOff>
    </xdr:from>
    <xdr:to>
      <xdr:col>21</xdr:col>
      <xdr:colOff>1003808</xdr:colOff>
      <xdr:row>198</xdr:row>
      <xdr:rowOff>117634</xdr:rowOff>
    </xdr:to>
    <xdr:graphicFrame macro="">
      <xdr:nvGraphicFramePr>
        <xdr:cNvPr id="12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22</xdr:col>
      <xdr:colOff>45023</xdr:colOff>
      <xdr:row>180</xdr:row>
      <xdr:rowOff>26193</xdr:rowOff>
    </xdr:from>
    <xdr:to>
      <xdr:col>24</xdr:col>
      <xdr:colOff>1033819</xdr:colOff>
      <xdr:row>198</xdr:row>
      <xdr:rowOff>117634</xdr:rowOff>
    </xdr:to>
    <xdr:graphicFrame macro="">
      <xdr:nvGraphicFramePr>
        <xdr:cNvPr id="13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7</xdr:col>
      <xdr:colOff>24340</xdr:colOff>
      <xdr:row>120</xdr:row>
      <xdr:rowOff>26194</xdr:rowOff>
    </xdr:from>
    <xdr:to>
      <xdr:col>9</xdr:col>
      <xdr:colOff>1033270</xdr:colOff>
      <xdr:row>138</xdr:row>
      <xdr:rowOff>117634</xdr:rowOff>
    </xdr:to>
    <xdr:graphicFrame macro="">
      <xdr:nvGraphicFramePr>
        <xdr:cNvPr id="14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10</xdr:col>
      <xdr:colOff>65990</xdr:colOff>
      <xdr:row>120</xdr:row>
      <xdr:rowOff>26194</xdr:rowOff>
    </xdr:from>
    <xdr:to>
      <xdr:col>12</xdr:col>
      <xdr:colOff>1051108</xdr:colOff>
      <xdr:row>138</xdr:row>
      <xdr:rowOff>117634</xdr:rowOff>
    </xdr:to>
    <xdr:graphicFrame macro="">
      <xdr:nvGraphicFramePr>
        <xdr:cNvPr id="15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13</xdr:col>
      <xdr:colOff>15337</xdr:colOff>
      <xdr:row>120</xdr:row>
      <xdr:rowOff>26194</xdr:rowOff>
    </xdr:from>
    <xdr:to>
      <xdr:col>15</xdr:col>
      <xdr:colOff>1033792</xdr:colOff>
      <xdr:row>138</xdr:row>
      <xdr:rowOff>117634</xdr:rowOff>
    </xdr:to>
    <xdr:graphicFrame macro="">
      <xdr:nvGraphicFramePr>
        <xdr:cNvPr id="16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15</xdr:col>
      <xdr:colOff>1104639</xdr:colOff>
      <xdr:row>120</xdr:row>
      <xdr:rowOff>26194</xdr:rowOff>
    </xdr:from>
    <xdr:to>
      <xdr:col>18</xdr:col>
      <xdr:colOff>974248</xdr:colOff>
      <xdr:row>138</xdr:row>
      <xdr:rowOff>117634</xdr:rowOff>
    </xdr:to>
    <xdr:graphicFrame macro="">
      <xdr:nvGraphicFramePr>
        <xdr:cNvPr id="17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19</xdr:col>
      <xdr:colOff>15012</xdr:colOff>
      <xdr:row>120</xdr:row>
      <xdr:rowOff>26194</xdr:rowOff>
    </xdr:from>
    <xdr:to>
      <xdr:col>21</xdr:col>
      <xdr:colOff>1003808</xdr:colOff>
      <xdr:row>138</xdr:row>
      <xdr:rowOff>117634</xdr:rowOff>
    </xdr:to>
    <xdr:graphicFrame macro="">
      <xdr:nvGraphicFramePr>
        <xdr:cNvPr id="18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22</xdr:col>
      <xdr:colOff>45023</xdr:colOff>
      <xdr:row>120</xdr:row>
      <xdr:rowOff>26194</xdr:rowOff>
    </xdr:from>
    <xdr:to>
      <xdr:col>24</xdr:col>
      <xdr:colOff>1033819</xdr:colOff>
      <xdr:row>138</xdr:row>
      <xdr:rowOff>117634</xdr:rowOff>
    </xdr:to>
    <xdr:graphicFrame macro="">
      <xdr:nvGraphicFramePr>
        <xdr:cNvPr id="19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7</xdr:col>
      <xdr:colOff>24340</xdr:colOff>
      <xdr:row>140</xdr:row>
      <xdr:rowOff>26194</xdr:rowOff>
    </xdr:from>
    <xdr:to>
      <xdr:col>9</xdr:col>
      <xdr:colOff>1033270</xdr:colOff>
      <xdr:row>158</xdr:row>
      <xdr:rowOff>117634</xdr:rowOff>
    </xdr:to>
    <xdr:graphicFrame macro="">
      <xdr:nvGraphicFramePr>
        <xdr:cNvPr id="20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10</xdr:col>
      <xdr:colOff>65990</xdr:colOff>
      <xdr:row>140</xdr:row>
      <xdr:rowOff>26194</xdr:rowOff>
    </xdr:from>
    <xdr:to>
      <xdr:col>12</xdr:col>
      <xdr:colOff>1051108</xdr:colOff>
      <xdr:row>158</xdr:row>
      <xdr:rowOff>117634</xdr:rowOff>
    </xdr:to>
    <xdr:graphicFrame macro="">
      <xdr:nvGraphicFramePr>
        <xdr:cNvPr id="21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13</xdr:col>
      <xdr:colOff>15337</xdr:colOff>
      <xdr:row>140</xdr:row>
      <xdr:rowOff>26194</xdr:rowOff>
    </xdr:from>
    <xdr:to>
      <xdr:col>15</xdr:col>
      <xdr:colOff>1033792</xdr:colOff>
      <xdr:row>158</xdr:row>
      <xdr:rowOff>117634</xdr:rowOff>
    </xdr:to>
    <xdr:graphicFrame macro="">
      <xdr:nvGraphicFramePr>
        <xdr:cNvPr id="22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15</xdr:col>
      <xdr:colOff>1104639</xdr:colOff>
      <xdr:row>140</xdr:row>
      <xdr:rowOff>26194</xdr:rowOff>
    </xdr:from>
    <xdr:to>
      <xdr:col>18</xdr:col>
      <xdr:colOff>974248</xdr:colOff>
      <xdr:row>158</xdr:row>
      <xdr:rowOff>117634</xdr:rowOff>
    </xdr:to>
    <xdr:graphicFrame macro="">
      <xdr:nvGraphicFramePr>
        <xdr:cNvPr id="23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19</xdr:col>
      <xdr:colOff>15012</xdr:colOff>
      <xdr:row>140</xdr:row>
      <xdr:rowOff>26194</xdr:rowOff>
    </xdr:from>
    <xdr:to>
      <xdr:col>21</xdr:col>
      <xdr:colOff>1003808</xdr:colOff>
      <xdr:row>158</xdr:row>
      <xdr:rowOff>117634</xdr:rowOff>
    </xdr:to>
    <xdr:graphicFrame macro="">
      <xdr:nvGraphicFramePr>
        <xdr:cNvPr id="24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absolute">
    <xdr:from>
      <xdr:col>22</xdr:col>
      <xdr:colOff>45023</xdr:colOff>
      <xdr:row>140</xdr:row>
      <xdr:rowOff>26194</xdr:rowOff>
    </xdr:from>
    <xdr:to>
      <xdr:col>24</xdr:col>
      <xdr:colOff>1033819</xdr:colOff>
      <xdr:row>158</xdr:row>
      <xdr:rowOff>117634</xdr:rowOff>
    </xdr:to>
    <xdr:graphicFrame macro="">
      <xdr:nvGraphicFramePr>
        <xdr:cNvPr id="25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absolute">
    <xdr:from>
      <xdr:col>7</xdr:col>
      <xdr:colOff>24340</xdr:colOff>
      <xdr:row>60</xdr:row>
      <xdr:rowOff>26194</xdr:rowOff>
    </xdr:from>
    <xdr:to>
      <xdr:col>9</xdr:col>
      <xdr:colOff>1033270</xdr:colOff>
      <xdr:row>78</xdr:row>
      <xdr:rowOff>117634</xdr:rowOff>
    </xdr:to>
    <xdr:graphicFrame macro="">
      <xdr:nvGraphicFramePr>
        <xdr:cNvPr id="2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10</xdr:col>
      <xdr:colOff>65990</xdr:colOff>
      <xdr:row>60</xdr:row>
      <xdr:rowOff>26194</xdr:rowOff>
    </xdr:from>
    <xdr:to>
      <xdr:col>12</xdr:col>
      <xdr:colOff>1051108</xdr:colOff>
      <xdr:row>78</xdr:row>
      <xdr:rowOff>117634</xdr:rowOff>
    </xdr:to>
    <xdr:graphicFrame macro="">
      <xdr:nvGraphicFramePr>
        <xdr:cNvPr id="2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absolute">
    <xdr:from>
      <xdr:col>13</xdr:col>
      <xdr:colOff>15337</xdr:colOff>
      <xdr:row>60</xdr:row>
      <xdr:rowOff>26194</xdr:rowOff>
    </xdr:from>
    <xdr:to>
      <xdr:col>15</xdr:col>
      <xdr:colOff>1033792</xdr:colOff>
      <xdr:row>78</xdr:row>
      <xdr:rowOff>117634</xdr:rowOff>
    </xdr:to>
    <xdr:graphicFrame macro="">
      <xdr:nvGraphicFramePr>
        <xdr:cNvPr id="2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15</xdr:col>
      <xdr:colOff>1104639</xdr:colOff>
      <xdr:row>60</xdr:row>
      <xdr:rowOff>26194</xdr:rowOff>
    </xdr:from>
    <xdr:to>
      <xdr:col>18</xdr:col>
      <xdr:colOff>974248</xdr:colOff>
      <xdr:row>78</xdr:row>
      <xdr:rowOff>117634</xdr:rowOff>
    </xdr:to>
    <xdr:graphicFrame macro="">
      <xdr:nvGraphicFramePr>
        <xdr:cNvPr id="2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absolute">
    <xdr:from>
      <xdr:col>19</xdr:col>
      <xdr:colOff>15012</xdr:colOff>
      <xdr:row>60</xdr:row>
      <xdr:rowOff>26194</xdr:rowOff>
    </xdr:from>
    <xdr:to>
      <xdr:col>21</xdr:col>
      <xdr:colOff>1003808</xdr:colOff>
      <xdr:row>78</xdr:row>
      <xdr:rowOff>117634</xdr:rowOff>
    </xdr:to>
    <xdr:graphicFrame macro="">
      <xdr:nvGraphicFramePr>
        <xdr:cNvPr id="3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absolute">
    <xdr:from>
      <xdr:col>22</xdr:col>
      <xdr:colOff>45023</xdr:colOff>
      <xdr:row>60</xdr:row>
      <xdr:rowOff>26194</xdr:rowOff>
    </xdr:from>
    <xdr:to>
      <xdr:col>24</xdr:col>
      <xdr:colOff>1033819</xdr:colOff>
      <xdr:row>78</xdr:row>
      <xdr:rowOff>117634</xdr:rowOff>
    </xdr:to>
    <xdr:graphicFrame macro="">
      <xdr:nvGraphicFramePr>
        <xdr:cNvPr id="3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absolute">
    <xdr:from>
      <xdr:col>15</xdr:col>
      <xdr:colOff>1104639</xdr:colOff>
      <xdr:row>40</xdr:row>
      <xdr:rowOff>26194</xdr:rowOff>
    </xdr:from>
    <xdr:to>
      <xdr:col>18</xdr:col>
      <xdr:colOff>974248</xdr:colOff>
      <xdr:row>58</xdr:row>
      <xdr:rowOff>117634</xdr:rowOff>
    </xdr:to>
    <xdr:graphicFrame macro="">
      <xdr:nvGraphicFramePr>
        <xdr:cNvPr id="3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absolute">
    <xdr:from>
      <xdr:col>19</xdr:col>
      <xdr:colOff>15012</xdr:colOff>
      <xdr:row>40</xdr:row>
      <xdr:rowOff>26194</xdr:rowOff>
    </xdr:from>
    <xdr:to>
      <xdr:col>21</xdr:col>
      <xdr:colOff>1003808</xdr:colOff>
      <xdr:row>58</xdr:row>
      <xdr:rowOff>117634</xdr:rowOff>
    </xdr:to>
    <xdr:graphicFrame macro="">
      <xdr:nvGraphicFramePr>
        <xdr:cNvPr id="3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absolute">
    <xdr:from>
      <xdr:col>22</xdr:col>
      <xdr:colOff>45023</xdr:colOff>
      <xdr:row>40</xdr:row>
      <xdr:rowOff>26194</xdr:rowOff>
    </xdr:from>
    <xdr:to>
      <xdr:col>24</xdr:col>
      <xdr:colOff>1033819</xdr:colOff>
      <xdr:row>58</xdr:row>
      <xdr:rowOff>117634</xdr:rowOff>
    </xdr:to>
    <xdr:graphicFrame macro="">
      <xdr:nvGraphicFramePr>
        <xdr:cNvPr id="3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absolute">
    <xdr:from>
      <xdr:col>7</xdr:col>
      <xdr:colOff>24340</xdr:colOff>
      <xdr:row>40</xdr:row>
      <xdr:rowOff>26194</xdr:rowOff>
    </xdr:from>
    <xdr:to>
      <xdr:col>9</xdr:col>
      <xdr:colOff>1033270</xdr:colOff>
      <xdr:row>58</xdr:row>
      <xdr:rowOff>117634</xdr:rowOff>
    </xdr:to>
    <xdr:graphicFrame macro="">
      <xdr:nvGraphicFramePr>
        <xdr:cNvPr id="3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absolute">
    <xdr:from>
      <xdr:col>10</xdr:col>
      <xdr:colOff>65990</xdr:colOff>
      <xdr:row>40</xdr:row>
      <xdr:rowOff>26194</xdr:rowOff>
    </xdr:from>
    <xdr:to>
      <xdr:col>12</xdr:col>
      <xdr:colOff>1051108</xdr:colOff>
      <xdr:row>58</xdr:row>
      <xdr:rowOff>117634</xdr:rowOff>
    </xdr:to>
    <xdr:graphicFrame macro="">
      <xdr:nvGraphicFramePr>
        <xdr:cNvPr id="3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absolute">
    <xdr:from>
      <xdr:col>13</xdr:col>
      <xdr:colOff>15337</xdr:colOff>
      <xdr:row>40</xdr:row>
      <xdr:rowOff>26194</xdr:rowOff>
    </xdr:from>
    <xdr:to>
      <xdr:col>15</xdr:col>
      <xdr:colOff>1033792</xdr:colOff>
      <xdr:row>58</xdr:row>
      <xdr:rowOff>117634</xdr:rowOff>
    </xdr:to>
    <xdr:graphicFrame macro="">
      <xdr:nvGraphicFramePr>
        <xdr:cNvPr id="3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absolute">
    <xdr:from>
      <xdr:col>7</xdr:col>
      <xdr:colOff>45459</xdr:colOff>
      <xdr:row>2</xdr:row>
      <xdr:rowOff>3955</xdr:rowOff>
    </xdr:from>
    <xdr:to>
      <xdr:col>9</xdr:col>
      <xdr:colOff>1001382</xdr:colOff>
      <xdr:row>20</xdr:row>
      <xdr:rowOff>143033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absolute">
    <xdr:from>
      <xdr:col>10</xdr:col>
      <xdr:colOff>46755</xdr:colOff>
      <xdr:row>1</xdr:row>
      <xdr:rowOff>172720</xdr:rowOff>
    </xdr:from>
    <xdr:to>
      <xdr:col>12</xdr:col>
      <xdr:colOff>1003473</xdr:colOff>
      <xdr:row>20</xdr:row>
      <xdr:rowOff>141935</xdr:rowOff>
    </xdr:to>
    <xdr:graphicFrame macro="">
      <xdr:nvGraphicFramePr>
        <xdr:cNvPr id="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absolute">
    <xdr:from>
      <xdr:col>13</xdr:col>
      <xdr:colOff>36899</xdr:colOff>
      <xdr:row>1</xdr:row>
      <xdr:rowOff>172720</xdr:rowOff>
    </xdr:from>
    <xdr:to>
      <xdr:col>15</xdr:col>
      <xdr:colOff>993616</xdr:colOff>
      <xdr:row>20</xdr:row>
      <xdr:rowOff>141935</xdr:rowOff>
    </xdr:to>
    <xdr:graphicFrame macro="">
      <xdr:nvGraphicFramePr>
        <xdr:cNvPr id="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absolute">
    <xdr:from>
      <xdr:col>16</xdr:col>
      <xdr:colOff>27463</xdr:colOff>
      <xdr:row>1</xdr:row>
      <xdr:rowOff>172720</xdr:rowOff>
    </xdr:from>
    <xdr:to>
      <xdr:col>18</xdr:col>
      <xdr:colOff>1014011</xdr:colOff>
      <xdr:row>20</xdr:row>
      <xdr:rowOff>143351</xdr:rowOff>
    </xdr:to>
    <xdr:graphicFrame macro="">
      <xdr:nvGraphicFramePr>
        <xdr:cNvPr id="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absolute">
    <xdr:from>
      <xdr:col>19</xdr:col>
      <xdr:colOff>70762</xdr:colOff>
      <xdr:row>1</xdr:row>
      <xdr:rowOff>172720</xdr:rowOff>
    </xdr:from>
    <xdr:to>
      <xdr:col>21</xdr:col>
      <xdr:colOff>1057309</xdr:colOff>
      <xdr:row>20</xdr:row>
      <xdr:rowOff>143351</xdr:rowOff>
    </xdr:to>
    <xdr:graphicFrame macro="">
      <xdr:nvGraphicFramePr>
        <xdr:cNvPr id="4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absolute">
    <xdr:from>
      <xdr:col>22</xdr:col>
      <xdr:colOff>75648</xdr:colOff>
      <xdr:row>1</xdr:row>
      <xdr:rowOff>172720</xdr:rowOff>
    </xdr:from>
    <xdr:to>
      <xdr:col>24</xdr:col>
      <xdr:colOff>1062196</xdr:colOff>
      <xdr:row>20</xdr:row>
      <xdr:rowOff>143351</xdr:rowOff>
    </xdr:to>
    <xdr:graphicFrame macro="">
      <xdr:nvGraphicFramePr>
        <xdr:cNvPr id="4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6</xdr:col>
      <xdr:colOff>60960</xdr:colOff>
      <xdr:row>3</xdr:row>
      <xdr:rowOff>53340</xdr:rowOff>
    </xdr:from>
    <xdr:to>
      <xdr:col>6</xdr:col>
      <xdr:colOff>883920</xdr:colOff>
      <xdr:row>7</xdr:row>
      <xdr:rowOff>91440</xdr:rowOff>
    </xdr:to>
    <xdr:pic>
      <xdr:nvPicPr>
        <xdr:cNvPr id="44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522720" y="624840"/>
          <a:ext cx="82296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24340</xdr:colOff>
      <xdr:row>100</xdr:row>
      <xdr:rowOff>26193</xdr:rowOff>
    </xdr:from>
    <xdr:to>
      <xdr:col>9</xdr:col>
      <xdr:colOff>1033270</xdr:colOff>
      <xdr:row>118</xdr:row>
      <xdr:rowOff>117634</xdr:rowOff>
    </xdr:to>
    <xdr:graphicFrame macro="">
      <xdr:nvGraphicFramePr>
        <xdr:cNvPr id="45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absolute">
    <xdr:from>
      <xdr:col>10</xdr:col>
      <xdr:colOff>65990</xdr:colOff>
      <xdr:row>100</xdr:row>
      <xdr:rowOff>26193</xdr:rowOff>
    </xdr:from>
    <xdr:to>
      <xdr:col>12</xdr:col>
      <xdr:colOff>1051108</xdr:colOff>
      <xdr:row>118</xdr:row>
      <xdr:rowOff>117634</xdr:rowOff>
    </xdr:to>
    <xdr:graphicFrame macro="">
      <xdr:nvGraphicFramePr>
        <xdr:cNvPr id="4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absolute">
    <xdr:from>
      <xdr:col>13</xdr:col>
      <xdr:colOff>15337</xdr:colOff>
      <xdr:row>100</xdr:row>
      <xdr:rowOff>26193</xdr:rowOff>
    </xdr:from>
    <xdr:to>
      <xdr:col>15</xdr:col>
      <xdr:colOff>1033792</xdr:colOff>
      <xdr:row>118</xdr:row>
      <xdr:rowOff>117634</xdr:rowOff>
    </xdr:to>
    <xdr:graphicFrame macro="">
      <xdr:nvGraphicFramePr>
        <xdr:cNvPr id="47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absolute">
    <xdr:from>
      <xdr:col>15</xdr:col>
      <xdr:colOff>1104639</xdr:colOff>
      <xdr:row>100</xdr:row>
      <xdr:rowOff>26193</xdr:rowOff>
    </xdr:from>
    <xdr:to>
      <xdr:col>18</xdr:col>
      <xdr:colOff>974248</xdr:colOff>
      <xdr:row>118</xdr:row>
      <xdr:rowOff>117634</xdr:rowOff>
    </xdr:to>
    <xdr:graphicFrame macro="">
      <xdr:nvGraphicFramePr>
        <xdr:cNvPr id="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absolute">
    <xdr:from>
      <xdr:col>19</xdr:col>
      <xdr:colOff>15012</xdr:colOff>
      <xdr:row>100</xdr:row>
      <xdr:rowOff>26193</xdr:rowOff>
    </xdr:from>
    <xdr:to>
      <xdr:col>21</xdr:col>
      <xdr:colOff>1003808</xdr:colOff>
      <xdr:row>118</xdr:row>
      <xdr:rowOff>117634</xdr:rowOff>
    </xdr:to>
    <xdr:graphicFrame macro="">
      <xdr:nvGraphicFramePr>
        <xdr:cNvPr id="4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absolute">
    <xdr:from>
      <xdr:col>22</xdr:col>
      <xdr:colOff>45023</xdr:colOff>
      <xdr:row>100</xdr:row>
      <xdr:rowOff>26193</xdr:rowOff>
    </xdr:from>
    <xdr:to>
      <xdr:col>24</xdr:col>
      <xdr:colOff>1033819</xdr:colOff>
      <xdr:row>118</xdr:row>
      <xdr:rowOff>117634</xdr:rowOff>
    </xdr:to>
    <xdr:graphicFrame macro="">
      <xdr:nvGraphicFramePr>
        <xdr:cNvPr id="5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absolute">
    <xdr:from>
      <xdr:col>15</xdr:col>
      <xdr:colOff>1104639</xdr:colOff>
      <xdr:row>80</xdr:row>
      <xdr:rowOff>26194</xdr:rowOff>
    </xdr:from>
    <xdr:to>
      <xdr:col>18</xdr:col>
      <xdr:colOff>974248</xdr:colOff>
      <xdr:row>98</xdr:row>
      <xdr:rowOff>117633</xdr:rowOff>
    </xdr:to>
    <xdr:graphicFrame macro="">
      <xdr:nvGraphicFramePr>
        <xdr:cNvPr id="51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absolute">
    <xdr:from>
      <xdr:col>19</xdr:col>
      <xdr:colOff>15012</xdr:colOff>
      <xdr:row>80</xdr:row>
      <xdr:rowOff>26194</xdr:rowOff>
    </xdr:from>
    <xdr:to>
      <xdr:col>21</xdr:col>
      <xdr:colOff>1003808</xdr:colOff>
      <xdr:row>98</xdr:row>
      <xdr:rowOff>117633</xdr:rowOff>
    </xdr:to>
    <xdr:graphicFrame macro="">
      <xdr:nvGraphicFramePr>
        <xdr:cNvPr id="52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absolute">
    <xdr:from>
      <xdr:col>22</xdr:col>
      <xdr:colOff>45023</xdr:colOff>
      <xdr:row>80</xdr:row>
      <xdr:rowOff>26194</xdr:rowOff>
    </xdr:from>
    <xdr:to>
      <xdr:col>24</xdr:col>
      <xdr:colOff>1033819</xdr:colOff>
      <xdr:row>98</xdr:row>
      <xdr:rowOff>117633</xdr:rowOff>
    </xdr:to>
    <xdr:graphicFrame macro="">
      <xdr:nvGraphicFramePr>
        <xdr:cNvPr id="53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absolute">
    <xdr:from>
      <xdr:col>7</xdr:col>
      <xdr:colOff>24340</xdr:colOff>
      <xdr:row>80</xdr:row>
      <xdr:rowOff>26194</xdr:rowOff>
    </xdr:from>
    <xdr:to>
      <xdr:col>9</xdr:col>
      <xdr:colOff>1033270</xdr:colOff>
      <xdr:row>98</xdr:row>
      <xdr:rowOff>117633</xdr:rowOff>
    </xdr:to>
    <xdr:graphicFrame macro="">
      <xdr:nvGraphicFramePr>
        <xdr:cNvPr id="5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absolute">
    <xdr:from>
      <xdr:col>10</xdr:col>
      <xdr:colOff>65990</xdr:colOff>
      <xdr:row>80</xdr:row>
      <xdr:rowOff>26194</xdr:rowOff>
    </xdr:from>
    <xdr:to>
      <xdr:col>12</xdr:col>
      <xdr:colOff>1051108</xdr:colOff>
      <xdr:row>98</xdr:row>
      <xdr:rowOff>117633</xdr:rowOff>
    </xdr:to>
    <xdr:graphicFrame macro="">
      <xdr:nvGraphicFramePr>
        <xdr:cNvPr id="5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absolute">
    <xdr:from>
      <xdr:col>13</xdr:col>
      <xdr:colOff>15337</xdr:colOff>
      <xdr:row>80</xdr:row>
      <xdr:rowOff>26194</xdr:rowOff>
    </xdr:from>
    <xdr:to>
      <xdr:col>15</xdr:col>
      <xdr:colOff>1033792</xdr:colOff>
      <xdr:row>98</xdr:row>
      <xdr:rowOff>117633</xdr:rowOff>
    </xdr:to>
    <xdr:graphicFrame macro="">
      <xdr:nvGraphicFramePr>
        <xdr:cNvPr id="56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24340</xdr:colOff>
      <xdr:row>160</xdr:row>
      <xdr:rowOff>26194</xdr:rowOff>
    </xdr:from>
    <xdr:to>
      <xdr:col>9</xdr:col>
      <xdr:colOff>1033270</xdr:colOff>
      <xdr:row>178</xdr:row>
      <xdr:rowOff>117633</xdr:rowOff>
    </xdr:to>
    <xdr:graphicFrame macro="">
      <xdr:nvGraphicFramePr>
        <xdr:cNvPr id="2" name="Chart 4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65990</xdr:colOff>
      <xdr:row>160</xdr:row>
      <xdr:rowOff>26194</xdr:rowOff>
    </xdr:from>
    <xdr:to>
      <xdr:col>12</xdr:col>
      <xdr:colOff>1051108</xdr:colOff>
      <xdr:row>178</xdr:row>
      <xdr:rowOff>117633</xdr:rowOff>
    </xdr:to>
    <xdr:graphicFrame macro="">
      <xdr:nvGraphicFramePr>
        <xdr:cNvPr id="3" name="Chart 4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13</xdr:col>
      <xdr:colOff>15337</xdr:colOff>
      <xdr:row>160</xdr:row>
      <xdr:rowOff>26194</xdr:rowOff>
    </xdr:from>
    <xdr:to>
      <xdr:col>15</xdr:col>
      <xdr:colOff>1033792</xdr:colOff>
      <xdr:row>178</xdr:row>
      <xdr:rowOff>117633</xdr:rowOff>
    </xdr:to>
    <xdr:graphicFrame macro="">
      <xdr:nvGraphicFramePr>
        <xdr:cNvPr id="4" name="Chart 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15</xdr:col>
      <xdr:colOff>1104639</xdr:colOff>
      <xdr:row>160</xdr:row>
      <xdr:rowOff>26194</xdr:rowOff>
    </xdr:from>
    <xdr:to>
      <xdr:col>18</xdr:col>
      <xdr:colOff>974248</xdr:colOff>
      <xdr:row>178</xdr:row>
      <xdr:rowOff>117633</xdr:rowOff>
    </xdr:to>
    <xdr:graphicFrame macro="">
      <xdr:nvGraphicFramePr>
        <xdr:cNvPr id="5" name="Chart 4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19</xdr:col>
      <xdr:colOff>15012</xdr:colOff>
      <xdr:row>160</xdr:row>
      <xdr:rowOff>26194</xdr:rowOff>
    </xdr:from>
    <xdr:to>
      <xdr:col>21</xdr:col>
      <xdr:colOff>1003808</xdr:colOff>
      <xdr:row>178</xdr:row>
      <xdr:rowOff>117633</xdr:rowOff>
    </xdr:to>
    <xdr:graphicFrame macro="">
      <xdr:nvGraphicFramePr>
        <xdr:cNvPr id="6" name="Chart 4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22</xdr:col>
      <xdr:colOff>45023</xdr:colOff>
      <xdr:row>160</xdr:row>
      <xdr:rowOff>26194</xdr:rowOff>
    </xdr:from>
    <xdr:to>
      <xdr:col>24</xdr:col>
      <xdr:colOff>1033819</xdr:colOff>
      <xdr:row>178</xdr:row>
      <xdr:rowOff>117633</xdr:rowOff>
    </xdr:to>
    <xdr:graphicFrame macro="">
      <xdr:nvGraphicFramePr>
        <xdr:cNvPr id="7" name="Chart 4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24340</xdr:colOff>
      <xdr:row>180</xdr:row>
      <xdr:rowOff>26193</xdr:rowOff>
    </xdr:from>
    <xdr:to>
      <xdr:col>9</xdr:col>
      <xdr:colOff>1033270</xdr:colOff>
      <xdr:row>198</xdr:row>
      <xdr:rowOff>117634</xdr:rowOff>
    </xdr:to>
    <xdr:graphicFrame macro="">
      <xdr:nvGraphicFramePr>
        <xdr:cNvPr id="8" name="Chart 4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65990</xdr:colOff>
      <xdr:row>180</xdr:row>
      <xdr:rowOff>26193</xdr:rowOff>
    </xdr:from>
    <xdr:to>
      <xdr:col>12</xdr:col>
      <xdr:colOff>1051108</xdr:colOff>
      <xdr:row>198</xdr:row>
      <xdr:rowOff>117634</xdr:rowOff>
    </xdr:to>
    <xdr:graphicFrame macro="">
      <xdr:nvGraphicFramePr>
        <xdr:cNvPr id="9" name="Chart 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absolute">
    <xdr:from>
      <xdr:col>13</xdr:col>
      <xdr:colOff>15337</xdr:colOff>
      <xdr:row>180</xdr:row>
      <xdr:rowOff>26193</xdr:rowOff>
    </xdr:from>
    <xdr:to>
      <xdr:col>15</xdr:col>
      <xdr:colOff>1033792</xdr:colOff>
      <xdr:row>198</xdr:row>
      <xdr:rowOff>117634</xdr:rowOff>
    </xdr:to>
    <xdr:graphicFrame macro="">
      <xdr:nvGraphicFramePr>
        <xdr:cNvPr id="10" name="Chart 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absolute">
    <xdr:from>
      <xdr:col>15</xdr:col>
      <xdr:colOff>1104639</xdr:colOff>
      <xdr:row>180</xdr:row>
      <xdr:rowOff>26193</xdr:rowOff>
    </xdr:from>
    <xdr:to>
      <xdr:col>18</xdr:col>
      <xdr:colOff>974248</xdr:colOff>
      <xdr:row>198</xdr:row>
      <xdr:rowOff>117634</xdr:rowOff>
    </xdr:to>
    <xdr:graphicFrame macro="">
      <xdr:nvGraphicFramePr>
        <xdr:cNvPr id="11" name="Chart 5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absolute">
    <xdr:from>
      <xdr:col>19</xdr:col>
      <xdr:colOff>15012</xdr:colOff>
      <xdr:row>180</xdr:row>
      <xdr:rowOff>26193</xdr:rowOff>
    </xdr:from>
    <xdr:to>
      <xdr:col>21</xdr:col>
      <xdr:colOff>1003808</xdr:colOff>
      <xdr:row>198</xdr:row>
      <xdr:rowOff>117634</xdr:rowOff>
    </xdr:to>
    <xdr:graphicFrame macro="">
      <xdr:nvGraphicFramePr>
        <xdr:cNvPr id="12" name="Chart 5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absolute">
    <xdr:from>
      <xdr:col>22</xdr:col>
      <xdr:colOff>45023</xdr:colOff>
      <xdr:row>180</xdr:row>
      <xdr:rowOff>26193</xdr:rowOff>
    </xdr:from>
    <xdr:to>
      <xdr:col>24</xdr:col>
      <xdr:colOff>1033819</xdr:colOff>
      <xdr:row>198</xdr:row>
      <xdr:rowOff>117634</xdr:rowOff>
    </xdr:to>
    <xdr:graphicFrame macro="">
      <xdr:nvGraphicFramePr>
        <xdr:cNvPr id="13" name="Chart 5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absolute">
    <xdr:from>
      <xdr:col>7</xdr:col>
      <xdr:colOff>24340</xdr:colOff>
      <xdr:row>120</xdr:row>
      <xdr:rowOff>26194</xdr:rowOff>
    </xdr:from>
    <xdr:to>
      <xdr:col>9</xdr:col>
      <xdr:colOff>1033270</xdr:colOff>
      <xdr:row>138</xdr:row>
      <xdr:rowOff>117634</xdr:rowOff>
    </xdr:to>
    <xdr:graphicFrame macro="">
      <xdr:nvGraphicFramePr>
        <xdr:cNvPr id="14" name="Chart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absolute">
    <xdr:from>
      <xdr:col>10</xdr:col>
      <xdr:colOff>65990</xdr:colOff>
      <xdr:row>120</xdr:row>
      <xdr:rowOff>26194</xdr:rowOff>
    </xdr:from>
    <xdr:to>
      <xdr:col>12</xdr:col>
      <xdr:colOff>1051108</xdr:colOff>
      <xdr:row>138</xdr:row>
      <xdr:rowOff>117634</xdr:rowOff>
    </xdr:to>
    <xdr:graphicFrame macro="">
      <xdr:nvGraphicFramePr>
        <xdr:cNvPr id="15" name="Chart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absolute">
    <xdr:from>
      <xdr:col>13</xdr:col>
      <xdr:colOff>15337</xdr:colOff>
      <xdr:row>120</xdr:row>
      <xdr:rowOff>26194</xdr:rowOff>
    </xdr:from>
    <xdr:to>
      <xdr:col>15</xdr:col>
      <xdr:colOff>1033792</xdr:colOff>
      <xdr:row>138</xdr:row>
      <xdr:rowOff>117634</xdr:rowOff>
    </xdr:to>
    <xdr:graphicFrame macro="">
      <xdr:nvGraphicFramePr>
        <xdr:cNvPr id="16" name="Chart 3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absolute">
    <xdr:from>
      <xdr:col>15</xdr:col>
      <xdr:colOff>1104639</xdr:colOff>
      <xdr:row>120</xdr:row>
      <xdr:rowOff>26194</xdr:rowOff>
    </xdr:from>
    <xdr:to>
      <xdr:col>18</xdr:col>
      <xdr:colOff>974248</xdr:colOff>
      <xdr:row>138</xdr:row>
      <xdr:rowOff>117634</xdr:rowOff>
    </xdr:to>
    <xdr:graphicFrame macro="">
      <xdr:nvGraphicFramePr>
        <xdr:cNvPr id="17" name="Chart 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absolute">
    <xdr:from>
      <xdr:col>19</xdr:col>
      <xdr:colOff>15012</xdr:colOff>
      <xdr:row>120</xdr:row>
      <xdr:rowOff>26194</xdr:rowOff>
    </xdr:from>
    <xdr:to>
      <xdr:col>21</xdr:col>
      <xdr:colOff>1003808</xdr:colOff>
      <xdr:row>138</xdr:row>
      <xdr:rowOff>117634</xdr:rowOff>
    </xdr:to>
    <xdr:graphicFrame macro="">
      <xdr:nvGraphicFramePr>
        <xdr:cNvPr id="18" name="Chart 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absolute">
    <xdr:from>
      <xdr:col>22</xdr:col>
      <xdr:colOff>45023</xdr:colOff>
      <xdr:row>120</xdr:row>
      <xdr:rowOff>26194</xdr:rowOff>
    </xdr:from>
    <xdr:to>
      <xdr:col>24</xdr:col>
      <xdr:colOff>1033819</xdr:colOff>
      <xdr:row>138</xdr:row>
      <xdr:rowOff>117634</xdr:rowOff>
    </xdr:to>
    <xdr:graphicFrame macro="">
      <xdr:nvGraphicFramePr>
        <xdr:cNvPr id="19" name="Chart 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7</xdr:col>
      <xdr:colOff>24340</xdr:colOff>
      <xdr:row>140</xdr:row>
      <xdr:rowOff>26194</xdr:rowOff>
    </xdr:from>
    <xdr:to>
      <xdr:col>9</xdr:col>
      <xdr:colOff>1033270</xdr:colOff>
      <xdr:row>158</xdr:row>
      <xdr:rowOff>117634</xdr:rowOff>
    </xdr:to>
    <xdr:graphicFrame macro="">
      <xdr:nvGraphicFramePr>
        <xdr:cNvPr id="20" name="Chart 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10</xdr:col>
      <xdr:colOff>65990</xdr:colOff>
      <xdr:row>140</xdr:row>
      <xdr:rowOff>26194</xdr:rowOff>
    </xdr:from>
    <xdr:to>
      <xdr:col>12</xdr:col>
      <xdr:colOff>1051108</xdr:colOff>
      <xdr:row>158</xdr:row>
      <xdr:rowOff>117634</xdr:rowOff>
    </xdr:to>
    <xdr:graphicFrame macro="">
      <xdr:nvGraphicFramePr>
        <xdr:cNvPr id="21" name="Chart 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absolute">
    <xdr:from>
      <xdr:col>13</xdr:col>
      <xdr:colOff>15337</xdr:colOff>
      <xdr:row>140</xdr:row>
      <xdr:rowOff>26194</xdr:rowOff>
    </xdr:from>
    <xdr:to>
      <xdr:col>15</xdr:col>
      <xdr:colOff>1033792</xdr:colOff>
      <xdr:row>158</xdr:row>
      <xdr:rowOff>117634</xdr:rowOff>
    </xdr:to>
    <xdr:graphicFrame macro="">
      <xdr:nvGraphicFramePr>
        <xdr:cNvPr id="22" name="Chart 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absolute">
    <xdr:from>
      <xdr:col>15</xdr:col>
      <xdr:colOff>1104639</xdr:colOff>
      <xdr:row>140</xdr:row>
      <xdr:rowOff>26194</xdr:rowOff>
    </xdr:from>
    <xdr:to>
      <xdr:col>18</xdr:col>
      <xdr:colOff>974248</xdr:colOff>
      <xdr:row>158</xdr:row>
      <xdr:rowOff>117634</xdr:rowOff>
    </xdr:to>
    <xdr:graphicFrame macro="">
      <xdr:nvGraphicFramePr>
        <xdr:cNvPr id="23" name="Chart 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absolute">
    <xdr:from>
      <xdr:col>19</xdr:col>
      <xdr:colOff>15012</xdr:colOff>
      <xdr:row>140</xdr:row>
      <xdr:rowOff>26194</xdr:rowOff>
    </xdr:from>
    <xdr:to>
      <xdr:col>21</xdr:col>
      <xdr:colOff>1003808</xdr:colOff>
      <xdr:row>158</xdr:row>
      <xdr:rowOff>117634</xdr:rowOff>
    </xdr:to>
    <xdr:graphicFrame macro="">
      <xdr:nvGraphicFramePr>
        <xdr:cNvPr id="24" name="Chart 4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absolute">
    <xdr:from>
      <xdr:col>22</xdr:col>
      <xdr:colOff>45023</xdr:colOff>
      <xdr:row>140</xdr:row>
      <xdr:rowOff>26194</xdr:rowOff>
    </xdr:from>
    <xdr:to>
      <xdr:col>24</xdr:col>
      <xdr:colOff>1033819</xdr:colOff>
      <xdr:row>158</xdr:row>
      <xdr:rowOff>117634</xdr:rowOff>
    </xdr:to>
    <xdr:graphicFrame macro="">
      <xdr:nvGraphicFramePr>
        <xdr:cNvPr id="25" name="Chart 4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absolute">
    <xdr:from>
      <xdr:col>7</xdr:col>
      <xdr:colOff>24340</xdr:colOff>
      <xdr:row>60</xdr:row>
      <xdr:rowOff>26194</xdr:rowOff>
    </xdr:from>
    <xdr:to>
      <xdr:col>9</xdr:col>
      <xdr:colOff>1033270</xdr:colOff>
      <xdr:row>78</xdr:row>
      <xdr:rowOff>117634</xdr:rowOff>
    </xdr:to>
    <xdr:graphicFrame macro="">
      <xdr:nvGraphicFramePr>
        <xdr:cNvPr id="26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absolute">
    <xdr:from>
      <xdr:col>10</xdr:col>
      <xdr:colOff>65990</xdr:colOff>
      <xdr:row>60</xdr:row>
      <xdr:rowOff>26194</xdr:rowOff>
    </xdr:from>
    <xdr:to>
      <xdr:col>12</xdr:col>
      <xdr:colOff>1051108</xdr:colOff>
      <xdr:row>78</xdr:row>
      <xdr:rowOff>117634</xdr:rowOff>
    </xdr:to>
    <xdr:graphicFrame macro="">
      <xdr:nvGraphicFramePr>
        <xdr:cNvPr id="27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absolute">
    <xdr:from>
      <xdr:col>13</xdr:col>
      <xdr:colOff>15337</xdr:colOff>
      <xdr:row>60</xdr:row>
      <xdr:rowOff>26194</xdr:rowOff>
    </xdr:from>
    <xdr:to>
      <xdr:col>15</xdr:col>
      <xdr:colOff>1033792</xdr:colOff>
      <xdr:row>78</xdr:row>
      <xdr:rowOff>117634</xdr:rowOff>
    </xdr:to>
    <xdr:graphicFrame macro="">
      <xdr:nvGraphicFramePr>
        <xdr:cNvPr id="28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absolute">
    <xdr:from>
      <xdr:col>15</xdr:col>
      <xdr:colOff>1104639</xdr:colOff>
      <xdr:row>60</xdr:row>
      <xdr:rowOff>26194</xdr:rowOff>
    </xdr:from>
    <xdr:to>
      <xdr:col>18</xdr:col>
      <xdr:colOff>974248</xdr:colOff>
      <xdr:row>78</xdr:row>
      <xdr:rowOff>117634</xdr:rowOff>
    </xdr:to>
    <xdr:graphicFrame macro="">
      <xdr:nvGraphicFramePr>
        <xdr:cNvPr id="29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absolute">
    <xdr:from>
      <xdr:col>19</xdr:col>
      <xdr:colOff>15012</xdr:colOff>
      <xdr:row>60</xdr:row>
      <xdr:rowOff>26194</xdr:rowOff>
    </xdr:from>
    <xdr:to>
      <xdr:col>21</xdr:col>
      <xdr:colOff>1003808</xdr:colOff>
      <xdr:row>78</xdr:row>
      <xdr:rowOff>117634</xdr:rowOff>
    </xdr:to>
    <xdr:graphicFrame macro="">
      <xdr:nvGraphicFramePr>
        <xdr:cNvPr id="30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absolute">
    <xdr:from>
      <xdr:col>22</xdr:col>
      <xdr:colOff>45023</xdr:colOff>
      <xdr:row>60</xdr:row>
      <xdr:rowOff>26194</xdr:rowOff>
    </xdr:from>
    <xdr:to>
      <xdr:col>24</xdr:col>
      <xdr:colOff>1033819</xdr:colOff>
      <xdr:row>78</xdr:row>
      <xdr:rowOff>117634</xdr:rowOff>
    </xdr:to>
    <xdr:graphicFrame macro="">
      <xdr:nvGraphicFramePr>
        <xdr:cNvPr id="31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absolute">
    <xdr:from>
      <xdr:col>15</xdr:col>
      <xdr:colOff>1104639</xdr:colOff>
      <xdr:row>40</xdr:row>
      <xdr:rowOff>26194</xdr:rowOff>
    </xdr:from>
    <xdr:to>
      <xdr:col>18</xdr:col>
      <xdr:colOff>974248</xdr:colOff>
      <xdr:row>58</xdr:row>
      <xdr:rowOff>117634</xdr:rowOff>
    </xdr:to>
    <xdr:graphicFrame macro="">
      <xdr:nvGraphicFramePr>
        <xdr:cNvPr id="32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absolute">
    <xdr:from>
      <xdr:col>19</xdr:col>
      <xdr:colOff>15012</xdr:colOff>
      <xdr:row>40</xdr:row>
      <xdr:rowOff>26194</xdr:rowOff>
    </xdr:from>
    <xdr:to>
      <xdr:col>21</xdr:col>
      <xdr:colOff>1003808</xdr:colOff>
      <xdr:row>58</xdr:row>
      <xdr:rowOff>117634</xdr:rowOff>
    </xdr:to>
    <xdr:graphicFrame macro="">
      <xdr:nvGraphicFramePr>
        <xdr:cNvPr id="33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absolute">
    <xdr:from>
      <xdr:col>22</xdr:col>
      <xdr:colOff>45023</xdr:colOff>
      <xdr:row>40</xdr:row>
      <xdr:rowOff>26194</xdr:rowOff>
    </xdr:from>
    <xdr:to>
      <xdr:col>24</xdr:col>
      <xdr:colOff>1033819</xdr:colOff>
      <xdr:row>58</xdr:row>
      <xdr:rowOff>117634</xdr:rowOff>
    </xdr:to>
    <xdr:graphicFrame macro="">
      <xdr:nvGraphicFramePr>
        <xdr:cNvPr id="34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 editAs="absolute">
    <xdr:from>
      <xdr:col>7</xdr:col>
      <xdr:colOff>24340</xdr:colOff>
      <xdr:row>40</xdr:row>
      <xdr:rowOff>26194</xdr:rowOff>
    </xdr:from>
    <xdr:to>
      <xdr:col>9</xdr:col>
      <xdr:colOff>1033270</xdr:colOff>
      <xdr:row>58</xdr:row>
      <xdr:rowOff>117634</xdr:rowOff>
    </xdr:to>
    <xdr:graphicFrame macro="">
      <xdr:nvGraphicFramePr>
        <xdr:cNvPr id="35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absolute">
    <xdr:from>
      <xdr:col>10</xdr:col>
      <xdr:colOff>65990</xdr:colOff>
      <xdr:row>40</xdr:row>
      <xdr:rowOff>26194</xdr:rowOff>
    </xdr:from>
    <xdr:to>
      <xdr:col>12</xdr:col>
      <xdr:colOff>1051108</xdr:colOff>
      <xdr:row>58</xdr:row>
      <xdr:rowOff>117634</xdr:rowOff>
    </xdr:to>
    <xdr:graphicFrame macro="">
      <xdr:nvGraphicFramePr>
        <xdr:cNvPr id="36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 editAs="absolute">
    <xdr:from>
      <xdr:col>13</xdr:col>
      <xdr:colOff>15337</xdr:colOff>
      <xdr:row>40</xdr:row>
      <xdr:rowOff>26194</xdr:rowOff>
    </xdr:from>
    <xdr:to>
      <xdr:col>15</xdr:col>
      <xdr:colOff>1033792</xdr:colOff>
      <xdr:row>58</xdr:row>
      <xdr:rowOff>117634</xdr:rowOff>
    </xdr:to>
    <xdr:graphicFrame macro="">
      <xdr:nvGraphicFramePr>
        <xdr:cNvPr id="37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 editAs="absolute">
    <xdr:from>
      <xdr:col>7</xdr:col>
      <xdr:colOff>45459</xdr:colOff>
      <xdr:row>2</xdr:row>
      <xdr:rowOff>3955</xdr:rowOff>
    </xdr:from>
    <xdr:to>
      <xdr:col>9</xdr:col>
      <xdr:colOff>1001382</xdr:colOff>
      <xdr:row>20</xdr:row>
      <xdr:rowOff>143033</xdr:rowOff>
    </xdr:to>
    <xdr:graphicFrame macro="">
      <xdr:nvGraphicFramePr>
        <xdr:cNvPr id="3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 editAs="absolute">
    <xdr:from>
      <xdr:col>10</xdr:col>
      <xdr:colOff>46755</xdr:colOff>
      <xdr:row>1</xdr:row>
      <xdr:rowOff>172720</xdr:rowOff>
    </xdr:from>
    <xdr:to>
      <xdr:col>12</xdr:col>
      <xdr:colOff>1003473</xdr:colOff>
      <xdr:row>20</xdr:row>
      <xdr:rowOff>141935</xdr:rowOff>
    </xdr:to>
    <xdr:graphicFrame macro="">
      <xdr:nvGraphicFramePr>
        <xdr:cNvPr id="3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 editAs="absolute">
    <xdr:from>
      <xdr:col>13</xdr:col>
      <xdr:colOff>36899</xdr:colOff>
      <xdr:row>1</xdr:row>
      <xdr:rowOff>172720</xdr:rowOff>
    </xdr:from>
    <xdr:to>
      <xdr:col>15</xdr:col>
      <xdr:colOff>993616</xdr:colOff>
      <xdr:row>20</xdr:row>
      <xdr:rowOff>141935</xdr:rowOff>
    </xdr:to>
    <xdr:graphicFrame macro="">
      <xdr:nvGraphicFramePr>
        <xdr:cNvPr id="40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 editAs="absolute">
    <xdr:from>
      <xdr:col>16</xdr:col>
      <xdr:colOff>27463</xdr:colOff>
      <xdr:row>1</xdr:row>
      <xdr:rowOff>172720</xdr:rowOff>
    </xdr:from>
    <xdr:to>
      <xdr:col>18</xdr:col>
      <xdr:colOff>1014011</xdr:colOff>
      <xdr:row>20</xdr:row>
      <xdr:rowOff>143351</xdr:rowOff>
    </xdr:to>
    <xdr:graphicFrame macro="">
      <xdr:nvGraphicFramePr>
        <xdr:cNvPr id="41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 editAs="absolute">
    <xdr:from>
      <xdr:col>19</xdr:col>
      <xdr:colOff>70762</xdr:colOff>
      <xdr:row>1</xdr:row>
      <xdr:rowOff>172720</xdr:rowOff>
    </xdr:from>
    <xdr:to>
      <xdr:col>21</xdr:col>
      <xdr:colOff>1057309</xdr:colOff>
      <xdr:row>20</xdr:row>
      <xdr:rowOff>143351</xdr:rowOff>
    </xdr:to>
    <xdr:graphicFrame macro="">
      <xdr:nvGraphicFramePr>
        <xdr:cNvPr id="4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 editAs="absolute">
    <xdr:from>
      <xdr:col>22</xdr:col>
      <xdr:colOff>75648</xdr:colOff>
      <xdr:row>1</xdr:row>
      <xdr:rowOff>172720</xdr:rowOff>
    </xdr:from>
    <xdr:to>
      <xdr:col>24</xdr:col>
      <xdr:colOff>1062196</xdr:colOff>
      <xdr:row>20</xdr:row>
      <xdr:rowOff>143351</xdr:rowOff>
    </xdr:to>
    <xdr:graphicFrame macro="">
      <xdr:nvGraphicFramePr>
        <xdr:cNvPr id="43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 editAs="oneCell">
    <xdr:from>
      <xdr:col>6</xdr:col>
      <xdr:colOff>60960</xdr:colOff>
      <xdr:row>3</xdr:row>
      <xdr:rowOff>53340</xdr:rowOff>
    </xdr:from>
    <xdr:to>
      <xdr:col>6</xdr:col>
      <xdr:colOff>883920</xdr:colOff>
      <xdr:row>7</xdr:row>
      <xdr:rowOff>91440</xdr:rowOff>
    </xdr:to>
    <xdr:pic>
      <xdr:nvPicPr>
        <xdr:cNvPr id="44" name="Grafik 17" descr="2014-Logo_OROBOROS.jp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522720" y="624840"/>
          <a:ext cx="82296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24340</xdr:colOff>
      <xdr:row>100</xdr:row>
      <xdr:rowOff>26193</xdr:rowOff>
    </xdr:from>
    <xdr:to>
      <xdr:col>9</xdr:col>
      <xdr:colOff>1033270</xdr:colOff>
      <xdr:row>118</xdr:row>
      <xdr:rowOff>117634</xdr:rowOff>
    </xdr:to>
    <xdr:graphicFrame macro="">
      <xdr:nvGraphicFramePr>
        <xdr:cNvPr id="45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 editAs="absolute">
    <xdr:from>
      <xdr:col>10</xdr:col>
      <xdr:colOff>65990</xdr:colOff>
      <xdr:row>100</xdr:row>
      <xdr:rowOff>26193</xdr:rowOff>
    </xdr:from>
    <xdr:to>
      <xdr:col>12</xdr:col>
      <xdr:colOff>1051108</xdr:colOff>
      <xdr:row>118</xdr:row>
      <xdr:rowOff>117634</xdr:rowOff>
    </xdr:to>
    <xdr:graphicFrame macro="">
      <xdr:nvGraphicFramePr>
        <xdr:cNvPr id="46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absolute">
    <xdr:from>
      <xdr:col>13</xdr:col>
      <xdr:colOff>15337</xdr:colOff>
      <xdr:row>100</xdr:row>
      <xdr:rowOff>26193</xdr:rowOff>
    </xdr:from>
    <xdr:to>
      <xdr:col>15</xdr:col>
      <xdr:colOff>1033792</xdr:colOff>
      <xdr:row>118</xdr:row>
      <xdr:rowOff>117634</xdr:rowOff>
    </xdr:to>
    <xdr:graphicFrame macro="">
      <xdr:nvGraphicFramePr>
        <xdr:cNvPr id="47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absolute">
    <xdr:from>
      <xdr:col>15</xdr:col>
      <xdr:colOff>1104639</xdr:colOff>
      <xdr:row>100</xdr:row>
      <xdr:rowOff>26193</xdr:rowOff>
    </xdr:from>
    <xdr:to>
      <xdr:col>18</xdr:col>
      <xdr:colOff>974248</xdr:colOff>
      <xdr:row>118</xdr:row>
      <xdr:rowOff>117634</xdr:rowOff>
    </xdr:to>
    <xdr:graphicFrame macro="">
      <xdr:nvGraphicFramePr>
        <xdr:cNvPr id="48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absolute">
    <xdr:from>
      <xdr:col>19</xdr:col>
      <xdr:colOff>15012</xdr:colOff>
      <xdr:row>100</xdr:row>
      <xdr:rowOff>26193</xdr:rowOff>
    </xdr:from>
    <xdr:to>
      <xdr:col>21</xdr:col>
      <xdr:colOff>1003808</xdr:colOff>
      <xdr:row>118</xdr:row>
      <xdr:rowOff>117634</xdr:rowOff>
    </xdr:to>
    <xdr:graphicFrame macro="">
      <xdr:nvGraphicFramePr>
        <xdr:cNvPr id="49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absolute">
    <xdr:from>
      <xdr:col>22</xdr:col>
      <xdr:colOff>45023</xdr:colOff>
      <xdr:row>100</xdr:row>
      <xdr:rowOff>26193</xdr:rowOff>
    </xdr:from>
    <xdr:to>
      <xdr:col>24</xdr:col>
      <xdr:colOff>1033819</xdr:colOff>
      <xdr:row>118</xdr:row>
      <xdr:rowOff>117634</xdr:rowOff>
    </xdr:to>
    <xdr:graphicFrame macro="">
      <xdr:nvGraphicFramePr>
        <xdr:cNvPr id="50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absolute">
    <xdr:from>
      <xdr:col>15</xdr:col>
      <xdr:colOff>1104639</xdr:colOff>
      <xdr:row>80</xdr:row>
      <xdr:rowOff>26194</xdr:rowOff>
    </xdr:from>
    <xdr:to>
      <xdr:col>18</xdr:col>
      <xdr:colOff>974248</xdr:colOff>
      <xdr:row>98</xdr:row>
      <xdr:rowOff>117633</xdr:rowOff>
    </xdr:to>
    <xdr:graphicFrame macro="">
      <xdr:nvGraphicFramePr>
        <xdr:cNvPr id="51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absolute">
    <xdr:from>
      <xdr:col>19</xdr:col>
      <xdr:colOff>15012</xdr:colOff>
      <xdr:row>80</xdr:row>
      <xdr:rowOff>26194</xdr:rowOff>
    </xdr:from>
    <xdr:to>
      <xdr:col>21</xdr:col>
      <xdr:colOff>1003808</xdr:colOff>
      <xdr:row>98</xdr:row>
      <xdr:rowOff>117633</xdr:rowOff>
    </xdr:to>
    <xdr:graphicFrame macro="">
      <xdr:nvGraphicFramePr>
        <xdr:cNvPr id="52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 editAs="absolute">
    <xdr:from>
      <xdr:col>22</xdr:col>
      <xdr:colOff>45023</xdr:colOff>
      <xdr:row>80</xdr:row>
      <xdr:rowOff>26194</xdr:rowOff>
    </xdr:from>
    <xdr:to>
      <xdr:col>24</xdr:col>
      <xdr:colOff>1033819</xdr:colOff>
      <xdr:row>98</xdr:row>
      <xdr:rowOff>117633</xdr:rowOff>
    </xdr:to>
    <xdr:graphicFrame macro="">
      <xdr:nvGraphicFramePr>
        <xdr:cNvPr id="53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 editAs="absolute">
    <xdr:from>
      <xdr:col>7</xdr:col>
      <xdr:colOff>24340</xdr:colOff>
      <xdr:row>80</xdr:row>
      <xdr:rowOff>26194</xdr:rowOff>
    </xdr:from>
    <xdr:to>
      <xdr:col>9</xdr:col>
      <xdr:colOff>1033270</xdr:colOff>
      <xdr:row>98</xdr:row>
      <xdr:rowOff>117633</xdr:rowOff>
    </xdr:to>
    <xdr:graphicFrame macro="">
      <xdr:nvGraphicFramePr>
        <xdr:cNvPr id="54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 editAs="absolute">
    <xdr:from>
      <xdr:col>10</xdr:col>
      <xdr:colOff>65990</xdr:colOff>
      <xdr:row>80</xdr:row>
      <xdr:rowOff>26194</xdr:rowOff>
    </xdr:from>
    <xdr:to>
      <xdr:col>12</xdr:col>
      <xdr:colOff>1051108</xdr:colOff>
      <xdr:row>98</xdr:row>
      <xdr:rowOff>117633</xdr:rowOff>
    </xdr:to>
    <xdr:graphicFrame macro="">
      <xdr:nvGraphicFramePr>
        <xdr:cNvPr id="55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 editAs="absolute">
    <xdr:from>
      <xdr:col>13</xdr:col>
      <xdr:colOff>15337</xdr:colOff>
      <xdr:row>80</xdr:row>
      <xdr:rowOff>26194</xdr:rowOff>
    </xdr:from>
    <xdr:to>
      <xdr:col>15</xdr:col>
      <xdr:colOff>1033792</xdr:colOff>
      <xdr:row>98</xdr:row>
      <xdr:rowOff>117633</xdr:rowOff>
    </xdr:to>
    <xdr:graphicFrame macro="">
      <xdr:nvGraphicFramePr>
        <xdr:cNvPr id="56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 editAs="oneCell">
    <xdr:from>
      <xdr:col>0</xdr:col>
      <xdr:colOff>0</xdr:colOff>
      <xdr:row>45</xdr:row>
      <xdr:rowOff>0</xdr:rowOff>
    </xdr:from>
    <xdr:to>
      <xdr:col>6</xdr:col>
      <xdr:colOff>888100</xdr:colOff>
      <xdr:row>57</xdr:row>
      <xdr:rowOff>161574</xdr:rowOff>
    </xdr:to>
    <xdr:pic>
      <xdr:nvPicPr>
        <xdr:cNvPr id="57" name="Picture 3945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7703820"/>
          <a:ext cx="7349860" cy="22037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6</xdr:col>
      <xdr:colOff>888100</xdr:colOff>
      <xdr:row>77</xdr:row>
      <xdr:rowOff>161574</xdr:rowOff>
    </xdr:to>
    <xdr:pic>
      <xdr:nvPicPr>
        <xdr:cNvPr id="58" name="Picture 3946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11140440"/>
          <a:ext cx="7349860" cy="2203734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IPNET08.09_INTACTCELLS.DLD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bioblast.at/index.php/Mark_names_in_DatLab" TargetMode="External"/><Relationship Id="rId1" Type="http://schemas.openxmlformats.org/officeDocument/2006/relationships/hyperlink" Target="http://wiki.oroboros.at/index.php/MitoPedia:_DatLab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wiki.oroboros.at/index.php/MiPNet19.18E_O2_Flux_Analysis" TargetMode="External"/><Relationship Id="rId4" Type="http://schemas.openxmlformats.org/officeDocument/2006/relationships/hyperlink" Target="MIPNET08.09_INTACTCELLS.DLD" TargetMode="Externa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0.xml"/><Relationship Id="rId3" Type="http://schemas.openxmlformats.org/officeDocument/2006/relationships/hyperlink" Target="http://www.bioblast.at/index.php/Sample" TargetMode="External"/><Relationship Id="rId7" Type="http://schemas.openxmlformats.org/officeDocument/2006/relationships/printerSettings" Target="../printerSettings/printerSettings10.bin"/><Relationship Id="rId2" Type="http://schemas.openxmlformats.org/officeDocument/2006/relationships/hyperlink" Target="http://www.bioblast.at/index.php/Subsample" TargetMode="External"/><Relationship Id="rId1" Type="http://schemas.openxmlformats.org/officeDocument/2006/relationships/hyperlink" Target="http://www.bioblast.at/index.php/MitoPedia:_SUIT" TargetMode="External"/><Relationship Id="rId6" Type="http://schemas.openxmlformats.org/officeDocument/2006/relationships/hyperlink" Target="http://www.bioblast.at/index.php/Coupling_control_protocol" TargetMode="External"/><Relationship Id="rId5" Type="http://schemas.openxmlformats.org/officeDocument/2006/relationships/hyperlink" Target="http://wiki.oroboros.at/index.php/Mark_statistics" TargetMode="External"/><Relationship Id="rId10" Type="http://schemas.openxmlformats.org/officeDocument/2006/relationships/comments" Target="../comments8.xml"/><Relationship Id="rId4" Type="http://schemas.openxmlformats.org/officeDocument/2006/relationships/hyperlink" Target="http://wiki.oroboros.at/index.php/MitoPedia:_DatLab" TargetMode="External"/><Relationship Id="rId9" Type="http://schemas.openxmlformats.org/officeDocument/2006/relationships/vmlDrawing" Target="../drawings/vmlDrawing8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iki.oroboros.at/index.php/Background_correction" TargetMode="External"/><Relationship Id="rId2" Type="http://schemas.openxmlformats.org/officeDocument/2006/relationships/hyperlink" Target="http://wiki.oroboros.at/index.php/Oxygraph-2k" TargetMode="External"/><Relationship Id="rId1" Type="http://schemas.openxmlformats.org/officeDocument/2006/relationships/hyperlink" Target="http://wiki.oroboros.at/index.php/MitoPedia:_DatLab" TargetMode="Externa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bioblast.at/index.php/Coupling_control_protocol" TargetMode="External"/><Relationship Id="rId7" Type="http://schemas.openxmlformats.org/officeDocument/2006/relationships/comments" Target="../comments1.xml"/><Relationship Id="rId2" Type="http://schemas.openxmlformats.org/officeDocument/2006/relationships/hyperlink" Target="http://wiki.oroboros.at/index.php/MitoPedia:_DatLab" TargetMode="External"/><Relationship Id="rId1" Type="http://schemas.openxmlformats.org/officeDocument/2006/relationships/hyperlink" Target="http://www.bioblast.at/index.php/MitoPedia:_SUIT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4.xml"/><Relationship Id="rId3" Type="http://schemas.openxmlformats.org/officeDocument/2006/relationships/hyperlink" Target="http://www.bioblast.at/index.php/Sample" TargetMode="External"/><Relationship Id="rId7" Type="http://schemas.openxmlformats.org/officeDocument/2006/relationships/printerSettings" Target="../printerSettings/printerSettings4.bin"/><Relationship Id="rId2" Type="http://schemas.openxmlformats.org/officeDocument/2006/relationships/hyperlink" Target="http://www.bioblast.at/index.php/Subsample" TargetMode="External"/><Relationship Id="rId1" Type="http://schemas.openxmlformats.org/officeDocument/2006/relationships/hyperlink" Target="http://www.bioblast.at/index.php/MitoPedia:_SUIT" TargetMode="External"/><Relationship Id="rId6" Type="http://schemas.openxmlformats.org/officeDocument/2006/relationships/hyperlink" Target="http://www.bioblast.at/index.php/Coupling_control_protocol" TargetMode="External"/><Relationship Id="rId5" Type="http://schemas.openxmlformats.org/officeDocument/2006/relationships/hyperlink" Target="http://wiki.oroboros.at/index.php/Mark_statistics" TargetMode="External"/><Relationship Id="rId10" Type="http://schemas.openxmlformats.org/officeDocument/2006/relationships/comments" Target="../comments2.xml"/><Relationship Id="rId4" Type="http://schemas.openxmlformats.org/officeDocument/2006/relationships/hyperlink" Target="http://wiki.oroboros.at/index.php/MitoPedia:_DatLab" TargetMode="External"/><Relationship Id="rId9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hyperlink" Target="http://www.bioblast.at/index.php/Sample" TargetMode="External"/><Relationship Id="rId7" Type="http://schemas.openxmlformats.org/officeDocument/2006/relationships/printerSettings" Target="../printerSettings/printerSettings5.bin"/><Relationship Id="rId2" Type="http://schemas.openxmlformats.org/officeDocument/2006/relationships/hyperlink" Target="http://www.bioblast.at/index.php/Subsample" TargetMode="External"/><Relationship Id="rId1" Type="http://schemas.openxmlformats.org/officeDocument/2006/relationships/hyperlink" Target="http://www.bioblast.at/index.php/MitoPedia:_SUIT" TargetMode="External"/><Relationship Id="rId6" Type="http://schemas.openxmlformats.org/officeDocument/2006/relationships/hyperlink" Target="http://www.bioblast.at/index.php/Coupling_control_protocol" TargetMode="External"/><Relationship Id="rId5" Type="http://schemas.openxmlformats.org/officeDocument/2006/relationships/hyperlink" Target="http://wiki.oroboros.at/index.php/Mark_statistics" TargetMode="External"/><Relationship Id="rId10" Type="http://schemas.openxmlformats.org/officeDocument/2006/relationships/comments" Target="../comments3.xml"/><Relationship Id="rId4" Type="http://schemas.openxmlformats.org/officeDocument/2006/relationships/hyperlink" Target="http://wiki.oroboros.at/index.php/MitoPedia:_DatLab" TargetMode="External"/><Relationship Id="rId9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hyperlink" Target="http://www.bioblast.at/index.php/Sample" TargetMode="External"/><Relationship Id="rId7" Type="http://schemas.openxmlformats.org/officeDocument/2006/relationships/printerSettings" Target="../printerSettings/printerSettings6.bin"/><Relationship Id="rId2" Type="http://schemas.openxmlformats.org/officeDocument/2006/relationships/hyperlink" Target="http://www.bioblast.at/index.php/Subsample" TargetMode="External"/><Relationship Id="rId1" Type="http://schemas.openxmlformats.org/officeDocument/2006/relationships/hyperlink" Target="http://www.bioblast.at/index.php/MitoPedia:_SUIT" TargetMode="External"/><Relationship Id="rId6" Type="http://schemas.openxmlformats.org/officeDocument/2006/relationships/hyperlink" Target="http://www.bioblast.at/index.php/Coupling_control_protocol" TargetMode="External"/><Relationship Id="rId5" Type="http://schemas.openxmlformats.org/officeDocument/2006/relationships/hyperlink" Target="http://wiki.oroboros.at/index.php/Mark_statistics" TargetMode="External"/><Relationship Id="rId10" Type="http://schemas.openxmlformats.org/officeDocument/2006/relationships/comments" Target="../comments4.xml"/><Relationship Id="rId4" Type="http://schemas.openxmlformats.org/officeDocument/2006/relationships/hyperlink" Target="http://wiki.oroboros.at/index.php/MitoPedia:_DatLab" TargetMode="External"/><Relationship Id="rId9" Type="http://schemas.openxmlformats.org/officeDocument/2006/relationships/vmlDrawing" Target="../drawings/vmlDrawing4.v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7.xml"/><Relationship Id="rId3" Type="http://schemas.openxmlformats.org/officeDocument/2006/relationships/hyperlink" Target="http://www.bioblast.at/index.php/Sample" TargetMode="External"/><Relationship Id="rId7" Type="http://schemas.openxmlformats.org/officeDocument/2006/relationships/printerSettings" Target="../printerSettings/printerSettings7.bin"/><Relationship Id="rId2" Type="http://schemas.openxmlformats.org/officeDocument/2006/relationships/hyperlink" Target="http://www.bioblast.at/index.php/Subsample" TargetMode="External"/><Relationship Id="rId1" Type="http://schemas.openxmlformats.org/officeDocument/2006/relationships/hyperlink" Target="http://www.bioblast.at/index.php/MitoPedia:_SUIT" TargetMode="External"/><Relationship Id="rId6" Type="http://schemas.openxmlformats.org/officeDocument/2006/relationships/hyperlink" Target="http://www.bioblast.at/index.php/Coupling_control_protocol" TargetMode="External"/><Relationship Id="rId5" Type="http://schemas.openxmlformats.org/officeDocument/2006/relationships/hyperlink" Target="http://wiki.oroboros.at/index.php/Mark_statistics" TargetMode="External"/><Relationship Id="rId10" Type="http://schemas.openxmlformats.org/officeDocument/2006/relationships/comments" Target="../comments5.xml"/><Relationship Id="rId4" Type="http://schemas.openxmlformats.org/officeDocument/2006/relationships/hyperlink" Target="http://wiki.oroboros.at/index.php/MitoPedia:_DatLab" TargetMode="External"/><Relationship Id="rId9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8.xml"/><Relationship Id="rId3" Type="http://schemas.openxmlformats.org/officeDocument/2006/relationships/hyperlink" Target="http://www.bioblast.at/index.php/Sample" TargetMode="External"/><Relationship Id="rId7" Type="http://schemas.openxmlformats.org/officeDocument/2006/relationships/printerSettings" Target="../printerSettings/printerSettings8.bin"/><Relationship Id="rId2" Type="http://schemas.openxmlformats.org/officeDocument/2006/relationships/hyperlink" Target="http://www.bioblast.at/index.php/Subsample" TargetMode="External"/><Relationship Id="rId1" Type="http://schemas.openxmlformats.org/officeDocument/2006/relationships/hyperlink" Target="http://www.bioblast.at/index.php/MitoPedia:_SUIT" TargetMode="External"/><Relationship Id="rId6" Type="http://schemas.openxmlformats.org/officeDocument/2006/relationships/hyperlink" Target="http://www.bioblast.at/index.php/Coupling_control_protocol" TargetMode="External"/><Relationship Id="rId5" Type="http://schemas.openxmlformats.org/officeDocument/2006/relationships/hyperlink" Target="http://wiki.oroboros.at/index.php/Mark_statistics" TargetMode="External"/><Relationship Id="rId10" Type="http://schemas.openxmlformats.org/officeDocument/2006/relationships/comments" Target="../comments6.xml"/><Relationship Id="rId4" Type="http://schemas.openxmlformats.org/officeDocument/2006/relationships/hyperlink" Target="http://wiki.oroboros.at/index.php/MitoPedia:_DatLab" TargetMode="External"/><Relationship Id="rId9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9.xml"/><Relationship Id="rId3" Type="http://schemas.openxmlformats.org/officeDocument/2006/relationships/hyperlink" Target="http://www.bioblast.at/index.php/Sample" TargetMode="External"/><Relationship Id="rId7" Type="http://schemas.openxmlformats.org/officeDocument/2006/relationships/printerSettings" Target="../printerSettings/printerSettings9.bin"/><Relationship Id="rId2" Type="http://schemas.openxmlformats.org/officeDocument/2006/relationships/hyperlink" Target="http://www.bioblast.at/index.php/Subsample" TargetMode="External"/><Relationship Id="rId1" Type="http://schemas.openxmlformats.org/officeDocument/2006/relationships/hyperlink" Target="http://www.bioblast.at/index.php/MitoPedia:_SUIT" TargetMode="External"/><Relationship Id="rId6" Type="http://schemas.openxmlformats.org/officeDocument/2006/relationships/hyperlink" Target="http://www.bioblast.at/index.php/Coupling_control_protocol" TargetMode="External"/><Relationship Id="rId5" Type="http://schemas.openxmlformats.org/officeDocument/2006/relationships/hyperlink" Target="http://wiki.oroboros.at/index.php/Mark_statistics" TargetMode="External"/><Relationship Id="rId10" Type="http://schemas.openxmlformats.org/officeDocument/2006/relationships/comments" Target="../comments7.xml"/><Relationship Id="rId4" Type="http://schemas.openxmlformats.org/officeDocument/2006/relationships/hyperlink" Target="http://wiki.oroboros.at/index.php/MitoPedia:_DatLab" TargetMode="External"/><Relationship Id="rId9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Tabelle1"/>
  <dimension ref="A1:Q125"/>
  <sheetViews>
    <sheetView zoomScale="86" zoomScaleNormal="86" workbookViewId="0">
      <pane xSplit="1" ySplit="2" topLeftCell="B3" activePane="bottomRight" state="frozen"/>
      <selection pane="topRight" activeCell="B1" sqref="B1"/>
      <selection pane="bottomLeft" activeCell="A5" sqref="A5"/>
      <selection pane="bottomRight" activeCell="I18" sqref="I18"/>
    </sheetView>
  </sheetViews>
  <sheetFormatPr baseColWidth="10" defaultColWidth="11.5703125" defaultRowHeight="15"/>
  <cols>
    <col min="1" max="1" width="30.7109375" style="80" customWidth="1"/>
    <col min="2" max="2" width="21" bestFit="1" customWidth="1"/>
    <col min="3" max="4" width="8.7109375" customWidth="1"/>
    <col min="5" max="5" width="20.140625" style="91" bestFit="1" customWidth="1"/>
    <col min="6" max="6" width="21.140625" customWidth="1"/>
    <col min="7" max="7" width="10.7109375" style="93" customWidth="1"/>
    <col min="8" max="8" width="24.7109375" style="132" customWidth="1"/>
    <col min="9" max="9" width="30.7109375" style="80" customWidth="1"/>
    <col min="10" max="10" width="21" bestFit="1" customWidth="1"/>
    <col min="11" max="12" width="8.7109375" customWidth="1"/>
    <col min="13" max="13" width="20.140625" style="91" bestFit="1" customWidth="1"/>
    <col min="14" max="14" width="27.5703125" customWidth="1"/>
    <col min="15" max="15" width="10.7109375" style="93" customWidth="1"/>
    <col min="16" max="16" width="24.7109375" style="132" customWidth="1"/>
    <col min="17" max="16384" width="11.5703125" style="20"/>
  </cols>
  <sheetData>
    <row r="1" spans="1:17" ht="15.75">
      <c r="A1" s="328" t="s">
        <v>90</v>
      </c>
      <c r="B1" s="457" t="s">
        <v>121</v>
      </c>
      <c r="C1" s="458" t="s">
        <v>167</v>
      </c>
      <c r="D1" s="92" t="s">
        <v>60</v>
      </c>
      <c r="E1" s="92" t="s">
        <v>119</v>
      </c>
      <c r="F1" s="92" t="s">
        <v>61</v>
      </c>
      <c r="G1" s="93" t="s">
        <v>56</v>
      </c>
      <c r="H1" s="93" t="s">
        <v>127</v>
      </c>
      <c r="I1" s="328" t="s">
        <v>90</v>
      </c>
      <c r="J1" s="457"/>
      <c r="K1" s="458" t="s">
        <v>167</v>
      </c>
      <c r="L1" s="92" t="s">
        <v>60</v>
      </c>
      <c r="M1" s="92" t="s">
        <v>119</v>
      </c>
      <c r="N1" s="92" t="s">
        <v>61</v>
      </c>
      <c r="O1" s="93" t="s">
        <v>56</v>
      </c>
      <c r="P1" s="93" t="s">
        <v>127</v>
      </c>
      <c r="Q1" s="430" t="s">
        <v>223</v>
      </c>
    </row>
    <row r="2" spans="1:17">
      <c r="A2" s="457" t="s">
        <v>233</v>
      </c>
      <c r="B2" s="94" t="s">
        <v>99</v>
      </c>
      <c r="C2" s="94"/>
      <c r="D2" s="407" t="s">
        <v>63</v>
      </c>
      <c r="E2" s="407" t="s">
        <v>62</v>
      </c>
      <c r="F2" s="407" t="s">
        <v>27</v>
      </c>
      <c r="G2" s="95" t="s">
        <v>57</v>
      </c>
      <c r="H2" s="409"/>
      <c r="I2" s="329"/>
      <c r="J2" s="94" t="s">
        <v>99</v>
      </c>
      <c r="K2" s="94"/>
      <c r="L2" s="407" t="s">
        <v>63</v>
      </c>
      <c r="M2" s="407" t="s">
        <v>62</v>
      </c>
      <c r="N2" s="407" t="s">
        <v>27</v>
      </c>
      <c r="O2" s="95" t="s">
        <v>57</v>
      </c>
      <c r="P2" s="409"/>
      <c r="Q2" s="430" t="s">
        <v>15</v>
      </c>
    </row>
    <row r="3" spans="1:17">
      <c r="A3" s="429" t="str">
        <f>'#1'!B2</f>
        <v>CCP</v>
      </c>
      <c r="B3" s="457" t="s">
        <v>179</v>
      </c>
      <c r="C3" s="97" t="s">
        <v>71</v>
      </c>
      <c r="D3" s="92"/>
      <c r="E3" s="404"/>
      <c r="F3" s="402"/>
      <c r="G3" s="402"/>
      <c r="H3" s="408"/>
      <c r="I3" s="429" t="str">
        <f>'#1-Demo'!B2</f>
        <v>CCP</v>
      </c>
      <c r="J3" s="457" t="s">
        <v>229</v>
      </c>
      <c r="K3" s="97" t="s">
        <v>71</v>
      </c>
      <c r="L3" s="92"/>
      <c r="M3" s="507">
        <f>'#1-Demo'!E4</f>
        <v>1.01</v>
      </c>
      <c r="N3" s="508" t="s">
        <v>232</v>
      </c>
      <c r="O3" s="402" t="s">
        <v>230</v>
      </c>
      <c r="P3" s="408"/>
    </row>
    <row r="4" spans="1:17">
      <c r="B4" s="80"/>
      <c r="C4" s="97" t="s">
        <v>72</v>
      </c>
      <c r="D4" s="80"/>
      <c r="E4" s="404"/>
      <c r="F4" s="402"/>
      <c r="G4" s="402"/>
      <c r="H4" s="408"/>
      <c r="J4" s="80"/>
      <c r="K4" s="97" t="s">
        <v>72</v>
      </c>
      <c r="L4" s="80"/>
      <c r="M4" s="507">
        <f>'#1-Demo'!E5</f>
        <v>1.02</v>
      </c>
      <c r="N4" s="508" t="s">
        <v>232</v>
      </c>
      <c r="O4" s="402" t="s">
        <v>231</v>
      </c>
      <c r="P4" s="408"/>
    </row>
    <row r="5" spans="1:17">
      <c r="B5" s="80"/>
      <c r="C5" s="97" t="s">
        <v>73</v>
      </c>
      <c r="D5" s="80"/>
      <c r="E5" s="405"/>
      <c r="F5" s="402"/>
      <c r="G5" s="402"/>
      <c r="H5" s="408"/>
      <c r="J5" s="80"/>
      <c r="K5" s="97" t="s">
        <v>73</v>
      </c>
      <c r="L5" s="80"/>
      <c r="M5" s="505"/>
      <c r="N5" s="504"/>
      <c r="O5" s="504"/>
      <c r="P5" s="408"/>
    </row>
    <row r="6" spans="1:17">
      <c r="B6" s="80"/>
      <c r="C6" s="97" t="s">
        <v>74</v>
      </c>
      <c r="D6" s="80"/>
      <c r="E6" s="405"/>
      <c r="F6" s="403"/>
      <c r="G6" s="402"/>
      <c r="H6" s="408"/>
      <c r="J6" s="80"/>
      <c r="K6" s="97" t="s">
        <v>74</v>
      </c>
      <c r="L6" s="80"/>
      <c r="M6" s="505"/>
      <c r="N6" s="506"/>
      <c r="O6" s="504"/>
      <c r="P6" s="408"/>
    </row>
    <row r="7" spans="1:17">
      <c r="B7" s="80"/>
      <c r="C7" s="97" t="s">
        <v>75</v>
      </c>
      <c r="D7" s="80"/>
      <c r="E7" s="405"/>
      <c r="F7" s="402"/>
      <c r="G7" s="402"/>
      <c r="H7" s="408"/>
      <c r="J7" s="80"/>
      <c r="K7" s="97" t="s">
        <v>75</v>
      </c>
      <c r="L7" s="80"/>
      <c r="M7" s="505"/>
      <c r="N7" s="504"/>
      <c r="O7" s="504"/>
      <c r="P7" s="408"/>
    </row>
    <row r="8" spans="1:17">
      <c r="B8" s="80"/>
      <c r="C8" s="401" t="s">
        <v>100</v>
      </c>
      <c r="D8" s="80"/>
      <c r="E8" s="404"/>
      <c r="F8" s="402"/>
      <c r="G8" s="402"/>
      <c r="H8" s="408"/>
      <c r="J8" s="80"/>
      <c r="K8" s="401" t="s">
        <v>100</v>
      </c>
      <c r="L8" s="80"/>
      <c r="M8" s="80"/>
      <c r="N8" s="504"/>
      <c r="O8" s="504"/>
      <c r="P8" s="408"/>
    </row>
    <row r="9" spans="1:17">
      <c r="B9" s="80"/>
      <c r="C9" s="401" t="s">
        <v>101</v>
      </c>
      <c r="D9" s="80"/>
      <c r="E9" s="404"/>
      <c r="F9" s="402"/>
      <c r="G9" s="402"/>
      <c r="H9" s="408"/>
      <c r="J9" s="80"/>
      <c r="K9" s="401" t="s">
        <v>101</v>
      </c>
      <c r="L9" s="80"/>
      <c r="M9" s="80"/>
      <c r="N9" s="504"/>
      <c r="O9" s="504"/>
      <c r="P9" s="408"/>
    </row>
    <row r="10" spans="1:17">
      <c r="B10" s="80"/>
      <c r="C10" s="401" t="s">
        <v>102</v>
      </c>
      <c r="D10" s="80"/>
      <c r="E10" s="405"/>
      <c r="F10" s="402"/>
      <c r="G10" s="402"/>
      <c r="H10" s="408"/>
      <c r="J10" s="80"/>
      <c r="K10" s="401" t="s">
        <v>102</v>
      </c>
      <c r="L10" s="80"/>
      <c r="M10" s="505"/>
      <c r="N10" s="504"/>
      <c r="O10" s="504"/>
      <c r="P10" s="408"/>
    </row>
    <row r="11" spans="1:17">
      <c r="B11" s="80"/>
      <c r="C11" s="80"/>
      <c r="D11" s="80"/>
      <c r="G11" s="410"/>
      <c r="H11" s="408"/>
      <c r="J11" s="80"/>
      <c r="K11" s="80"/>
      <c r="L11" s="80"/>
      <c r="O11" s="410"/>
      <c r="P11" s="408"/>
    </row>
    <row r="12" spans="1:17">
      <c r="A12" s="429" t="str">
        <f>'#2'!B2</f>
        <v>CCP</v>
      </c>
      <c r="B12" s="457" t="s">
        <v>180</v>
      </c>
      <c r="C12" s="97" t="s">
        <v>71</v>
      </c>
      <c r="D12" s="92"/>
      <c r="E12" s="404"/>
      <c r="F12" s="402"/>
      <c r="G12" s="402"/>
      <c r="H12" s="408"/>
      <c r="I12" s="408"/>
      <c r="J12" s="408"/>
      <c r="K12" s="408"/>
      <c r="L12" s="408"/>
      <c r="M12" s="408"/>
      <c r="N12" s="408"/>
      <c r="O12" s="408"/>
      <c r="P12" s="408"/>
    </row>
    <row r="13" spans="1:17">
      <c r="C13" s="97" t="s">
        <v>72</v>
      </c>
      <c r="E13" s="404"/>
      <c r="F13" s="402"/>
      <c r="G13" s="402"/>
      <c r="H13" s="408"/>
      <c r="I13" s="408"/>
      <c r="J13" s="408"/>
      <c r="K13" s="408"/>
      <c r="L13" s="408"/>
      <c r="M13" s="408"/>
      <c r="N13" s="408"/>
      <c r="O13" s="408"/>
      <c r="P13" s="408"/>
    </row>
    <row r="14" spans="1:17">
      <c r="C14" s="97" t="s">
        <v>73</v>
      </c>
      <c r="E14" s="404"/>
      <c r="F14" s="402"/>
      <c r="G14" s="402"/>
      <c r="H14" s="408"/>
      <c r="I14" s="408"/>
      <c r="J14" s="408"/>
      <c r="K14" s="408"/>
      <c r="L14" s="408"/>
      <c r="M14" s="408"/>
      <c r="N14" s="408"/>
      <c r="O14" s="408"/>
      <c r="P14" s="408"/>
    </row>
    <row r="15" spans="1:17">
      <c r="C15" s="97" t="s">
        <v>74</v>
      </c>
      <c r="E15" s="404"/>
      <c r="F15" s="402"/>
      <c r="G15" s="402"/>
      <c r="H15" s="408"/>
      <c r="I15" s="408"/>
      <c r="J15" s="408"/>
      <c r="K15" s="408"/>
      <c r="L15" s="408"/>
      <c r="M15" s="408"/>
      <c r="N15" s="408"/>
      <c r="O15" s="408"/>
      <c r="P15" s="408"/>
    </row>
    <row r="16" spans="1:17">
      <c r="C16" s="97" t="s">
        <v>75</v>
      </c>
      <c r="E16" s="404"/>
      <c r="F16" s="402"/>
      <c r="G16" s="402"/>
      <c r="H16" s="408"/>
      <c r="I16" s="408"/>
      <c r="J16" s="408"/>
      <c r="K16" s="408"/>
      <c r="L16" s="408"/>
      <c r="M16" s="408"/>
      <c r="N16" s="408"/>
      <c r="O16" s="408"/>
      <c r="P16" s="408"/>
    </row>
    <row r="17" spans="1:16">
      <c r="C17" s="401" t="s">
        <v>100</v>
      </c>
      <c r="E17" s="404"/>
      <c r="F17" s="402"/>
      <c r="G17" s="402"/>
      <c r="H17" s="408"/>
      <c r="I17" s="408"/>
      <c r="J17" s="408"/>
      <c r="K17" s="408"/>
      <c r="L17" s="408"/>
      <c r="M17" s="408"/>
      <c r="N17" s="408"/>
      <c r="O17" s="408"/>
      <c r="P17" s="408"/>
    </row>
    <row r="18" spans="1:16">
      <c r="C18" s="401" t="s">
        <v>101</v>
      </c>
      <c r="E18" s="404"/>
      <c r="F18" s="402"/>
      <c r="G18" s="402"/>
      <c r="H18" s="408"/>
      <c r="I18" s="408"/>
      <c r="J18" s="408"/>
      <c r="K18" s="408"/>
      <c r="L18" s="408"/>
      <c r="M18" s="408"/>
      <c r="N18" s="408"/>
      <c r="O18" s="408"/>
      <c r="P18" s="408"/>
    </row>
    <row r="19" spans="1:16">
      <c r="C19" s="401" t="s">
        <v>102</v>
      </c>
      <c r="E19" s="404"/>
      <c r="F19" s="402"/>
      <c r="G19" s="402"/>
      <c r="H19" s="408"/>
      <c r="I19" s="408"/>
      <c r="J19" s="408"/>
      <c r="K19" s="408"/>
      <c r="L19" s="408"/>
      <c r="M19" s="408"/>
      <c r="N19" s="408"/>
      <c r="O19" s="408"/>
      <c r="P19" s="408"/>
    </row>
    <row r="20" spans="1:16">
      <c r="G20" s="410"/>
      <c r="H20" s="408"/>
      <c r="I20" s="408"/>
      <c r="J20" s="408"/>
      <c r="K20" s="408"/>
      <c r="L20" s="408"/>
      <c r="M20" s="408"/>
      <c r="N20" s="408"/>
      <c r="O20" s="408"/>
      <c r="P20" s="408"/>
    </row>
    <row r="21" spans="1:16">
      <c r="A21" s="429" t="str">
        <f>'#3'!B2</f>
        <v>CCP</v>
      </c>
      <c r="B21" s="457" t="s">
        <v>92</v>
      </c>
      <c r="C21" s="97" t="s">
        <v>71</v>
      </c>
      <c r="D21" s="92"/>
      <c r="E21" s="406"/>
      <c r="F21" s="402"/>
      <c r="G21" s="402"/>
      <c r="H21" s="408"/>
      <c r="I21" s="408"/>
      <c r="J21" s="408"/>
      <c r="K21" s="408"/>
      <c r="L21" s="408"/>
      <c r="M21" s="408"/>
      <c r="N21" s="408"/>
      <c r="O21" s="408"/>
      <c r="P21" s="408"/>
    </row>
    <row r="22" spans="1:16">
      <c r="C22" s="97" t="s">
        <v>72</v>
      </c>
      <c r="E22" s="406"/>
      <c r="F22" s="402"/>
      <c r="G22" s="402"/>
      <c r="H22" s="408"/>
      <c r="I22" s="408"/>
      <c r="J22" s="408"/>
      <c r="K22" s="408"/>
      <c r="L22" s="408"/>
      <c r="M22" s="408"/>
      <c r="N22" s="408"/>
      <c r="O22" s="408"/>
      <c r="P22" s="408"/>
    </row>
    <row r="23" spans="1:16">
      <c r="C23" s="97" t="s">
        <v>73</v>
      </c>
      <c r="E23" s="406"/>
      <c r="F23" s="402"/>
      <c r="G23" s="402"/>
      <c r="H23" s="408"/>
      <c r="I23" s="408"/>
      <c r="J23" s="408"/>
      <c r="K23" s="408"/>
      <c r="L23" s="408"/>
      <c r="M23" s="408"/>
      <c r="N23" s="408"/>
      <c r="O23" s="408"/>
      <c r="P23" s="408"/>
    </row>
    <row r="24" spans="1:16">
      <c r="C24" s="97" t="s">
        <v>74</v>
      </c>
      <c r="E24" s="406"/>
      <c r="F24" s="402"/>
      <c r="G24" s="402"/>
      <c r="H24" s="408"/>
      <c r="I24" s="408"/>
      <c r="J24" s="408"/>
      <c r="K24" s="408"/>
      <c r="L24" s="408"/>
      <c r="M24" s="408"/>
      <c r="N24" s="408"/>
      <c r="O24" s="408"/>
      <c r="P24" s="408"/>
    </row>
    <row r="25" spans="1:16">
      <c r="C25" s="97" t="s">
        <v>75</v>
      </c>
      <c r="E25" s="406"/>
      <c r="F25" s="402"/>
      <c r="G25" s="402"/>
      <c r="H25" s="408"/>
      <c r="I25" s="408"/>
      <c r="J25" s="408"/>
      <c r="K25" s="408"/>
      <c r="L25" s="408"/>
      <c r="M25" s="408"/>
      <c r="N25" s="408"/>
      <c r="O25" s="408"/>
      <c r="P25" s="408"/>
    </row>
    <row r="26" spans="1:16">
      <c r="C26" s="401" t="s">
        <v>100</v>
      </c>
      <c r="E26" s="406"/>
      <c r="F26" s="402"/>
      <c r="G26" s="402"/>
      <c r="H26" s="408"/>
      <c r="I26" s="408"/>
      <c r="J26" s="408"/>
      <c r="K26" s="408"/>
      <c r="L26" s="408"/>
      <c r="M26" s="408"/>
      <c r="N26" s="408"/>
      <c r="O26" s="408"/>
      <c r="P26" s="408"/>
    </row>
    <row r="27" spans="1:16">
      <c r="C27" s="401" t="s">
        <v>101</v>
      </c>
      <c r="E27" s="406"/>
      <c r="F27" s="402"/>
      <c r="G27" s="402"/>
      <c r="H27" s="408"/>
      <c r="I27" s="408"/>
      <c r="J27" s="408"/>
      <c r="K27" s="408"/>
      <c r="L27" s="408"/>
      <c r="M27" s="408"/>
      <c r="N27" s="408"/>
      <c r="O27" s="408"/>
      <c r="P27" s="408"/>
    </row>
    <row r="28" spans="1:16">
      <c r="C28" s="401" t="s">
        <v>102</v>
      </c>
      <c r="E28" s="406"/>
      <c r="F28" s="402"/>
      <c r="G28" s="402"/>
      <c r="H28" s="408"/>
      <c r="I28" s="408"/>
      <c r="J28" s="408"/>
      <c r="K28" s="408"/>
      <c r="L28" s="408"/>
      <c r="M28" s="408"/>
      <c r="N28" s="408"/>
      <c r="O28" s="408"/>
      <c r="P28" s="408"/>
    </row>
    <row r="29" spans="1:16">
      <c r="G29" s="410"/>
      <c r="H29" s="408"/>
      <c r="I29" s="408"/>
      <c r="J29" s="408"/>
      <c r="K29" s="408"/>
      <c r="L29" s="408"/>
      <c r="M29" s="408"/>
      <c r="N29" s="408"/>
      <c r="O29" s="408"/>
      <c r="P29" s="408"/>
    </row>
    <row r="30" spans="1:16">
      <c r="A30" s="429" t="str">
        <f>'#4'!B2</f>
        <v>CCP</v>
      </c>
      <c r="B30" s="457" t="s">
        <v>93</v>
      </c>
      <c r="C30" s="97" t="s">
        <v>71</v>
      </c>
      <c r="E30" s="406"/>
      <c r="F30" s="402"/>
      <c r="G30" s="402"/>
      <c r="H30" s="408"/>
      <c r="I30" s="408"/>
      <c r="J30" s="408"/>
      <c r="K30" s="408"/>
      <c r="L30" s="408"/>
      <c r="M30" s="408"/>
      <c r="N30" s="408"/>
      <c r="O30" s="408"/>
      <c r="P30" s="408"/>
    </row>
    <row r="31" spans="1:16">
      <c r="C31" s="97" t="s">
        <v>72</v>
      </c>
      <c r="E31" s="406"/>
      <c r="F31" s="402"/>
      <c r="G31" s="402"/>
      <c r="H31" s="408"/>
      <c r="I31" s="408"/>
      <c r="J31" s="408"/>
      <c r="K31" s="408"/>
      <c r="L31" s="408"/>
      <c r="M31" s="408"/>
      <c r="N31" s="408"/>
      <c r="O31" s="408"/>
      <c r="P31" s="408"/>
    </row>
    <row r="32" spans="1:16">
      <c r="C32" s="97" t="s">
        <v>73</v>
      </c>
      <c r="E32" s="406"/>
      <c r="F32" s="402"/>
      <c r="G32" s="402"/>
      <c r="H32" s="408"/>
      <c r="I32" s="408"/>
      <c r="J32" s="408"/>
      <c r="K32" s="408"/>
      <c r="L32" s="408"/>
      <c r="M32" s="408"/>
      <c r="N32" s="408"/>
      <c r="O32" s="408"/>
      <c r="P32" s="408"/>
    </row>
    <row r="33" spans="1:16">
      <c r="C33" s="97" t="s">
        <v>74</v>
      </c>
      <c r="E33" s="406"/>
      <c r="F33" s="402"/>
      <c r="G33" s="402"/>
      <c r="H33" s="408"/>
      <c r="I33" s="408"/>
      <c r="J33" s="408"/>
      <c r="K33" s="408"/>
      <c r="L33" s="408"/>
      <c r="M33" s="408"/>
      <c r="N33" s="408"/>
      <c r="O33" s="408"/>
      <c r="P33" s="408"/>
    </row>
    <row r="34" spans="1:16">
      <c r="C34" s="97" t="s">
        <v>75</v>
      </c>
      <c r="E34" s="406"/>
      <c r="F34" s="402"/>
      <c r="G34" s="402"/>
      <c r="H34" s="408"/>
      <c r="I34" s="408"/>
      <c r="J34" s="408"/>
      <c r="K34" s="408"/>
      <c r="L34" s="408"/>
      <c r="M34" s="408"/>
      <c r="N34" s="408"/>
      <c r="O34" s="408"/>
      <c r="P34" s="408"/>
    </row>
    <row r="35" spans="1:16">
      <c r="C35" s="401" t="s">
        <v>100</v>
      </c>
      <c r="E35" s="406"/>
      <c r="F35" s="402"/>
      <c r="G35" s="402"/>
      <c r="H35" s="408"/>
      <c r="I35" s="408"/>
      <c r="J35" s="408"/>
      <c r="K35" s="408"/>
      <c r="L35" s="408"/>
      <c r="M35" s="408"/>
      <c r="N35" s="408"/>
      <c r="O35" s="408"/>
      <c r="P35" s="408"/>
    </row>
    <row r="36" spans="1:16">
      <c r="C36" s="401" t="s">
        <v>101</v>
      </c>
      <c r="E36" s="406"/>
      <c r="F36" s="402"/>
      <c r="G36" s="402"/>
      <c r="H36" s="408"/>
      <c r="I36" s="408"/>
      <c r="J36" s="408"/>
      <c r="K36" s="408"/>
      <c r="L36" s="408"/>
      <c r="M36" s="408"/>
      <c r="N36" s="408"/>
      <c r="O36" s="408"/>
      <c r="P36" s="408"/>
    </row>
    <row r="37" spans="1:16">
      <c r="C37" s="401" t="s">
        <v>102</v>
      </c>
      <c r="E37" s="406"/>
      <c r="F37" s="402"/>
      <c r="G37" s="402"/>
      <c r="H37" s="408"/>
      <c r="I37" s="408"/>
      <c r="J37" s="408"/>
      <c r="K37" s="408"/>
      <c r="L37" s="408"/>
      <c r="M37" s="408"/>
      <c r="N37" s="408"/>
      <c r="O37" s="408"/>
      <c r="P37" s="408"/>
    </row>
    <row r="38" spans="1:16">
      <c r="G38" s="89"/>
      <c r="H38" s="408"/>
      <c r="I38" s="408"/>
      <c r="J38" s="408"/>
      <c r="K38" s="408"/>
      <c r="L38" s="408"/>
      <c r="M38" s="408"/>
      <c r="N38" s="408"/>
      <c r="O38" s="408"/>
      <c r="P38" s="408"/>
    </row>
    <row r="39" spans="1:16">
      <c r="A39" s="429" t="str">
        <f>'#5'!B2</f>
        <v>CCP</v>
      </c>
      <c r="B39" s="457" t="s">
        <v>94</v>
      </c>
      <c r="C39" s="97" t="s">
        <v>71</v>
      </c>
      <c r="E39" s="406"/>
      <c r="F39" s="402"/>
      <c r="G39" s="402"/>
      <c r="H39" s="408"/>
      <c r="I39" s="408"/>
      <c r="J39" s="408"/>
      <c r="K39" s="408"/>
      <c r="L39" s="408"/>
      <c r="M39" s="408"/>
      <c r="N39" s="408"/>
      <c r="O39" s="408"/>
      <c r="P39" s="408"/>
    </row>
    <row r="40" spans="1:16">
      <c r="C40" s="97" t="s">
        <v>72</v>
      </c>
      <c r="E40" s="406"/>
      <c r="F40" s="402"/>
      <c r="G40" s="402"/>
      <c r="H40" s="408"/>
      <c r="I40" s="408"/>
      <c r="J40" s="408"/>
      <c r="K40" s="408"/>
      <c r="L40" s="408"/>
      <c r="M40" s="408"/>
      <c r="N40" s="408"/>
      <c r="O40" s="408"/>
      <c r="P40" s="408"/>
    </row>
    <row r="41" spans="1:16">
      <c r="C41" s="97" t="s">
        <v>73</v>
      </c>
      <c r="E41" s="406"/>
      <c r="F41" s="402"/>
      <c r="G41" s="402"/>
      <c r="H41" s="408"/>
      <c r="I41" s="408"/>
      <c r="J41" s="408"/>
      <c r="K41" s="408"/>
      <c r="L41" s="408"/>
      <c r="M41" s="408"/>
      <c r="N41" s="408"/>
      <c r="O41" s="408"/>
      <c r="P41" s="408"/>
    </row>
    <row r="42" spans="1:16">
      <c r="C42" s="97" t="s">
        <v>74</v>
      </c>
      <c r="E42" s="406"/>
      <c r="F42" s="402"/>
      <c r="G42" s="402"/>
      <c r="H42" s="408"/>
      <c r="I42" s="408"/>
      <c r="J42" s="408"/>
      <c r="K42" s="408"/>
      <c r="L42" s="408"/>
      <c r="M42" s="408"/>
      <c r="N42" s="408"/>
      <c r="O42" s="408"/>
      <c r="P42" s="408"/>
    </row>
    <row r="43" spans="1:16">
      <c r="C43" s="97" t="s">
        <v>75</v>
      </c>
      <c r="E43" s="406"/>
      <c r="F43" s="402"/>
      <c r="G43" s="402"/>
      <c r="H43" s="408"/>
      <c r="I43" s="408"/>
      <c r="J43" s="408"/>
      <c r="K43" s="408"/>
      <c r="L43" s="408"/>
      <c r="M43" s="408"/>
      <c r="N43" s="408"/>
      <c r="O43" s="408"/>
      <c r="P43" s="408"/>
    </row>
    <row r="44" spans="1:16">
      <c r="C44" s="401" t="s">
        <v>100</v>
      </c>
      <c r="E44" s="406"/>
      <c r="F44" s="402"/>
      <c r="G44" s="402"/>
      <c r="H44" s="408"/>
      <c r="I44" s="408"/>
      <c r="J44" s="408"/>
      <c r="K44" s="408"/>
      <c r="L44" s="408"/>
      <c r="M44" s="408"/>
      <c r="N44" s="408"/>
      <c r="O44" s="408"/>
      <c r="P44" s="408"/>
    </row>
    <row r="45" spans="1:16">
      <c r="C45" s="401" t="s">
        <v>101</v>
      </c>
      <c r="E45" s="406"/>
      <c r="F45" s="402"/>
      <c r="G45" s="402"/>
      <c r="H45" s="408"/>
      <c r="I45" s="408"/>
      <c r="J45" s="408"/>
      <c r="K45" s="408"/>
      <c r="L45" s="408"/>
      <c r="M45" s="408"/>
      <c r="N45" s="408"/>
      <c r="O45" s="408"/>
      <c r="P45" s="408"/>
    </row>
    <row r="46" spans="1:16">
      <c r="C46" s="401" t="s">
        <v>102</v>
      </c>
      <c r="E46" s="406"/>
      <c r="F46" s="402"/>
      <c r="G46" s="402"/>
      <c r="H46" s="408"/>
      <c r="I46" s="408"/>
      <c r="J46" s="408"/>
      <c r="K46" s="408"/>
      <c r="L46" s="408"/>
      <c r="M46" s="408"/>
      <c r="N46" s="408"/>
      <c r="O46" s="408"/>
      <c r="P46" s="408"/>
    </row>
    <row r="47" spans="1:16">
      <c r="G47" s="410"/>
      <c r="H47" s="408"/>
      <c r="I47" s="408"/>
      <c r="J47" s="408"/>
      <c r="K47" s="408"/>
      <c r="L47" s="408"/>
      <c r="M47" s="408"/>
      <c r="N47" s="408"/>
      <c r="O47" s="408"/>
      <c r="P47" s="408"/>
    </row>
    <row r="48" spans="1:16">
      <c r="A48" s="429" t="str">
        <f>'#6'!B2</f>
        <v>CCP</v>
      </c>
      <c r="B48" s="457" t="s">
        <v>95</v>
      </c>
      <c r="C48" s="97" t="s">
        <v>71</v>
      </c>
      <c r="E48" s="406"/>
      <c r="F48" s="402"/>
      <c r="G48" s="402"/>
      <c r="H48" s="408"/>
      <c r="I48" s="408"/>
      <c r="J48" s="408"/>
      <c r="K48" s="408"/>
      <c r="L48" s="408"/>
      <c r="M48" s="408"/>
      <c r="N48" s="408"/>
      <c r="O48" s="408"/>
      <c r="P48" s="408"/>
    </row>
    <row r="49" spans="1:16">
      <c r="C49" s="97" t="s">
        <v>72</v>
      </c>
      <c r="E49" s="406"/>
      <c r="F49" s="402"/>
      <c r="G49" s="402"/>
      <c r="H49" s="408"/>
      <c r="I49" s="408"/>
      <c r="J49" s="408"/>
      <c r="K49" s="408"/>
      <c r="L49" s="408"/>
      <c r="M49" s="408"/>
      <c r="N49" s="408"/>
      <c r="O49" s="408"/>
      <c r="P49" s="408"/>
    </row>
    <row r="50" spans="1:16">
      <c r="C50" s="97" t="s">
        <v>73</v>
      </c>
      <c r="E50" s="406"/>
      <c r="F50" s="402"/>
      <c r="G50" s="402"/>
      <c r="H50" s="408"/>
      <c r="I50" s="408"/>
      <c r="J50" s="408"/>
      <c r="K50" s="408"/>
      <c r="L50" s="408"/>
      <c r="M50" s="408"/>
      <c r="N50" s="408"/>
      <c r="O50" s="408"/>
      <c r="P50" s="408"/>
    </row>
    <row r="51" spans="1:16">
      <c r="C51" s="97" t="s">
        <v>74</v>
      </c>
      <c r="E51" s="406"/>
      <c r="F51" s="402"/>
      <c r="G51" s="402"/>
      <c r="H51" s="408"/>
      <c r="I51" s="408"/>
      <c r="J51" s="408"/>
      <c r="K51" s="408"/>
      <c r="L51" s="408"/>
      <c r="M51" s="408"/>
      <c r="N51" s="408"/>
      <c r="O51" s="408"/>
      <c r="P51" s="408"/>
    </row>
    <row r="52" spans="1:16">
      <c r="C52" s="97" t="s">
        <v>75</v>
      </c>
      <c r="E52" s="406"/>
      <c r="F52" s="402"/>
      <c r="G52" s="402"/>
      <c r="H52" s="408"/>
      <c r="I52" s="408"/>
      <c r="J52" s="408"/>
      <c r="K52" s="408"/>
      <c r="L52" s="408"/>
      <c r="M52" s="408"/>
      <c r="N52" s="408"/>
      <c r="O52" s="408"/>
      <c r="P52" s="408"/>
    </row>
    <row r="53" spans="1:16">
      <c r="C53" s="401" t="s">
        <v>100</v>
      </c>
      <c r="E53" s="406"/>
      <c r="F53" s="402"/>
      <c r="G53" s="402"/>
      <c r="H53" s="408"/>
      <c r="I53" s="408"/>
      <c r="J53" s="408"/>
      <c r="K53" s="408"/>
      <c r="L53" s="408"/>
      <c r="M53" s="408"/>
      <c r="N53" s="408"/>
      <c r="O53" s="408"/>
      <c r="P53" s="408"/>
    </row>
    <row r="54" spans="1:16">
      <c r="C54" s="401" t="s">
        <v>101</v>
      </c>
      <c r="E54" s="406"/>
      <c r="F54" s="402"/>
      <c r="G54" s="402"/>
      <c r="H54" s="408"/>
      <c r="I54" s="408"/>
      <c r="J54" s="408"/>
      <c r="K54" s="408"/>
      <c r="L54" s="408"/>
      <c r="M54" s="408"/>
      <c r="N54" s="408"/>
      <c r="O54" s="408"/>
      <c r="P54" s="408"/>
    </row>
    <row r="55" spans="1:16">
      <c r="C55" s="401" t="s">
        <v>102</v>
      </c>
      <c r="E55" s="406"/>
      <c r="F55" s="402"/>
      <c r="G55" s="402"/>
      <c r="H55" s="408"/>
      <c r="I55" s="408"/>
      <c r="J55" s="408"/>
      <c r="K55" s="408"/>
      <c r="L55" s="408"/>
      <c r="M55" s="408"/>
      <c r="N55" s="408"/>
      <c r="O55" s="408"/>
      <c r="P55" s="408"/>
    </row>
    <row r="56" spans="1:16">
      <c r="A56" s="90"/>
      <c r="B56" s="90"/>
      <c r="C56" s="90"/>
      <c r="D56" s="90"/>
      <c r="E56" s="90"/>
      <c r="F56" s="90"/>
      <c r="G56" s="90"/>
      <c r="H56" s="20"/>
      <c r="I56" s="20"/>
      <c r="J56" s="20"/>
      <c r="K56" s="20"/>
      <c r="L56" s="20"/>
      <c r="M56" s="20"/>
      <c r="N56" s="20"/>
      <c r="O56" s="20"/>
      <c r="P56" s="20"/>
    </row>
    <row r="57" spans="1:16">
      <c r="A57" s="89"/>
      <c r="B57" s="90"/>
      <c r="C57" s="90"/>
      <c r="D57" s="90"/>
      <c r="E57" s="90"/>
      <c r="F57" s="90"/>
      <c r="G57" s="90"/>
      <c r="H57" s="20"/>
      <c r="I57" s="20"/>
      <c r="J57" s="20"/>
      <c r="K57" s="20"/>
      <c r="L57" s="20"/>
      <c r="M57" s="20"/>
      <c r="N57" s="20"/>
      <c r="O57" s="20"/>
      <c r="P57" s="20"/>
    </row>
    <row r="58" spans="1:16">
      <c r="A58" s="90"/>
      <c r="B58" s="90"/>
      <c r="C58" s="90"/>
      <c r="D58" s="90"/>
      <c r="E58" s="90"/>
      <c r="F58" s="90"/>
      <c r="G58" s="90"/>
      <c r="H58" s="20"/>
      <c r="I58" s="20"/>
      <c r="J58" s="20"/>
      <c r="K58" s="20"/>
      <c r="L58" s="20"/>
      <c r="M58" s="20"/>
      <c r="N58" s="20"/>
      <c r="O58" s="20"/>
      <c r="P58" s="20"/>
    </row>
    <row r="59" spans="1:16">
      <c r="A59" s="90"/>
      <c r="B59" s="90"/>
      <c r="C59" s="90"/>
      <c r="D59" s="90"/>
      <c r="E59" s="90"/>
      <c r="F59" s="90"/>
      <c r="G59" s="90"/>
      <c r="H59" s="20"/>
      <c r="I59" s="20"/>
      <c r="J59" s="20"/>
      <c r="K59" s="20"/>
      <c r="L59" s="20"/>
      <c r="M59" s="20"/>
      <c r="N59" s="20"/>
      <c r="O59" s="20"/>
      <c r="P59" s="20"/>
    </row>
    <row r="60" spans="1:16">
      <c r="A60" s="90"/>
      <c r="B60" s="90"/>
      <c r="C60" s="90"/>
      <c r="D60" s="90"/>
      <c r="E60" s="90"/>
      <c r="F60" s="90"/>
      <c r="G60" s="90"/>
      <c r="H60" s="20"/>
      <c r="I60" s="20"/>
      <c r="J60" s="20"/>
      <c r="K60" s="20"/>
      <c r="L60" s="20"/>
      <c r="M60" s="20"/>
      <c r="N60" s="20"/>
      <c r="O60" s="20"/>
      <c r="P60" s="20"/>
    </row>
    <row r="61" spans="1:16">
      <c r="A61" s="90"/>
      <c r="B61" s="90"/>
      <c r="C61" s="90"/>
      <c r="D61" s="90"/>
      <c r="E61" s="90"/>
      <c r="F61" s="90"/>
      <c r="G61" s="90"/>
      <c r="H61" s="20"/>
      <c r="I61" s="20"/>
      <c r="J61" s="20"/>
      <c r="K61" s="20"/>
      <c r="L61" s="20"/>
      <c r="M61" s="20"/>
      <c r="N61" s="20"/>
      <c r="O61" s="20"/>
      <c r="P61" s="20"/>
    </row>
    <row r="62" spans="1:16">
      <c r="A62" s="90"/>
      <c r="B62" s="90"/>
      <c r="C62" s="90"/>
      <c r="D62" s="90"/>
      <c r="E62" s="90"/>
      <c r="F62" s="90"/>
      <c r="G62" s="90"/>
      <c r="H62" s="20"/>
      <c r="I62" s="20"/>
      <c r="J62" s="20"/>
      <c r="K62" s="20"/>
      <c r="L62" s="20"/>
      <c r="M62" s="20"/>
      <c r="N62" s="20"/>
      <c r="O62" s="20"/>
      <c r="P62" s="20"/>
    </row>
    <row r="63" spans="1:16">
      <c r="A63" s="90"/>
      <c r="B63" s="90"/>
      <c r="C63" s="90"/>
      <c r="D63" s="90"/>
      <c r="E63" s="90"/>
      <c r="F63" s="90"/>
      <c r="G63" s="90"/>
      <c r="H63" s="20"/>
      <c r="I63" s="20"/>
      <c r="J63" s="20"/>
      <c r="K63" s="20"/>
      <c r="L63" s="20"/>
      <c r="M63" s="20"/>
      <c r="N63" s="20"/>
      <c r="O63" s="20"/>
      <c r="P63" s="20"/>
    </row>
    <row r="64" spans="1:16">
      <c r="A64" s="90"/>
      <c r="B64" s="90"/>
      <c r="C64" s="90"/>
      <c r="D64" s="90"/>
      <c r="E64" s="90"/>
      <c r="F64" s="90"/>
      <c r="G64" s="90"/>
      <c r="H64" s="20"/>
      <c r="I64" s="20"/>
      <c r="J64" s="20"/>
      <c r="K64" s="20"/>
      <c r="L64" s="20"/>
      <c r="M64" s="20"/>
      <c r="N64" s="20"/>
      <c r="O64" s="20"/>
      <c r="P64" s="20"/>
    </row>
    <row r="65" spans="1:16">
      <c r="A65" s="90"/>
      <c r="B65" s="90"/>
      <c r="C65" s="90"/>
      <c r="D65" s="90"/>
      <c r="E65" s="90"/>
      <c r="F65" s="90"/>
      <c r="G65" s="90"/>
      <c r="H65" s="20"/>
      <c r="I65" s="20"/>
      <c r="J65" s="20"/>
      <c r="K65" s="20"/>
      <c r="L65" s="20"/>
      <c r="M65" s="20"/>
      <c r="N65" s="20"/>
      <c r="O65" s="20"/>
      <c r="P65" s="20"/>
    </row>
    <row r="66" spans="1:16">
      <c r="A66" s="90"/>
      <c r="B66" s="90"/>
      <c r="C66" s="90"/>
      <c r="D66" s="90"/>
      <c r="E66" s="90"/>
      <c r="F66" s="90"/>
      <c r="G66" s="90"/>
      <c r="H66" s="20"/>
      <c r="I66" s="20"/>
      <c r="J66" s="20"/>
      <c r="K66" s="20"/>
      <c r="L66" s="20"/>
      <c r="M66" s="20"/>
      <c r="N66" s="20"/>
      <c r="O66" s="20"/>
      <c r="P66" s="20"/>
    </row>
    <row r="67" spans="1:16">
      <c r="A67" s="90"/>
      <c r="B67" s="90"/>
      <c r="C67" s="90"/>
      <c r="D67" s="90"/>
      <c r="E67" s="90"/>
      <c r="F67" s="90"/>
      <c r="G67" s="90"/>
      <c r="H67" s="20"/>
      <c r="I67" s="20"/>
      <c r="J67" s="20"/>
      <c r="K67" s="20"/>
      <c r="L67" s="20"/>
      <c r="M67" s="20"/>
      <c r="N67" s="20"/>
      <c r="O67" s="20"/>
      <c r="P67" s="20"/>
    </row>
    <row r="68" spans="1:16">
      <c r="A68" s="90"/>
      <c r="B68" s="90"/>
      <c r="C68" s="90"/>
      <c r="D68" s="90"/>
      <c r="E68" s="90"/>
      <c r="F68" s="90"/>
      <c r="G68" s="90"/>
      <c r="H68" s="20"/>
      <c r="I68" s="20"/>
      <c r="J68" s="20"/>
      <c r="K68" s="20"/>
      <c r="L68" s="20"/>
      <c r="M68" s="20"/>
      <c r="N68" s="20"/>
      <c r="O68" s="20"/>
      <c r="P68" s="20"/>
    </row>
    <row r="69" spans="1:16">
      <c r="A69" s="90"/>
      <c r="B69" s="90"/>
      <c r="C69" s="90"/>
      <c r="D69" s="90"/>
      <c r="E69" s="90"/>
      <c r="F69" s="90"/>
      <c r="G69" s="90"/>
      <c r="H69" s="20"/>
      <c r="I69" s="20"/>
      <c r="J69" s="20"/>
      <c r="K69" s="20"/>
      <c r="L69" s="20"/>
      <c r="M69" s="20"/>
      <c r="N69" s="20"/>
      <c r="O69" s="20"/>
      <c r="P69" s="20"/>
    </row>
    <row r="70" spans="1:16">
      <c r="A70" s="90"/>
      <c r="B70" s="90"/>
      <c r="C70" s="90"/>
      <c r="D70" s="90"/>
      <c r="E70" s="90"/>
      <c r="F70" s="90"/>
      <c r="G70" s="90"/>
      <c r="H70" s="20"/>
      <c r="I70" s="20"/>
      <c r="J70" s="20"/>
      <c r="K70" s="20"/>
      <c r="L70" s="20"/>
      <c r="M70" s="20"/>
      <c r="N70" s="20"/>
      <c r="O70" s="20"/>
      <c r="P70" s="20"/>
    </row>
    <row r="71" spans="1:16">
      <c r="A71" s="90"/>
      <c r="B71" s="90"/>
      <c r="C71" s="90"/>
      <c r="D71" s="90"/>
      <c r="E71" s="90"/>
      <c r="F71" s="90"/>
      <c r="G71" s="90"/>
      <c r="H71" s="20"/>
      <c r="I71" s="20"/>
      <c r="J71" s="20"/>
      <c r="K71" s="20"/>
      <c r="L71" s="20"/>
      <c r="M71" s="20"/>
      <c r="N71" s="20"/>
      <c r="O71" s="20"/>
      <c r="P71" s="20"/>
    </row>
    <row r="72" spans="1:16">
      <c r="A72" s="90"/>
      <c r="B72" s="90"/>
      <c r="C72" s="90"/>
      <c r="D72" s="90"/>
      <c r="E72" s="90"/>
      <c r="F72" s="90"/>
      <c r="G72" s="90"/>
      <c r="H72" s="20"/>
      <c r="I72" s="20"/>
      <c r="J72" s="20"/>
      <c r="K72" s="20"/>
      <c r="L72" s="20"/>
      <c r="M72" s="20"/>
      <c r="N72" s="20"/>
      <c r="O72" s="20"/>
      <c r="P72" s="20"/>
    </row>
    <row r="73" spans="1:16">
      <c r="A73" s="90"/>
      <c r="B73" s="90"/>
      <c r="C73" s="90"/>
      <c r="D73" s="90"/>
      <c r="E73" s="90"/>
      <c r="F73" s="90"/>
      <c r="G73" s="90"/>
      <c r="H73" s="20"/>
      <c r="I73" s="20"/>
      <c r="J73" s="20"/>
      <c r="K73" s="20"/>
      <c r="L73" s="20"/>
      <c r="M73" s="20"/>
      <c r="N73" s="20"/>
      <c r="O73" s="20"/>
      <c r="P73" s="20"/>
    </row>
    <row r="74" spans="1:16">
      <c r="A74" s="90"/>
      <c r="B74" s="90"/>
      <c r="C74" s="90"/>
      <c r="D74" s="90"/>
      <c r="E74" s="90"/>
      <c r="F74" s="90"/>
      <c r="G74" s="90"/>
      <c r="H74" s="20"/>
      <c r="I74" s="20"/>
      <c r="J74" s="20"/>
      <c r="K74" s="20"/>
      <c r="L74" s="20"/>
      <c r="M74" s="20"/>
      <c r="N74" s="20"/>
      <c r="O74" s="20"/>
      <c r="P74" s="20"/>
    </row>
    <row r="75" spans="1:16">
      <c r="A75" s="90"/>
      <c r="B75" s="90"/>
      <c r="C75" s="90"/>
      <c r="D75" s="90"/>
      <c r="E75" s="90"/>
      <c r="F75" s="90"/>
      <c r="G75" s="90"/>
      <c r="H75" s="20"/>
      <c r="I75" s="20"/>
      <c r="J75" s="20"/>
      <c r="K75" s="20"/>
      <c r="L75" s="20"/>
      <c r="M75" s="20"/>
      <c r="N75" s="20"/>
      <c r="O75" s="20"/>
      <c r="P75" s="20"/>
    </row>
    <row r="76" spans="1:16">
      <c r="A76" s="90"/>
      <c r="B76" s="90"/>
      <c r="C76" s="90"/>
      <c r="D76" s="90"/>
      <c r="E76" s="90"/>
      <c r="F76" s="90"/>
      <c r="G76" s="90"/>
      <c r="H76" s="20"/>
      <c r="I76" s="20"/>
      <c r="J76" s="20"/>
      <c r="K76" s="20"/>
      <c r="L76" s="20"/>
      <c r="M76" s="20"/>
      <c r="N76" s="20"/>
      <c r="O76" s="20"/>
      <c r="P76" s="20"/>
    </row>
    <row r="77" spans="1:16">
      <c r="A77" s="90"/>
      <c r="B77" s="90"/>
      <c r="C77" s="90"/>
      <c r="D77" s="90"/>
      <c r="E77" s="90"/>
      <c r="F77" s="90"/>
      <c r="G77" s="90"/>
      <c r="H77" s="20"/>
      <c r="I77" s="20"/>
      <c r="J77" s="20"/>
      <c r="K77" s="20"/>
      <c r="L77" s="20"/>
      <c r="M77" s="20"/>
      <c r="N77" s="20"/>
      <c r="O77" s="20"/>
      <c r="P77" s="20"/>
    </row>
    <row r="78" spans="1:16">
      <c r="A78" s="90"/>
      <c r="B78" s="90"/>
      <c r="C78" s="90"/>
      <c r="D78" s="90"/>
      <c r="E78" s="90"/>
      <c r="F78" s="90"/>
      <c r="G78" s="90"/>
      <c r="H78" s="20"/>
      <c r="I78" s="20"/>
      <c r="J78" s="20"/>
      <c r="K78" s="20"/>
      <c r="L78" s="20"/>
      <c r="M78" s="20"/>
      <c r="N78" s="20"/>
      <c r="O78" s="20"/>
      <c r="P78" s="20"/>
    </row>
    <row r="79" spans="1:16">
      <c r="A79" s="90"/>
      <c r="B79" s="90"/>
      <c r="C79" s="90"/>
      <c r="D79" s="90"/>
      <c r="E79" s="90"/>
      <c r="F79" s="90"/>
      <c r="G79" s="90"/>
      <c r="H79" s="20"/>
      <c r="I79" s="20"/>
      <c r="J79" s="20"/>
      <c r="K79" s="20"/>
      <c r="L79" s="20"/>
      <c r="M79" s="20"/>
      <c r="N79" s="20"/>
      <c r="O79" s="20"/>
      <c r="P79" s="20"/>
    </row>
    <row r="80" spans="1:16">
      <c r="A80" s="90"/>
      <c r="B80" s="90"/>
      <c r="C80" s="90"/>
      <c r="D80" s="90"/>
      <c r="E80" s="90"/>
      <c r="F80" s="90"/>
      <c r="G80" s="90"/>
      <c r="H80" s="20"/>
      <c r="I80" s="20"/>
      <c r="J80" s="20"/>
      <c r="K80" s="20"/>
      <c r="L80" s="20"/>
      <c r="M80" s="20"/>
      <c r="N80" s="20"/>
      <c r="O80" s="20"/>
      <c r="P80" s="20"/>
    </row>
    <row r="81" spans="1:16">
      <c r="A81" s="90"/>
      <c r="B81" s="90"/>
      <c r="C81" s="90"/>
      <c r="D81" s="90"/>
      <c r="E81" s="90"/>
      <c r="F81" s="90"/>
      <c r="G81" s="90"/>
      <c r="H81" s="20"/>
      <c r="I81" s="20"/>
      <c r="J81" s="20"/>
      <c r="K81" s="20"/>
      <c r="L81" s="20"/>
      <c r="M81" s="20"/>
      <c r="N81" s="20"/>
      <c r="O81" s="20"/>
      <c r="P81" s="20"/>
    </row>
    <row r="82" spans="1:16">
      <c r="A82" s="90"/>
      <c r="B82" s="90"/>
      <c r="C82" s="90"/>
      <c r="D82" s="90"/>
      <c r="E82" s="90"/>
      <c r="F82" s="90"/>
      <c r="G82" s="90"/>
      <c r="H82" s="20"/>
      <c r="I82" s="20"/>
      <c r="J82" s="20"/>
      <c r="K82" s="20"/>
      <c r="L82" s="20"/>
      <c r="M82" s="20"/>
      <c r="N82" s="20"/>
      <c r="O82" s="20"/>
      <c r="P82" s="20"/>
    </row>
    <row r="83" spans="1:16">
      <c r="A83" s="90"/>
      <c r="B83" s="90"/>
      <c r="C83" s="90"/>
      <c r="D83" s="90"/>
      <c r="E83" s="90"/>
      <c r="F83" s="90"/>
      <c r="G83" s="90"/>
      <c r="H83" s="20"/>
      <c r="I83" s="20"/>
      <c r="J83" s="20"/>
      <c r="K83" s="20"/>
      <c r="L83" s="20"/>
      <c r="M83" s="20"/>
      <c r="N83" s="20"/>
      <c r="O83" s="20"/>
      <c r="P83" s="20"/>
    </row>
    <row r="84" spans="1:16">
      <c r="A84" s="90"/>
      <c r="B84" s="90"/>
      <c r="C84" s="90"/>
      <c r="D84" s="90"/>
      <c r="E84" s="90"/>
      <c r="F84" s="90"/>
      <c r="G84" s="90"/>
      <c r="H84" s="20"/>
      <c r="I84" s="20"/>
      <c r="J84" s="20"/>
      <c r="K84" s="20"/>
      <c r="L84" s="20"/>
      <c r="M84" s="20"/>
      <c r="N84" s="20"/>
      <c r="O84" s="20"/>
      <c r="P84" s="20"/>
    </row>
    <row r="85" spans="1:16">
      <c r="A85" s="90"/>
      <c r="B85" s="90"/>
      <c r="C85" s="90"/>
      <c r="D85" s="90"/>
      <c r="E85" s="90"/>
      <c r="F85" s="90"/>
      <c r="G85" s="90"/>
      <c r="H85" s="20"/>
      <c r="I85" s="20"/>
      <c r="J85" s="20"/>
      <c r="K85" s="20"/>
      <c r="L85" s="20"/>
      <c r="M85" s="20"/>
      <c r="N85" s="20"/>
      <c r="O85" s="20"/>
      <c r="P85" s="20"/>
    </row>
    <row r="86" spans="1:16">
      <c r="A86" s="90"/>
      <c r="B86" s="90"/>
      <c r="C86" s="90"/>
      <c r="D86" s="90"/>
      <c r="E86" s="90"/>
      <c r="F86" s="90"/>
      <c r="G86" s="90"/>
      <c r="H86" s="20"/>
      <c r="I86" s="20"/>
      <c r="J86" s="20"/>
      <c r="K86" s="20"/>
      <c r="L86" s="20"/>
      <c r="M86" s="20"/>
      <c r="N86" s="20"/>
      <c r="O86" s="20"/>
      <c r="P86" s="20"/>
    </row>
    <row r="87" spans="1:16">
      <c r="A87" s="90"/>
      <c r="B87" s="90"/>
      <c r="C87" s="90"/>
      <c r="D87" s="90"/>
      <c r="E87" s="90"/>
      <c r="F87" s="90"/>
      <c r="G87" s="90"/>
      <c r="H87" s="20"/>
      <c r="I87" s="90"/>
      <c r="J87" s="90"/>
      <c r="K87" s="90"/>
      <c r="L87" s="90"/>
      <c r="M87" s="90"/>
      <c r="N87" s="90"/>
      <c r="O87" s="90"/>
      <c r="P87" s="20"/>
    </row>
    <row r="88" spans="1:16">
      <c r="A88" s="90"/>
      <c r="B88" s="90"/>
      <c r="C88" s="90"/>
      <c r="D88" s="90"/>
      <c r="E88" s="90"/>
      <c r="F88" s="90"/>
      <c r="G88" s="90"/>
      <c r="H88" s="20"/>
      <c r="I88" s="90"/>
      <c r="J88" s="90"/>
      <c r="K88" s="90"/>
      <c r="L88" s="90"/>
      <c r="M88" s="90"/>
      <c r="N88" s="90"/>
      <c r="O88" s="90"/>
      <c r="P88" s="20"/>
    </row>
    <row r="89" spans="1:16">
      <c r="A89" s="90"/>
      <c r="B89" s="90"/>
      <c r="C89" s="90"/>
      <c r="D89" s="90"/>
      <c r="E89" s="90"/>
      <c r="F89" s="90"/>
      <c r="G89" s="90"/>
      <c r="H89" s="20"/>
      <c r="I89" s="90"/>
      <c r="J89" s="90"/>
      <c r="K89" s="90"/>
      <c r="L89" s="90"/>
      <c r="M89" s="90"/>
      <c r="N89" s="90"/>
      <c r="O89" s="90"/>
      <c r="P89" s="20"/>
    </row>
    <row r="90" spans="1:16">
      <c r="A90" s="90"/>
      <c r="B90" s="90"/>
      <c r="C90" s="90"/>
      <c r="D90" s="90"/>
      <c r="E90" s="90"/>
      <c r="F90" s="90"/>
      <c r="G90" s="90"/>
      <c r="H90" s="20"/>
      <c r="I90" s="90"/>
      <c r="J90" s="90"/>
      <c r="K90" s="90"/>
      <c r="L90" s="90"/>
      <c r="M90" s="90"/>
      <c r="N90" s="90"/>
      <c r="O90" s="90"/>
      <c r="P90" s="20"/>
    </row>
    <row r="91" spans="1:16">
      <c r="A91" s="90"/>
      <c r="B91" s="90"/>
      <c r="C91" s="90"/>
      <c r="D91" s="90"/>
      <c r="E91" s="90"/>
      <c r="F91" s="90"/>
      <c r="G91" s="90"/>
      <c r="H91" s="20"/>
      <c r="I91" s="90"/>
      <c r="J91" s="90"/>
      <c r="K91" s="90"/>
      <c r="L91" s="90"/>
      <c r="M91" s="90"/>
      <c r="N91" s="90"/>
      <c r="O91" s="90"/>
      <c r="P91" s="20"/>
    </row>
    <row r="92" spans="1:16">
      <c r="A92" s="90"/>
      <c r="B92" s="90"/>
      <c r="C92" s="90"/>
      <c r="D92" s="90"/>
      <c r="E92" s="90"/>
      <c r="F92" s="90"/>
      <c r="G92" s="90"/>
      <c r="H92" s="20"/>
      <c r="I92" s="90"/>
      <c r="J92" s="90"/>
      <c r="K92" s="90"/>
      <c r="L92" s="90"/>
      <c r="M92" s="90"/>
      <c r="N92" s="90"/>
      <c r="O92" s="90"/>
      <c r="P92" s="20"/>
    </row>
    <row r="93" spans="1:16">
      <c r="A93" s="90"/>
      <c r="B93" s="90"/>
      <c r="C93" s="90"/>
      <c r="D93" s="90"/>
      <c r="E93" s="90"/>
      <c r="F93" s="90"/>
      <c r="G93" s="90"/>
      <c r="H93" s="20"/>
      <c r="I93" s="90"/>
      <c r="J93" s="90"/>
      <c r="K93" s="90"/>
      <c r="L93" s="90"/>
      <c r="M93" s="90"/>
      <c r="N93" s="90"/>
      <c r="O93" s="90"/>
      <c r="P93" s="20"/>
    </row>
    <row r="94" spans="1:16">
      <c r="A94" s="90"/>
      <c r="B94" s="90"/>
      <c r="C94" s="90"/>
      <c r="D94" s="90"/>
      <c r="E94" s="90"/>
      <c r="F94" s="90"/>
      <c r="G94" s="90"/>
      <c r="H94" s="20"/>
      <c r="I94" s="90"/>
      <c r="J94" s="90"/>
      <c r="K94" s="90"/>
      <c r="L94" s="90"/>
      <c r="M94" s="90"/>
      <c r="N94" s="90"/>
      <c r="O94" s="90"/>
      <c r="P94" s="20"/>
    </row>
    <row r="95" spans="1:16">
      <c r="A95" s="90"/>
      <c r="B95" s="90"/>
      <c r="C95" s="90"/>
      <c r="D95" s="90"/>
      <c r="E95" s="90"/>
      <c r="F95" s="90"/>
      <c r="G95" s="90"/>
      <c r="H95" s="20"/>
      <c r="I95" s="90"/>
      <c r="J95" s="90"/>
      <c r="K95" s="90"/>
      <c r="L95" s="90"/>
      <c r="M95" s="90"/>
      <c r="N95" s="90"/>
      <c r="O95" s="90"/>
      <c r="P95" s="20"/>
    </row>
    <row r="96" spans="1:16">
      <c r="A96" s="90"/>
      <c r="B96" s="90"/>
      <c r="C96" s="90"/>
      <c r="D96" s="90"/>
      <c r="E96" s="90"/>
      <c r="F96" s="90"/>
      <c r="G96" s="90"/>
      <c r="H96" s="20"/>
      <c r="I96" s="90"/>
      <c r="J96" s="90"/>
      <c r="K96" s="90"/>
      <c r="L96" s="90"/>
      <c r="M96" s="90"/>
      <c r="N96" s="90"/>
      <c r="O96" s="90"/>
      <c r="P96" s="20"/>
    </row>
    <row r="97" spans="1:16">
      <c r="A97" s="90"/>
      <c r="B97" s="90"/>
      <c r="C97" s="90"/>
      <c r="D97" s="90"/>
      <c r="E97" s="90"/>
      <c r="F97" s="90"/>
      <c r="G97" s="90"/>
      <c r="H97" s="20"/>
      <c r="I97" s="90"/>
      <c r="J97" s="90"/>
      <c r="K97" s="90"/>
      <c r="L97" s="90"/>
      <c r="M97" s="90"/>
      <c r="N97" s="90"/>
      <c r="O97" s="90"/>
      <c r="P97" s="20"/>
    </row>
    <row r="98" spans="1:16">
      <c r="A98" s="90"/>
      <c r="B98" s="90"/>
      <c r="C98" s="90"/>
      <c r="D98" s="90"/>
      <c r="E98" s="90"/>
      <c r="F98" s="90"/>
      <c r="G98" s="90"/>
      <c r="H98" s="20"/>
      <c r="I98" s="90"/>
      <c r="J98" s="90"/>
      <c r="K98" s="90"/>
      <c r="L98" s="90"/>
      <c r="M98" s="90"/>
      <c r="N98" s="90"/>
      <c r="O98" s="90"/>
      <c r="P98" s="20"/>
    </row>
    <row r="99" spans="1:16">
      <c r="A99" s="90"/>
      <c r="B99" s="90"/>
      <c r="C99" s="90"/>
      <c r="D99" s="90"/>
      <c r="E99" s="90"/>
      <c r="F99" s="90"/>
      <c r="G99" s="90"/>
      <c r="H99" s="20"/>
      <c r="I99" s="90"/>
      <c r="J99" s="90"/>
      <c r="K99" s="90"/>
      <c r="L99" s="90"/>
      <c r="M99" s="90"/>
      <c r="N99" s="90"/>
      <c r="O99" s="90"/>
      <c r="P99" s="20"/>
    </row>
    <row r="100" spans="1:16">
      <c r="A100" s="90"/>
      <c r="B100" s="90"/>
      <c r="C100" s="90"/>
      <c r="D100" s="90"/>
      <c r="E100" s="90"/>
      <c r="F100" s="90"/>
      <c r="G100" s="90"/>
      <c r="H100" s="20"/>
      <c r="I100" s="90"/>
      <c r="J100" s="90"/>
      <c r="K100" s="90"/>
      <c r="L100" s="90"/>
      <c r="M100" s="90"/>
      <c r="N100" s="90"/>
      <c r="O100" s="90"/>
      <c r="P100" s="20"/>
    </row>
    <row r="101" spans="1:16">
      <c r="A101" s="90"/>
      <c r="B101" s="90"/>
      <c r="C101" s="90"/>
      <c r="D101" s="90"/>
      <c r="E101" s="90"/>
      <c r="F101" s="90"/>
      <c r="G101" s="90"/>
      <c r="H101" s="20"/>
      <c r="I101" s="90"/>
      <c r="J101" s="90"/>
      <c r="K101" s="90"/>
      <c r="L101" s="90"/>
      <c r="M101" s="90"/>
      <c r="N101" s="90"/>
      <c r="O101" s="90"/>
      <c r="P101" s="20"/>
    </row>
    <row r="102" spans="1:16">
      <c r="A102" s="90"/>
      <c r="B102" s="90"/>
      <c r="C102" s="90"/>
      <c r="D102" s="90"/>
      <c r="E102" s="90"/>
      <c r="F102" s="90"/>
      <c r="G102" s="90"/>
      <c r="H102" s="20"/>
      <c r="I102" s="90"/>
      <c r="J102" s="90"/>
      <c r="K102" s="90"/>
      <c r="L102" s="90"/>
      <c r="M102" s="90"/>
      <c r="N102" s="90"/>
      <c r="O102" s="90"/>
      <c r="P102" s="20"/>
    </row>
    <row r="103" spans="1:16">
      <c r="A103" s="90"/>
      <c r="B103" s="90"/>
      <c r="C103" s="90"/>
      <c r="D103" s="90"/>
      <c r="E103" s="90"/>
      <c r="F103" s="90"/>
      <c r="G103" s="90"/>
      <c r="H103" s="20"/>
      <c r="I103" s="90"/>
      <c r="J103" s="90"/>
      <c r="K103" s="90"/>
      <c r="L103" s="90"/>
      <c r="M103" s="90"/>
      <c r="N103" s="90"/>
      <c r="O103" s="90"/>
      <c r="P103" s="20"/>
    </row>
    <row r="104" spans="1:16">
      <c r="A104" s="90"/>
      <c r="B104" s="90"/>
      <c r="C104" s="90"/>
      <c r="D104" s="90"/>
      <c r="E104" s="90"/>
      <c r="F104" s="90"/>
      <c r="G104" s="90"/>
      <c r="H104" s="20"/>
      <c r="I104" s="90"/>
      <c r="J104" s="90"/>
      <c r="K104" s="90"/>
      <c r="L104" s="90"/>
      <c r="M104" s="90"/>
      <c r="N104" s="90"/>
      <c r="O104" s="90"/>
      <c r="P104" s="20"/>
    </row>
    <row r="105" spans="1:16">
      <c r="A105" s="90"/>
      <c r="B105" s="90"/>
      <c r="C105" s="90"/>
      <c r="D105" s="90"/>
      <c r="E105" s="90"/>
      <c r="F105" s="90"/>
      <c r="G105" s="90"/>
      <c r="H105" s="20"/>
      <c r="I105" s="90"/>
      <c r="J105" s="90"/>
      <c r="K105" s="90"/>
      <c r="L105" s="90"/>
      <c r="M105" s="90"/>
      <c r="N105" s="90"/>
      <c r="O105" s="90"/>
      <c r="P105" s="20"/>
    </row>
    <row r="106" spans="1:16">
      <c r="A106" s="90"/>
      <c r="B106" s="90"/>
      <c r="C106" s="90"/>
      <c r="D106" s="90"/>
      <c r="E106" s="90"/>
      <c r="F106" s="90"/>
      <c r="G106" s="90"/>
      <c r="H106" s="20"/>
      <c r="I106" s="90"/>
      <c r="J106" s="90"/>
      <c r="K106" s="90"/>
      <c r="L106" s="90"/>
      <c r="M106" s="90"/>
      <c r="N106" s="90"/>
      <c r="O106" s="90"/>
      <c r="P106" s="20"/>
    </row>
    <row r="107" spans="1:16">
      <c r="A107" s="90"/>
      <c r="B107" s="90"/>
      <c r="C107" s="90"/>
      <c r="D107" s="90"/>
      <c r="E107" s="90"/>
      <c r="F107" s="90"/>
      <c r="G107" s="90"/>
      <c r="H107" s="20"/>
      <c r="I107" s="90"/>
      <c r="J107" s="90"/>
      <c r="K107" s="90"/>
      <c r="L107" s="90"/>
      <c r="M107" s="90"/>
      <c r="N107" s="90"/>
      <c r="O107" s="90"/>
      <c r="P107" s="20"/>
    </row>
    <row r="108" spans="1:16">
      <c r="A108" s="90"/>
      <c r="B108" s="90"/>
      <c r="C108" s="90"/>
      <c r="D108" s="90"/>
      <c r="E108" s="90"/>
      <c r="F108" s="90"/>
      <c r="G108" s="90"/>
      <c r="H108" s="20"/>
      <c r="I108" s="90"/>
      <c r="J108" s="90"/>
      <c r="K108" s="90"/>
      <c r="L108" s="90"/>
      <c r="M108" s="90"/>
      <c r="N108" s="90"/>
      <c r="O108" s="90"/>
      <c r="P108" s="20"/>
    </row>
    <row r="109" spans="1:16">
      <c r="A109" s="90"/>
      <c r="B109" s="90"/>
      <c r="C109" s="90"/>
      <c r="D109" s="90"/>
      <c r="E109" s="90"/>
      <c r="F109" s="90"/>
      <c r="G109" s="90"/>
      <c r="H109" s="20"/>
      <c r="I109" s="90"/>
      <c r="J109" s="90"/>
      <c r="K109" s="90"/>
      <c r="L109" s="90"/>
      <c r="M109" s="90"/>
      <c r="N109" s="90"/>
      <c r="O109" s="90"/>
      <c r="P109" s="20"/>
    </row>
    <row r="110" spans="1:16">
      <c r="A110" s="90"/>
      <c r="B110" s="90"/>
      <c r="C110" s="90"/>
      <c r="D110" s="90"/>
      <c r="E110" s="90"/>
      <c r="F110" s="90"/>
      <c r="G110" s="90"/>
      <c r="H110" s="20"/>
      <c r="I110" s="90"/>
      <c r="J110" s="90"/>
      <c r="K110" s="90"/>
      <c r="L110" s="90"/>
      <c r="M110" s="90"/>
      <c r="N110" s="90"/>
      <c r="O110" s="90"/>
      <c r="P110" s="20"/>
    </row>
    <row r="111" spans="1:16">
      <c r="A111" s="90"/>
      <c r="B111" s="90"/>
      <c r="C111" s="90"/>
      <c r="D111" s="90"/>
      <c r="E111" s="90"/>
      <c r="F111" s="90"/>
      <c r="G111" s="90"/>
      <c r="H111" s="20"/>
      <c r="I111" s="90"/>
      <c r="J111" s="90"/>
      <c r="K111" s="90"/>
      <c r="L111" s="90"/>
      <c r="M111" s="90"/>
      <c r="N111" s="90"/>
      <c r="O111" s="90"/>
      <c r="P111" s="20"/>
    </row>
    <row r="112" spans="1:16">
      <c r="G112" s="90"/>
      <c r="H112" s="408"/>
      <c r="O112" s="90"/>
      <c r="P112" s="408"/>
    </row>
    <row r="113" spans="7:16">
      <c r="G113" s="90"/>
      <c r="H113" s="408"/>
      <c r="O113" s="90"/>
      <c r="P113" s="408"/>
    </row>
    <row r="114" spans="7:16">
      <c r="G114" s="90"/>
      <c r="H114" s="408"/>
      <c r="O114" s="90"/>
      <c r="P114" s="408"/>
    </row>
    <row r="115" spans="7:16">
      <c r="G115" s="90"/>
      <c r="H115" s="408"/>
      <c r="O115" s="90"/>
      <c r="P115" s="408"/>
    </row>
    <row r="116" spans="7:16">
      <c r="G116" s="90"/>
      <c r="H116" s="408"/>
      <c r="O116" s="90"/>
      <c r="P116" s="408"/>
    </row>
    <row r="117" spans="7:16">
      <c r="G117" s="90"/>
      <c r="H117" s="408"/>
      <c r="O117" s="90"/>
      <c r="P117" s="408"/>
    </row>
    <row r="118" spans="7:16">
      <c r="G118" s="90"/>
      <c r="H118" s="408"/>
      <c r="O118" s="90"/>
      <c r="P118" s="408"/>
    </row>
    <row r="119" spans="7:16">
      <c r="G119" s="90"/>
      <c r="H119" s="408"/>
      <c r="O119" s="90"/>
      <c r="P119" s="408"/>
    </row>
    <row r="120" spans="7:16">
      <c r="G120" s="90"/>
      <c r="H120" s="408"/>
      <c r="O120" s="90"/>
      <c r="P120" s="408"/>
    </row>
    <row r="121" spans="7:16">
      <c r="G121" s="90"/>
      <c r="H121" s="408"/>
      <c r="O121" s="90"/>
      <c r="P121" s="408"/>
    </row>
    <row r="122" spans="7:16">
      <c r="G122" s="90"/>
      <c r="H122" s="408"/>
      <c r="O122" s="90"/>
      <c r="P122" s="408"/>
    </row>
    <row r="123" spans="7:16">
      <c r="G123" s="90"/>
      <c r="H123" s="408"/>
      <c r="O123" s="90"/>
      <c r="P123" s="408"/>
    </row>
    <row r="124" spans="7:16">
      <c r="G124" s="90"/>
      <c r="H124" s="408"/>
      <c r="O124" s="90"/>
      <c r="P124" s="408"/>
    </row>
    <row r="125" spans="7:16">
      <c r="H125" s="408"/>
      <c r="P125" s="408"/>
    </row>
  </sheetData>
  <hyperlinks>
    <hyperlink ref="Q2" r:id="rId1"/>
    <hyperlink ref="B1" location="Cohort!A1" display="↗ Cohort"/>
    <hyperlink ref="A1" location="Navigation!B3" display="Navigation"/>
    <hyperlink ref="B3" location="'#1'!B3" display="↘ #1"/>
    <hyperlink ref="C1" location="O2k!B3" display="O2k"/>
    <hyperlink ref="Q1" r:id="rId2" display="http://www.bioblast.at/index.php/Mark_names_in_DatLab"/>
    <hyperlink ref="I1" location="Navigation!B3" display="Navigation"/>
    <hyperlink ref="K1" location="O2k!B3" display="O2k"/>
    <hyperlink ref="J3" location="'#1-Demo'!A1" display="↘ #1-Demo"/>
    <hyperlink ref="N3" r:id="rId3" display="2003-03-29 P1-02_Cells.DLD"/>
    <hyperlink ref="N4" r:id="rId4" display="2003-03-29 P1-02_Cells.DLD"/>
    <hyperlink ref="A2" r:id="rId5" display="• OROBOROS O2k ↗2"/>
    <hyperlink ref="B12" location="'#2'!B3" display="↘ #2"/>
    <hyperlink ref="B21" location="'#3'!B3" display="↘ #3"/>
    <hyperlink ref="B30" location="'#4'!B3" display="↘ #4"/>
    <hyperlink ref="B39" location="'#5'!B3" display="↘ #5"/>
    <hyperlink ref="B48" location="'#6'!B3" display="↘ #6"/>
  </hyperlinks>
  <pageMargins left="0.7" right="0.7" top="0.78740157499999996" bottom="0.78740157499999996" header="0.3" footer="0.3"/>
  <pageSetup paperSize="9" orientation="portrait" r:id="rId6"/>
  <drawing r:id="rId7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L209"/>
  <sheetViews>
    <sheetView zoomScale="75" zoomScaleNormal="75"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ColWidth="11.5703125" defaultRowHeight="12.75"/>
  <cols>
    <col min="1" max="1" width="24.7109375" style="93" customWidth="1"/>
    <col min="2" max="2" width="18.7109375" style="116" customWidth="1"/>
    <col min="3" max="3" width="11.7109375" style="116" customWidth="1"/>
    <col min="4" max="5" width="12.7109375" style="116" customWidth="1"/>
    <col min="6" max="6" width="13.85546875" style="116" customWidth="1"/>
    <col min="7" max="7" width="13.7109375" style="116" customWidth="1"/>
    <col min="8" max="25" width="16.7109375" style="116" customWidth="1"/>
    <col min="26" max="26" width="8.85546875" style="132" customWidth="1"/>
    <col min="27" max="27" width="18.7109375" style="130" customWidth="1"/>
    <col min="28" max="29" width="10.7109375" style="130" customWidth="1"/>
    <col min="30" max="30" width="16.7109375" style="130" customWidth="1"/>
    <col min="31" max="31" width="10.7109375" style="130" customWidth="1"/>
    <col min="32" max="32" width="12.7109375" style="130" customWidth="1"/>
    <col min="33" max="33" width="10.7109375" style="130" customWidth="1"/>
    <col min="34" max="34" width="54.140625" style="130" bestFit="1" customWidth="1"/>
    <col min="35" max="35" width="13.7109375" style="130" customWidth="1"/>
    <col min="36" max="39" width="9.7109375" style="116" customWidth="1"/>
    <col min="40" max="40" width="6.7109375" style="116" customWidth="1"/>
    <col min="41" max="41" width="6.7109375" style="89" customWidth="1"/>
    <col min="42" max="42" width="7.7109375" style="89" customWidth="1"/>
    <col min="43" max="43" width="20.7109375" style="128" customWidth="1"/>
    <col min="44" max="44" width="13.7109375" style="128" customWidth="1"/>
    <col min="45" max="48" width="8" style="129" bestFit="1" customWidth="1"/>
    <col min="49" max="49" width="20.140625" style="130" customWidth="1"/>
    <col min="50" max="50" width="7.85546875" style="130" customWidth="1"/>
    <col min="51" max="54" width="9.42578125" style="116" bestFit="1" customWidth="1"/>
    <col min="55" max="55" width="1.5703125" style="89" customWidth="1"/>
    <col min="56" max="56" width="20.7109375" style="130" customWidth="1"/>
    <col min="57" max="57" width="13.7109375" style="130" customWidth="1"/>
    <col min="58" max="58" width="13.7109375" style="128" customWidth="1"/>
    <col min="59" max="60" width="9.7109375" style="131" customWidth="1"/>
    <col min="61" max="61" width="9.7109375" style="116" customWidth="1"/>
    <col min="62" max="62" width="20.7109375" style="130" customWidth="1"/>
    <col min="63" max="63" width="13.7109375" style="130" customWidth="1"/>
    <col min="64" max="67" width="9.42578125" style="129" bestFit="1" customWidth="1"/>
    <col min="68" max="68" width="7.7109375" style="116" customWidth="1"/>
    <col min="69" max="69" width="20.7109375" style="130" customWidth="1"/>
    <col min="70" max="70" width="13.7109375" style="130" customWidth="1"/>
    <col min="71" max="74" width="9.42578125" style="116" bestFit="1" customWidth="1"/>
    <col min="75" max="75" width="7.7109375" style="116" customWidth="1"/>
    <col min="76" max="76" width="20.7109375" style="130" customWidth="1"/>
    <col min="77" max="77" width="13.7109375" style="130" customWidth="1"/>
    <col min="78" max="78" width="8.85546875" style="116" bestFit="1" customWidth="1"/>
    <col min="79" max="81" width="9.42578125" style="116" bestFit="1" customWidth="1"/>
    <col min="82" max="82" width="7.7109375" style="132" customWidth="1"/>
    <col min="83" max="83" width="20.7109375" style="130" customWidth="1"/>
    <col min="84" max="84" width="13.7109375" style="130" customWidth="1"/>
    <col min="85" max="88" width="9.42578125" style="129" bestFit="1" customWidth="1"/>
    <col min="89" max="89" width="7.7109375" style="116" customWidth="1"/>
    <col min="90" max="90" width="20.7109375" style="130" customWidth="1"/>
    <col min="91" max="91" width="13.7109375" style="130" customWidth="1"/>
    <col min="92" max="95" width="9.42578125" style="116" bestFit="1" customWidth="1"/>
    <col min="96" max="96" width="7.7109375" style="116" customWidth="1"/>
    <col min="97" max="97" width="20.7109375" style="130" customWidth="1"/>
    <col min="98" max="98" width="13.7109375" style="130" customWidth="1"/>
    <col min="99" max="99" width="6.42578125" style="116" bestFit="1" customWidth="1"/>
    <col min="100" max="102" width="9.42578125" style="116" bestFit="1" customWidth="1"/>
    <col min="103" max="103" width="5.7109375" style="116" customWidth="1"/>
    <col min="104" max="16384" width="11.5703125" style="116"/>
  </cols>
  <sheetData>
    <row r="1" spans="1:116" ht="16.5" thickBot="1">
      <c r="A1" s="324" t="s">
        <v>234</v>
      </c>
      <c r="B1" s="325" t="str">
        <f>IF(ISTEXT(AB48),AB48,"Cohort")</f>
        <v>C7H2</v>
      </c>
      <c r="C1" s="330" t="str">
        <f>IF(ISTEXT(AB47),AB47,"Type")</f>
        <v>CEM</v>
      </c>
      <c r="D1" s="330" t="str">
        <f>IF(ISTEXT(AB49),AB49,"Code")</f>
        <v>Code</v>
      </c>
      <c r="E1" s="326">
        <f>IF(ISNUMBER(AB50),AB50,"")</f>
        <v>1</v>
      </c>
      <c r="F1" s="325"/>
      <c r="G1" s="428" t="s">
        <v>121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448">
        <f>$E$1</f>
        <v>1</v>
      </c>
      <c r="AA1" s="470" t="str">
        <f>$G$3</f>
        <v>DatLab 7</v>
      </c>
      <c r="AB1" s="110"/>
      <c r="AC1" s="110"/>
      <c r="AD1" s="110"/>
      <c r="AE1" s="110"/>
      <c r="AF1" s="332" t="s">
        <v>170</v>
      </c>
      <c r="AG1" s="332"/>
      <c r="AH1" s="332" t="s">
        <v>184</v>
      </c>
      <c r="AI1" s="332" t="s">
        <v>13</v>
      </c>
      <c r="AJ1" s="485" t="s">
        <v>169</v>
      </c>
      <c r="AK1" s="333" t="s">
        <v>185</v>
      </c>
      <c r="AL1" s="334" t="s">
        <v>186</v>
      </c>
      <c r="AM1" s="335" t="s">
        <v>222</v>
      </c>
      <c r="AN1" s="111" t="s">
        <v>25</v>
      </c>
      <c r="AO1" s="112" t="s">
        <v>26</v>
      </c>
      <c r="AP1" s="448">
        <f>$E$1</f>
        <v>1</v>
      </c>
      <c r="AQ1" s="113" t="s">
        <v>14</v>
      </c>
      <c r="AR1" s="113" t="s">
        <v>13</v>
      </c>
      <c r="AS1" s="485" t="str">
        <f>AJ1</f>
        <v>R</v>
      </c>
      <c r="AT1" s="31" t="str">
        <f>AK1</f>
        <v>1Omy</v>
      </c>
      <c r="AU1" s="32" t="str">
        <f>AL1</f>
        <v>2U</v>
      </c>
      <c r="AV1" s="33" t="str">
        <f>AM1</f>
        <v>3Ama</v>
      </c>
      <c r="AW1" s="114" t="str">
        <f>AQ1</f>
        <v>Quantity</v>
      </c>
      <c r="AX1" s="114" t="str">
        <f>AR1</f>
        <v>Units</v>
      </c>
      <c r="AY1" s="485" t="str">
        <f>AJ1</f>
        <v>R</v>
      </c>
      <c r="AZ1" s="31" t="str">
        <f>AK1</f>
        <v>1Omy</v>
      </c>
      <c r="BA1" s="32" t="str">
        <f>AL1</f>
        <v>2U</v>
      </c>
      <c r="BB1" s="33" t="str">
        <f>AM1</f>
        <v>3Ama</v>
      </c>
      <c r="BC1" s="115"/>
      <c r="BD1" s="34" t="s">
        <v>27</v>
      </c>
      <c r="BE1" s="34" t="s">
        <v>28</v>
      </c>
      <c r="BF1" s="35" t="s">
        <v>120</v>
      </c>
      <c r="BG1" s="448">
        <f>$E$1</f>
        <v>1</v>
      </c>
      <c r="BH1" s="449" t="s">
        <v>32</v>
      </c>
      <c r="BI1" s="36" t="s">
        <v>7</v>
      </c>
      <c r="BJ1" s="114" t="str">
        <f>AQ1</f>
        <v>Quantity</v>
      </c>
      <c r="BK1" s="114" t="str">
        <f>AR1</f>
        <v>Units</v>
      </c>
      <c r="BL1" s="485" t="str">
        <f>AJ1</f>
        <v>R</v>
      </c>
      <c r="BM1" s="31" t="str">
        <f>AK1</f>
        <v>1Omy</v>
      </c>
      <c r="BN1" s="32" t="str">
        <f>AL1</f>
        <v>2U</v>
      </c>
      <c r="BO1" s="33" t="str">
        <f>AM1</f>
        <v>3Ama</v>
      </c>
      <c r="BP1" s="448">
        <f>$E$1</f>
        <v>1</v>
      </c>
      <c r="BQ1" s="114" t="str">
        <f>AQ1</f>
        <v>Quantity</v>
      </c>
      <c r="BR1" s="114" t="str">
        <f>AR1</f>
        <v>Units</v>
      </c>
      <c r="BS1" s="485" t="str">
        <f>AJ1</f>
        <v>R</v>
      </c>
      <c r="BT1" s="31" t="str">
        <f>AK1</f>
        <v>1Omy</v>
      </c>
      <c r="BU1" s="32" t="str">
        <f>AL1</f>
        <v>2U</v>
      </c>
      <c r="BV1" s="33" t="str">
        <f>AM1</f>
        <v>3Ama</v>
      </c>
      <c r="BW1" s="448">
        <f>$E$1</f>
        <v>1</v>
      </c>
      <c r="BX1" s="114" t="str">
        <f>AQ1</f>
        <v>Quantity</v>
      </c>
      <c r="BY1" s="114" t="str">
        <f>AR1</f>
        <v>Units</v>
      </c>
      <c r="BZ1" s="485" t="s">
        <v>219</v>
      </c>
      <c r="CA1" s="31" t="s">
        <v>220</v>
      </c>
      <c r="CB1" s="32" t="s">
        <v>218</v>
      </c>
      <c r="CC1" s="33" t="s">
        <v>221</v>
      </c>
      <c r="CD1" s="448">
        <f>$E$1</f>
        <v>1</v>
      </c>
      <c r="CE1" s="114" t="str">
        <f>AQ1</f>
        <v>Quantity</v>
      </c>
      <c r="CF1" s="114" t="str">
        <f>AR1</f>
        <v>Units</v>
      </c>
      <c r="CG1" s="485" t="str">
        <f>AJ1</f>
        <v>R</v>
      </c>
      <c r="CH1" s="31" t="str">
        <f>AK1</f>
        <v>1Omy</v>
      </c>
      <c r="CI1" s="32" t="str">
        <f>AL1</f>
        <v>2U</v>
      </c>
      <c r="CJ1" s="33" t="str">
        <f>AM1</f>
        <v>3Ama</v>
      </c>
      <c r="CK1" s="448">
        <f>$E$1</f>
        <v>1</v>
      </c>
      <c r="CL1" s="114" t="str">
        <f>AQ1</f>
        <v>Quantity</v>
      </c>
      <c r="CM1" s="114" t="str">
        <f>AR1</f>
        <v>Units</v>
      </c>
      <c r="CN1" s="485" t="str">
        <f>AJ1</f>
        <v>R</v>
      </c>
      <c r="CO1" s="31" t="str">
        <f>AK1</f>
        <v>1Omy</v>
      </c>
      <c r="CP1" s="32" t="str">
        <f>AL1</f>
        <v>2U</v>
      </c>
      <c r="CQ1" s="33" t="str">
        <f>AM1</f>
        <v>3Ama</v>
      </c>
      <c r="CR1" s="448">
        <f>$E$1</f>
        <v>1</v>
      </c>
      <c r="CS1" s="114" t="str">
        <f>AQ1</f>
        <v>Quantity</v>
      </c>
      <c r="CT1" s="114" t="str">
        <f>AR1</f>
        <v>Units</v>
      </c>
      <c r="CU1" s="485" t="s">
        <v>219</v>
      </c>
      <c r="CV1" s="31" t="s">
        <v>220</v>
      </c>
      <c r="CW1" s="32" t="s">
        <v>218</v>
      </c>
      <c r="CX1" s="33" t="s">
        <v>221</v>
      </c>
      <c r="CY1" s="448">
        <f>$E$1</f>
        <v>1</v>
      </c>
    </row>
    <row r="2" spans="1:116" ht="14.25">
      <c r="A2" s="459" t="s">
        <v>67</v>
      </c>
      <c r="B2" s="329" t="str">
        <f>AH1</f>
        <v>CCP</v>
      </c>
      <c r="C2" s="338"/>
      <c r="D2" s="338"/>
      <c r="E2" s="339" t="s">
        <v>96</v>
      </c>
      <c r="F2" s="340">
        <f>E37</f>
        <v>2</v>
      </c>
      <c r="G2" s="451" t="s">
        <v>128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25"/>
      <c r="AA2" s="471" t="s">
        <v>76</v>
      </c>
      <c r="AB2" s="118"/>
      <c r="AC2" s="118"/>
      <c r="AD2" s="118"/>
      <c r="AE2" s="118"/>
      <c r="AF2" s="332" t="s">
        <v>171</v>
      </c>
      <c r="AG2" s="332"/>
      <c r="AH2" s="332" t="s">
        <v>173</v>
      </c>
      <c r="AI2" s="332" t="s">
        <v>176</v>
      </c>
      <c r="AJ2" s="118"/>
      <c r="AK2" s="118"/>
      <c r="AL2" s="118"/>
      <c r="AM2" s="118"/>
      <c r="AN2" s="119"/>
      <c r="AO2" s="120"/>
      <c r="AP2" s="121"/>
      <c r="AQ2" s="122"/>
      <c r="AR2" s="122"/>
      <c r="AS2" s="118"/>
      <c r="AT2" s="118"/>
      <c r="AU2" s="118"/>
      <c r="AV2" s="118"/>
      <c r="AW2" s="122"/>
      <c r="AX2" s="122"/>
      <c r="AY2" s="118"/>
      <c r="AZ2" s="118"/>
      <c r="BA2" s="118"/>
      <c r="BB2" s="118"/>
      <c r="BC2" s="123"/>
      <c r="BD2" s="122"/>
      <c r="BE2" s="122"/>
      <c r="BF2" s="124"/>
      <c r="BG2" s="125"/>
      <c r="BH2" s="125"/>
      <c r="BI2" s="118"/>
      <c r="BJ2" s="122"/>
      <c r="BK2" s="122"/>
      <c r="BL2" s="118"/>
      <c r="BM2" s="118"/>
      <c r="BN2" s="118"/>
      <c r="BO2" s="118"/>
      <c r="BP2" s="125"/>
      <c r="BQ2" s="122"/>
      <c r="BR2" s="122"/>
      <c r="BS2" s="118"/>
      <c r="BT2" s="118"/>
      <c r="BU2" s="118"/>
      <c r="BV2" s="118"/>
      <c r="BW2" s="125"/>
      <c r="BX2" s="122"/>
      <c r="BY2" s="122"/>
      <c r="BZ2" s="118"/>
      <c r="CA2" s="503" t="s">
        <v>190</v>
      </c>
      <c r="CB2" s="118"/>
      <c r="CC2" s="33" t="s">
        <v>190</v>
      </c>
      <c r="CD2" s="125"/>
      <c r="CE2" s="122"/>
      <c r="CF2" s="122"/>
      <c r="CG2" s="118"/>
      <c r="CH2" s="118"/>
      <c r="CI2" s="118"/>
      <c r="CJ2" s="118"/>
      <c r="CK2" s="125"/>
      <c r="CL2" s="122"/>
      <c r="CM2" s="122"/>
      <c r="CN2" s="118"/>
      <c r="CO2" s="118"/>
      <c r="CP2" s="118"/>
      <c r="CQ2" s="118"/>
      <c r="CR2" s="125"/>
      <c r="CS2" s="122"/>
      <c r="CT2" s="122"/>
      <c r="CU2" s="118"/>
      <c r="CV2" s="503" t="s">
        <v>190</v>
      </c>
      <c r="CW2" s="118"/>
      <c r="CX2" s="33" t="s">
        <v>190</v>
      </c>
      <c r="CY2" s="125"/>
    </row>
    <row r="3" spans="1:116" ht="14.25">
      <c r="A3" s="450" t="s">
        <v>79</v>
      </c>
      <c r="B3" s="430" t="s">
        <v>86</v>
      </c>
      <c r="C3" s="317" t="s">
        <v>87</v>
      </c>
      <c r="D3" s="317" t="s">
        <v>88</v>
      </c>
      <c r="E3" s="317" t="s">
        <v>59</v>
      </c>
      <c r="F3" s="317" t="s">
        <v>57</v>
      </c>
      <c r="G3" s="430" t="s">
        <v>15</v>
      </c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26"/>
      <c r="AA3" s="127"/>
      <c r="AB3" s="127"/>
      <c r="AC3" s="127"/>
      <c r="AD3" s="127"/>
      <c r="AE3" s="127"/>
      <c r="AF3" s="127"/>
      <c r="AG3" s="127"/>
      <c r="AH3" s="332" t="s">
        <v>172</v>
      </c>
      <c r="AI3" s="127"/>
      <c r="AJ3" s="127"/>
      <c r="AK3" s="127"/>
      <c r="AL3" s="127"/>
      <c r="AM3" s="127"/>
      <c r="AN3" s="136">
        <v>51</v>
      </c>
      <c r="AO3" s="137">
        <v>1</v>
      </c>
      <c r="AP3" s="138">
        <f>$AP51</f>
        <v>1.01</v>
      </c>
      <c r="AQ3" s="38" t="str">
        <f>AQ51</f>
        <v>O2 flux per volume</v>
      </c>
      <c r="AR3" s="38" t="str">
        <f>AR51</f>
        <v>pmol/(s*ml)</v>
      </c>
      <c r="AS3" s="38">
        <f>IF(ISNUMBER(AS51),AS51,NA())</f>
        <v>19.600680650000001</v>
      </c>
      <c r="AT3" s="38">
        <f t="shared" ref="AT3:AV3" si="0">IF(ISNUMBER(AT51),AT51,NA())</f>
        <v>4.6401278899999996</v>
      </c>
      <c r="AU3" s="38">
        <f t="shared" si="0"/>
        <v>50.260416430000006</v>
      </c>
      <c r="AV3" s="38">
        <f t="shared" si="0"/>
        <v>0.90844502000000027</v>
      </c>
      <c r="AW3" s="351" t="str">
        <f>AW51</f>
        <v>1A: O2 concentration</v>
      </c>
      <c r="AX3" s="351" t="str">
        <f>AX51</f>
        <v>µM</v>
      </c>
      <c r="AY3" s="350">
        <f>IF(ISNUMBER(AY51),AY51,NA())</f>
        <v>134.66050000000001</v>
      </c>
      <c r="AZ3" s="350">
        <f t="shared" ref="AZ3:BB3" si="1">IF(ISNUMBER(AZ51),AZ51,NA())</f>
        <v>133.41130000000001</v>
      </c>
      <c r="BA3" s="350">
        <f t="shared" si="1"/>
        <v>130.0831</v>
      </c>
      <c r="BB3" s="350">
        <f t="shared" si="1"/>
        <v>118.71339999999999</v>
      </c>
      <c r="BC3" s="140">
        <f>BC51</f>
        <v>0</v>
      </c>
      <c r="BD3" s="141" t="str">
        <f>BD51</f>
        <v>MIPNET08.09_2003-03-29 P1-02_CELLS.DLD</v>
      </c>
      <c r="BE3" s="141">
        <f>BE51</f>
        <v>0</v>
      </c>
      <c r="BF3" s="142" t="str">
        <f>BF51</f>
        <v>C7H2</v>
      </c>
      <c r="BG3" s="143">
        <f>$AP51</f>
        <v>1.01</v>
      </c>
      <c r="BH3" s="143"/>
      <c r="BI3" s="144">
        <f>BI51</f>
        <v>2</v>
      </c>
      <c r="BJ3" s="353" t="str">
        <f>BJ51</f>
        <v>O2 flow per cells</v>
      </c>
      <c r="BK3" s="353" t="str">
        <f>BK51</f>
        <v>pmol/(s*Mill)</v>
      </c>
      <c r="BL3" s="38">
        <f>IF(ISNUMBER(BL51),BL51,NA())</f>
        <v>19.600680650000001</v>
      </c>
      <c r="BM3" s="38">
        <f t="shared" ref="BM3:BO3" si="2">IF(ISNUMBER(BM51),BM51,NA())</f>
        <v>4.6424491145572784</v>
      </c>
      <c r="BN3" s="38">
        <f t="shared" si="2"/>
        <v>50.335920310465703</v>
      </c>
      <c r="BO3" s="38">
        <f t="shared" si="2"/>
        <v>0.91163574510787782</v>
      </c>
      <c r="BP3" s="143">
        <f>$AP51</f>
        <v>1.01</v>
      </c>
      <c r="BQ3" s="354" t="str">
        <f>BQ51</f>
        <v>Flux control ratio</v>
      </c>
      <c r="BR3" s="354" t="str">
        <f>BR51</f>
        <v>FCR, relative</v>
      </c>
      <c r="BS3" s="315">
        <f>IF(ISNUMBER(BS51),BS51,NA())</f>
        <v>0.38939748253544265</v>
      </c>
      <c r="BT3" s="315">
        <f t="shared" ref="BT3:BV3" si="3">IF(ISNUMBER(BT51),BT51,NA())</f>
        <v>9.2229348066415182E-2</v>
      </c>
      <c r="BU3" s="315">
        <f t="shared" si="3"/>
        <v>1</v>
      </c>
      <c r="BV3" s="315">
        <f t="shared" si="3"/>
        <v>1.8111037594724041E-2</v>
      </c>
      <c r="BW3" s="143">
        <f>$AP51</f>
        <v>1.01</v>
      </c>
      <c r="BX3" s="354" t="str">
        <f>BX51</f>
        <v>Flux control factor</v>
      </c>
      <c r="BY3" s="354" t="str">
        <f>BY51</f>
        <v>FCF, relative</v>
      </c>
      <c r="BZ3" s="315">
        <f>IF(ISNUMBER(BZ51),BZ51,NA())</f>
        <v>0.61060251746455729</v>
      </c>
      <c r="CA3" s="315">
        <f t="shared" ref="CA3:CC3" si="4">IF(ISNUMBER(CA51),CA51,NA())</f>
        <v>0.76314857644715117</v>
      </c>
      <c r="CB3" s="315">
        <f t="shared" si="4"/>
        <v>0.90777065193358486</v>
      </c>
      <c r="CC3" s="315">
        <f t="shared" si="4"/>
        <v>0.98188896240527601</v>
      </c>
      <c r="CD3" s="143">
        <f>$AP51</f>
        <v>1.01</v>
      </c>
      <c r="CE3" s="353" t="str">
        <f>CE51</f>
        <v>O2 flow per cells (mt: ROX-corr.)</v>
      </c>
      <c r="CF3" s="353" t="str">
        <f>CF51</f>
        <v>pmol/(s*Mill)</v>
      </c>
      <c r="CG3" s="38">
        <f>IF(ISNUMBER(CG51),CG51,NA())</f>
        <v>18.689044904892125</v>
      </c>
      <c r="CH3" s="38">
        <f t="shared" ref="CH3:CJ3" si="5">IF(ISNUMBER(CH51),CH51,NA())</f>
        <v>3.7308133694494003</v>
      </c>
      <c r="CI3" s="38">
        <f t="shared" si="5"/>
        <v>49.424284565357823</v>
      </c>
      <c r="CJ3" s="38">
        <f t="shared" si="5"/>
        <v>0</v>
      </c>
      <c r="CK3" s="143">
        <f>$AP51</f>
        <v>1.01</v>
      </c>
      <c r="CL3" s="354" t="str">
        <f>CL51</f>
        <v>FCR (mt: ROX-corr.)</v>
      </c>
      <c r="CM3" s="354" t="str">
        <f>CM51</f>
        <v>relative</v>
      </c>
      <c r="CN3" s="315">
        <f>IF(ISNUMBER(CN51),CN51,NA())</f>
        <v>0.37813485959878801</v>
      </c>
      <c r="CO3" s="315">
        <f t="shared" ref="CO3:CQ3" si="6">IF(ISNUMBER(CO51),CO51,NA())</f>
        <v>7.5485429931025846E-2</v>
      </c>
      <c r="CP3" s="315">
        <f t="shared" si="6"/>
        <v>1</v>
      </c>
      <c r="CQ3" s="315">
        <f t="shared" si="6"/>
        <v>0</v>
      </c>
      <c r="CR3" s="143">
        <f>$AP51</f>
        <v>1.01</v>
      </c>
      <c r="CS3" s="354" t="str">
        <f>CS51</f>
        <v>FCF (mt: ROX-corr.)</v>
      </c>
      <c r="CT3" s="354" t="str">
        <f>CT51</f>
        <v>relative</v>
      </c>
      <c r="CU3" s="315">
        <f>IF(ISNUMBER(CU51),CU51,NA())</f>
        <v>0.62186514040121199</v>
      </c>
      <c r="CV3" s="315">
        <f t="shared" ref="CV3:CX3" si="7">IF(ISNUMBER(CV51),CV51,NA())</f>
        <v>0.8003743161603295</v>
      </c>
      <c r="CW3" s="315">
        <f t="shared" si="7"/>
        <v>0.9245145700689742</v>
      </c>
      <c r="CX3" s="315">
        <f t="shared" si="7"/>
        <v>1</v>
      </c>
      <c r="CY3" s="143">
        <f>$AP51</f>
        <v>1.01</v>
      </c>
    </row>
    <row r="4" spans="1:116">
      <c r="A4" s="468" t="s">
        <v>103</v>
      </c>
      <c r="B4" s="288" t="str">
        <f>B41</f>
        <v>MIPNET08.09_2003-03-29 P1-02_CELLS.DLD</v>
      </c>
      <c r="C4" s="166" t="str">
        <f>IF(ISTEXT(C42),C42,"")</f>
        <v>CEM</v>
      </c>
      <c r="D4" s="166" t="str">
        <f>IF(ISTEXT(D42),D42,"")</f>
        <v/>
      </c>
      <c r="E4" s="240">
        <f>E42</f>
        <v>1.01</v>
      </c>
      <c r="F4" s="166" t="str">
        <f>IF(ISTEXT(G41),G41,"")</f>
        <v>1A</v>
      </c>
      <c r="G4" s="40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26"/>
      <c r="AA4" s="127"/>
      <c r="AB4" s="127"/>
      <c r="AC4" s="127"/>
      <c r="AD4" s="127"/>
      <c r="AE4" s="127"/>
      <c r="AF4" s="127"/>
      <c r="AG4" s="127"/>
      <c r="AH4" s="127"/>
      <c r="AK4" s="130"/>
      <c r="AL4" s="130"/>
      <c r="AM4" s="130"/>
      <c r="AN4" s="136">
        <f t="shared" ref="AN4:AN32" si="8">AN3+20</f>
        <v>71</v>
      </c>
      <c r="AO4" s="137">
        <v>2</v>
      </c>
      <c r="AP4" s="138">
        <f>$AP71</f>
        <v>1.02</v>
      </c>
      <c r="AQ4" s="38" t="str">
        <f>AQ71</f>
        <v>O2 flux per volume</v>
      </c>
      <c r="AR4" s="38" t="str">
        <f>AR71</f>
        <v>pmol/(s*ml)</v>
      </c>
      <c r="AS4" s="38">
        <f>IF(ISNUMBER(AS71),AS71,NA())</f>
        <v>20.51659712</v>
      </c>
      <c r="AT4" s="38">
        <f t="shared" ref="AT4:AV4" si="9">IF(ISNUMBER(AT71),AT71,NA())</f>
        <v>5.8177398799999995</v>
      </c>
      <c r="AU4" s="38">
        <f t="shared" si="9"/>
        <v>49.586143499999999</v>
      </c>
      <c r="AV4" s="38">
        <f t="shared" si="9"/>
        <v>1.4461645700000001</v>
      </c>
      <c r="AW4" s="351" t="str">
        <f>AW71</f>
        <v>1B: O2 concentration</v>
      </c>
      <c r="AX4" s="351" t="str">
        <f>AX71</f>
        <v>µM</v>
      </c>
      <c r="AY4" s="350">
        <f>IF(ISNUMBER(AY71),AY71,NA())</f>
        <v>139.3888</v>
      </c>
      <c r="AZ4" s="350">
        <f t="shared" ref="AZ4:BB4" si="10">IF(ISNUMBER(AZ71),AZ71,NA())</f>
        <v>138.24119999999999</v>
      </c>
      <c r="BA4" s="350">
        <f t="shared" si="10"/>
        <v>135.065</v>
      </c>
      <c r="BB4" s="350">
        <f t="shared" si="10"/>
        <v>123.0643</v>
      </c>
      <c r="BC4" s="140">
        <f>BC71</f>
        <v>0</v>
      </c>
      <c r="BD4" s="141" t="str">
        <f>BD71</f>
        <v>MIPNET08.09_2003-03-29 P1-02_CELLS.DLD</v>
      </c>
      <c r="BE4" s="141">
        <f>BE71</f>
        <v>0</v>
      </c>
      <c r="BF4" s="142" t="str">
        <f>BF71</f>
        <v>C7H2</v>
      </c>
      <c r="BG4" s="143">
        <f>$AP71</f>
        <v>1.02</v>
      </c>
      <c r="BH4" s="143"/>
      <c r="BI4" s="144">
        <f>BI71</f>
        <v>2</v>
      </c>
      <c r="BJ4" s="353" t="str">
        <f>BJ71</f>
        <v>O2 flow per cells</v>
      </c>
      <c r="BK4" s="353" t="str">
        <f>BK71</f>
        <v>pmol/(s*Mill)</v>
      </c>
      <c r="BL4" s="38">
        <f>IF(ISNUMBER(BL71),BL71,NA())</f>
        <v>20.51659712</v>
      </c>
      <c r="BM4" s="38">
        <f t="shared" ref="BM4:BO4" si="11">IF(ISNUMBER(BM71),BM71,NA())</f>
        <v>5.8206502051025506</v>
      </c>
      <c r="BN4" s="38">
        <f t="shared" si="11"/>
        <v>49.66063445167751</v>
      </c>
      <c r="BO4" s="38">
        <f t="shared" si="11"/>
        <v>1.4512439237330657</v>
      </c>
      <c r="BP4" s="143">
        <f>$AP71</f>
        <v>1.02</v>
      </c>
      <c r="BQ4" s="354" t="str">
        <f>BQ71</f>
        <v>Flux control ratio</v>
      </c>
      <c r="BR4" s="354" t="str">
        <f>BR71</f>
        <v>FCR, relative</v>
      </c>
      <c r="BS4" s="315">
        <f>IF(ISNUMBER(BS71),BS71,NA())</f>
        <v>0.41313602507361763</v>
      </c>
      <c r="BT4" s="315">
        <f t="shared" ref="BT4:BV4" si="12">IF(ISNUMBER(BT71),BT71,NA())</f>
        <v>0.11720853487617761</v>
      </c>
      <c r="BU4" s="315">
        <f t="shared" si="12"/>
        <v>1</v>
      </c>
      <c r="BV4" s="315">
        <f t="shared" si="12"/>
        <v>2.9223225594211946E-2</v>
      </c>
      <c r="BW4" s="143">
        <f>$AP71</f>
        <v>1.02</v>
      </c>
      <c r="BX4" s="354" t="str">
        <f>BX71</f>
        <v>Flux control factor</v>
      </c>
      <c r="BY4" s="354" t="str">
        <f>BY71</f>
        <v>FCF, relative</v>
      </c>
      <c r="BZ4" s="315">
        <f>IF(ISNUMBER(BZ71),BZ71,NA())</f>
        <v>0.58686397492638243</v>
      </c>
      <c r="CA4" s="315">
        <f t="shared" ref="CA4:CC4" si="13">IF(ISNUMBER(CA71),CA71,NA())</f>
        <v>0.71629553521678013</v>
      </c>
      <c r="CB4" s="315">
        <f t="shared" si="13"/>
        <v>0.88279146512382245</v>
      </c>
      <c r="CC4" s="315">
        <f t="shared" si="13"/>
        <v>0.97077677440578802</v>
      </c>
      <c r="CD4" s="143">
        <f>$AP71</f>
        <v>1.02</v>
      </c>
      <c r="CE4" s="353" t="str">
        <f>CE71</f>
        <v>O2 flow per cells (mt: ROX-corr.)</v>
      </c>
      <c r="CF4" s="353" t="str">
        <f>CF71</f>
        <v>pmol/(s*Mill)</v>
      </c>
      <c r="CG4" s="38">
        <f>IF(ISNUMBER(CG71),CG71,NA())</f>
        <v>19.065353196266933</v>
      </c>
      <c r="CH4" s="38">
        <f t="shared" ref="CH4:CJ4" si="14">IF(ISNUMBER(CH71),CH71,NA())</f>
        <v>4.3694062813694847</v>
      </c>
      <c r="CI4" s="38">
        <f t="shared" si="14"/>
        <v>48.209390527944443</v>
      </c>
      <c r="CJ4" s="38">
        <f t="shared" si="14"/>
        <v>0</v>
      </c>
      <c r="CK4" s="143">
        <f>$AP71</f>
        <v>1.02</v>
      </c>
      <c r="CL4" s="354" t="str">
        <f>CL71</f>
        <v>FCR (mt: ROX-corr.)</v>
      </c>
      <c r="CM4" s="354" t="str">
        <f>CM71</f>
        <v>relative</v>
      </c>
      <c r="CN4" s="315">
        <f>IF(ISNUMBER(CN71),CN71,NA())</f>
        <v>0.3954696997302995</v>
      </c>
      <c r="CO4" s="315">
        <f t="shared" ref="CO4:CQ4" si="15">IF(ISNUMBER(CO71),CO71,NA())</f>
        <v>9.0633924916283068E-2</v>
      </c>
      <c r="CP4" s="315">
        <f t="shared" si="15"/>
        <v>1</v>
      </c>
      <c r="CQ4" s="315">
        <f t="shared" si="15"/>
        <v>0</v>
      </c>
      <c r="CR4" s="143">
        <f>$AP71</f>
        <v>1.02</v>
      </c>
      <c r="CS4" s="354" t="str">
        <f>CS71</f>
        <v>FCF (mt: ROX-corr.)</v>
      </c>
      <c r="CT4" s="354" t="str">
        <f>CT71</f>
        <v>relative</v>
      </c>
      <c r="CU4" s="315">
        <f>IF(ISNUMBER(CU71),CU71,NA())</f>
        <v>0.60453030026970045</v>
      </c>
      <c r="CV4" s="315">
        <f t="shared" ref="CV4:CX4" si="16">IF(ISNUMBER(CV71),CV71,NA())</f>
        <v>0.7708195470396515</v>
      </c>
      <c r="CW4" s="315">
        <f t="shared" si="16"/>
        <v>0.90936607508371692</v>
      </c>
      <c r="CX4" s="315">
        <f t="shared" si="16"/>
        <v>1</v>
      </c>
      <c r="CY4" s="143">
        <f>$AP71</f>
        <v>1.02</v>
      </c>
    </row>
    <row r="5" spans="1:116">
      <c r="A5" s="468" t="s">
        <v>112</v>
      </c>
      <c r="B5" s="288" t="str">
        <f>B61</f>
        <v>MIPNET08.09_2003-03-29 P1-02_CELLS.DLD</v>
      </c>
      <c r="C5" s="166" t="str">
        <f>IF(ISTEXT(C62),C62,"")</f>
        <v>CEM</v>
      </c>
      <c r="D5" s="166" t="str">
        <f>IF(ISTEXT(D62),D62,"")</f>
        <v/>
      </c>
      <c r="E5" s="240">
        <f>E62</f>
        <v>1.02</v>
      </c>
      <c r="F5" s="166" t="str">
        <f>IF(ISTEXT(G61),G61,"")</f>
        <v>1B</v>
      </c>
      <c r="G5" s="13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26"/>
      <c r="AA5" s="127"/>
      <c r="AB5" s="127"/>
      <c r="AC5" s="127"/>
      <c r="AD5" s="127"/>
      <c r="AE5" s="127"/>
      <c r="AF5" s="127"/>
      <c r="AG5" s="127"/>
      <c r="AH5" s="127"/>
      <c r="AI5" s="493" t="s">
        <v>208</v>
      </c>
      <c r="AJ5" s="494"/>
      <c r="AK5" s="494"/>
      <c r="AL5" s="494"/>
      <c r="AM5" s="463" t="s">
        <v>209</v>
      </c>
      <c r="AN5" s="136">
        <f t="shared" si="8"/>
        <v>91</v>
      </c>
      <c r="AO5" s="137">
        <v>3</v>
      </c>
      <c r="AP5" s="138" t="str">
        <f>$AP91</f>
        <v/>
      </c>
      <c r="AQ5" s="38" t="str">
        <f>AQ91</f>
        <v>O2 flux per volume</v>
      </c>
      <c r="AR5" s="38" t="str">
        <f>AR91</f>
        <v>pmol/(s*ml)</v>
      </c>
      <c r="AS5" s="38" t="e">
        <f>IF(ISNUMBER(AS91),AS91,NA())</f>
        <v>#N/A</v>
      </c>
      <c r="AT5" s="38" t="e">
        <f t="shared" ref="AT5:AV5" si="17">IF(ISNUMBER(AT91),AT91,NA())</f>
        <v>#N/A</v>
      </c>
      <c r="AU5" s="38" t="e">
        <f t="shared" si="17"/>
        <v>#N/A</v>
      </c>
      <c r="AV5" s="38" t="e">
        <f t="shared" si="17"/>
        <v>#N/A</v>
      </c>
      <c r="AW5" s="351">
        <f>AW91</f>
        <v>0</v>
      </c>
      <c r="AX5" s="351">
        <f>AX91</f>
        <v>0</v>
      </c>
      <c r="AY5" s="350" t="e">
        <f>IF(ISNUMBER(AY91),AY91,NA())</f>
        <v>#N/A</v>
      </c>
      <c r="AZ5" s="350" t="e">
        <f t="shared" ref="AZ5:BB5" si="18">IF(ISNUMBER(AZ91),AZ91,NA())</f>
        <v>#N/A</v>
      </c>
      <c r="BA5" s="350" t="e">
        <f t="shared" si="18"/>
        <v>#N/A</v>
      </c>
      <c r="BB5" s="350" t="e">
        <f t="shared" si="18"/>
        <v>#N/A</v>
      </c>
      <c r="BC5" s="140">
        <f>BC91</f>
        <v>0</v>
      </c>
      <c r="BD5" s="141" t="str">
        <f>BD91</f>
        <v>•</v>
      </c>
      <c r="BE5" s="141">
        <f>BE91</f>
        <v>0</v>
      </c>
      <c r="BF5" s="142">
        <f>BF91</f>
        <v>0</v>
      </c>
      <c r="BG5" s="143" t="str">
        <f>$AP91</f>
        <v/>
      </c>
      <c r="BH5" s="143"/>
      <c r="BI5" s="144" t="str">
        <f>BI91</f>
        <v/>
      </c>
      <c r="BJ5" s="353" t="str">
        <f>BJ91</f>
        <v>O2 flow per cells</v>
      </c>
      <c r="BK5" s="353" t="str">
        <f>BK91</f>
        <v>pmol/(s*Mill)</v>
      </c>
      <c r="BL5" s="38" t="e">
        <f>IF(ISNUMBER(BL91),BL91,NA())</f>
        <v>#N/A</v>
      </c>
      <c r="BM5" s="38" t="e">
        <f t="shared" ref="BM5:BO5" si="19">IF(ISNUMBER(BM91),BM91,NA())</f>
        <v>#N/A</v>
      </c>
      <c r="BN5" s="38" t="e">
        <f t="shared" si="19"/>
        <v>#N/A</v>
      </c>
      <c r="BO5" s="38" t="e">
        <f t="shared" si="19"/>
        <v>#N/A</v>
      </c>
      <c r="BP5" s="143" t="str">
        <f>$AP91</f>
        <v/>
      </c>
      <c r="BQ5" s="354" t="str">
        <f>BQ91</f>
        <v>Flux control ratio</v>
      </c>
      <c r="BR5" s="354" t="str">
        <f>BR91</f>
        <v>FCR, relative</v>
      </c>
      <c r="BS5" s="315" t="e">
        <f>IF(ISNUMBER(BS91),BS91,NA())</f>
        <v>#N/A</v>
      </c>
      <c r="BT5" s="315" t="e">
        <f t="shared" ref="BT5:BV5" si="20">IF(ISNUMBER(BT91),BT91,NA())</f>
        <v>#N/A</v>
      </c>
      <c r="BU5" s="315" t="e">
        <f t="shared" si="20"/>
        <v>#N/A</v>
      </c>
      <c r="BV5" s="315" t="e">
        <f t="shared" si="20"/>
        <v>#N/A</v>
      </c>
      <c r="BW5" s="143" t="str">
        <f>$AP91</f>
        <v/>
      </c>
      <c r="BX5" s="354" t="str">
        <f>BX91</f>
        <v>Flux control factor</v>
      </c>
      <c r="BY5" s="354" t="str">
        <f>BY91</f>
        <v>FCF, relative</v>
      </c>
      <c r="BZ5" s="312" t="e">
        <f>IF(ISNUMBER(BZ91),BZ91,NA())</f>
        <v>#N/A</v>
      </c>
      <c r="CA5" s="312" t="e">
        <f t="shared" ref="CA5:CC5" si="21">IF(ISNUMBER(CA91),CA91,NA())</f>
        <v>#N/A</v>
      </c>
      <c r="CB5" s="315" t="e">
        <f t="shared" si="21"/>
        <v>#N/A</v>
      </c>
      <c r="CC5" s="315" t="e">
        <f t="shared" si="21"/>
        <v>#N/A</v>
      </c>
      <c r="CD5" s="143" t="str">
        <f>$AP91</f>
        <v/>
      </c>
      <c r="CE5" s="353" t="str">
        <f>CE91</f>
        <v>O2 flow per cells (mt: ROX-corr.)</v>
      </c>
      <c r="CF5" s="353" t="str">
        <f>CF91</f>
        <v>pmol/(s*Mill)</v>
      </c>
      <c r="CG5" s="38" t="e">
        <f>IF(ISNUMBER(CG91),CG91,NA())</f>
        <v>#N/A</v>
      </c>
      <c r="CH5" s="38" t="e">
        <f t="shared" ref="CH5:CJ5" si="22">IF(ISNUMBER(CH91),CH91,NA())</f>
        <v>#N/A</v>
      </c>
      <c r="CI5" s="38" t="e">
        <f t="shared" si="22"/>
        <v>#N/A</v>
      </c>
      <c r="CJ5" s="38" t="e">
        <f t="shared" si="22"/>
        <v>#N/A</v>
      </c>
      <c r="CK5" s="143" t="str">
        <f>$AP91</f>
        <v/>
      </c>
      <c r="CL5" s="354" t="str">
        <f>CL91</f>
        <v>FCR (mt: ROX-corr.)</v>
      </c>
      <c r="CM5" s="354" t="str">
        <f>CM91</f>
        <v>relative</v>
      </c>
      <c r="CN5" s="315" t="e">
        <f>IF(ISNUMBER(CN91),CN91,NA())</f>
        <v>#N/A</v>
      </c>
      <c r="CO5" s="315" t="e">
        <f t="shared" ref="CO5:CQ5" si="23">IF(ISNUMBER(CO91),CO91,NA())</f>
        <v>#N/A</v>
      </c>
      <c r="CP5" s="315" t="e">
        <f t="shared" si="23"/>
        <v>#N/A</v>
      </c>
      <c r="CQ5" s="315" t="e">
        <f t="shared" si="23"/>
        <v>#N/A</v>
      </c>
      <c r="CR5" s="143" t="str">
        <f>$AP91</f>
        <v/>
      </c>
      <c r="CS5" s="354" t="str">
        <f>CS91</f>
        <v>FCF (mt: ROX-corr.)</v>
      </c>
      <c r="CT5" s="354" t="str">
        <f>CT91</f>
        <v>relative</v>
      </c>
      <c r="CU5" s="315" t="e">
        <f>IF(ISNUMBER(CU91),CU91,NA())</f>
        <v>#N/A</v>
      </c>
      <c r="CV5" s="315" t="e">
        <f t="shared" ref="CV5:CX5" si="24">IF(ISNUMBER(CV91),CV91,NA())</f>
        <v>#N/A</v>
      </c>
      <c r="CW5" s="315" t="e">
        <f t="shared" si="24"/>
        <v>#N/A</v>
      </c>
      <c r="CX5" s="315" t="e">
        <f t="shared" si="24"/>
        <v>#N/A</v>
      </c>
      <c r="CY5" s="143" t="str">
        <f>$AP91</f>
        <v/>
      </c>
    </row>
    <row r="6" spans="1:116" ht="13.5" thickBot="1">
      <c r="A6" s="468" t="s">
        <v>113</v>
      </c>
      <c r="B6" s="288" t="str">
        <f>B81</f>
        <v>•</v>
      </c>
      <c r="C6" s="166" t="str">
        <f>IF(ISTEXT(C82),C82,"")</f>
        <v/>
      </c>
      <c r="D6" s="166" t="str">
        <f>IF(ISTEXT(D82),D82,"")</f>
        <v/>
      </c>
      <c r="E6" s="288" t="str">
        <f>E82</f>
        <v/>
      </c>
      <c r="F6" s="166" t="str">
        <f>IF(ISTEXT(G81),G81,"")</f>
        <v/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26"/>
      <c r="AA6" s="127"/>
      <c r="AH6" s="127"/>
      <c r="AI6" s="495" t="s">
        <v>206</v>
      </c>
      <c r="AJ6" s="496">
        <f>AL18</f>
        <v>1</v>
      </c>
      <c r="AK6" s="130"/>
      <c r="AL6" s="130"/>
      <c r="AM6" s="130"/>
      <c r="AN6" s="136">
        <f t="shared" si="8"/>
        <v>111</v>
      </c>
      <c r="AO6" s="137">
        <v>4</v>
      </c>
      <c r="AP6" s="138" t="str">
        <f>$AP111</f>
        <v/>
      </c>
      <c r="AQ6" s="38" t="str">
        <f>AQ111</f>
        <v>O2 flux per volume</v>
      </c>
      <c r="AR6" s="38" t="str">
        <f>AR111</f>
        <v>pmol/(s*ml)</v>
      </c>
      <c r="AS6" s="38" t="e">
        <f>IF(ISNUMBER(AS111),AS111,NA())</f>
        <v>#N/A</v>
      </c>
      <c r="AT6" s="38" t="e">
        <f t="shared" ref="AT6:AV6" si="25">IF(ISNUMBER(AT111),AT111,NA())</f>
        <v>#N/A</v>
      </c>
      <c r="AU6" s="38" t="e">
        <f t="shared" si="25"/>
        <v>#N/A</v>
      </c>
      <c r="AV6" s="38" t="e">
        <f t="shared" si="25"/>
        <v>#N/A</v>
      </c>
      <c r="AW6" s="351">
        <f>AW111</f>
        <v>0</v>
      </c>
      <c r="AX6" s="351">
        <f>AX111</f>
        <v>0</v>
      </c>
      <c r="AY6" s="350" t="e">
        <f>IF(ISNUMBER(AY111),AY111,NA())</f>
        <v>#N/A</v>
      </c>
      <c r="AZ6" s="350" t="e">
        <f t="shared" ref="AZ6:BB6" si="26">IF(ISNUMBER(AZ111),AZ111,NA())</f>
        <v>#N/A</v>
      </c>
      <c r="BA6" s="350" t="e">
        <f t="shared" si="26"/>
        <v>#N/A</v>
      </c>
      <c r="BB6" s="350" t="e">
        <f t="shared" si="26"/>
        <v>#N/A</v>
      </c>
      <c r="BC6" s="140">
        <f>BC111</f>
        <v>0</v>
      </c>
      <c r="BD6" s="141" t="str">
        <f>BD111</f>
        <v>•</v>
      </c>
      <c r="BE6" s="141">
        <f>BE111</f>
        <v>0</v>
      </c>
      <c r="BF6" s="142">
        <f>BF111</f>
        <v>0</v>
      </c>
      <c r="BG6" s="143" t="str">
        <f>$AP111</f>
        <v/>
      </c>
      <c r="BH6" s="143"/>
      <c r="BI6" s="144" t="str">
        <f>BI111</f>
        <v/>
      </c>
      <c r="BJ6" s="353" t="str">
        <f>BJ111</f>
        <v>O2 flow per cells</v>
      </c>
      <c r="BK6" s="353" t="str">
        <f>BK111</f>
        <v>pmol/(s*Mill)</v>
      </c>
      <c r="BL6" s="38" t="e">
        <f>IF(ISNUMBER(BL111),BL111,NA())</f>
        <v>#N/A</v>
      </c>
      <c r="BM6" s="38" t="e">
        <f t="shared" ref="BM6:BO6" si="27">IF(ISNUMBER(BM111),BM111,NA())</f>
        <v>#N/A</v>
      </c>
      <c r="BN6" s="38" t="e">
        <f t="shared" si="27"/>
        <v>#N/A</v>
      </c>
      <c r="BO6" s="38" t="e">
        <f t="shared" si="27"/>
        <v>#N/A</v>
      </c>
      <c r="BP6" s="143" t="str">
        <f>$AP111</f>
        <v/>
      </c>
      <c r="BQ6" s="354" t="str">
        <f>BQ111</f>
        <v>Flux control ratio</v>
      </c>
      <c r="BR6" s="354" t="str">
        <f>BR111</f>
        <v>FCR, relative</v>
      </c>
      <c r="BS6" s="315" t="e">
        <f>IF(ISNUMBER(BS111),BS111,NA())</f>
        <v>#N/A</v>
      </c>
      <c r="BT6" s="315" t="e">
        <f t="shared" ref="BT6:BV6" si="28">IF(ISNUMBER(BT111),BT111,NA())</f>
        <v>#N/A</v>
      </c>
      <c r="BU6" s="315" t="e">
        <f t="shared" si="28"/>
        <v>#N/A</v>
      </c>
      <c r="BV6" s="315" t="e">
        <f t="shared" si="28"/>
        <v>#N/A</v>
      </c>
      <c r="BW6" s="143" t="str">
        <f>$AP111</f>
        <v/>
      </c>
      <c r="BX6" s="354" t="str">
        <f>BX111</f>
        <v>Flux control factor</v>
      </c>
      <c r="BY6" s="354" t="str">
        <f>BY111</f>
        <v>FCF, relative</v>
      </c>
      <c r="BZ6" s="312" t="e">
        <f>IF(ISNUMBER(BZ111),BZ111,NA())</f>
        <v>#N/A</v>
      </c>
      <c r="CA6" s="312" t="e">
        <f t="shared" ref="CA6:CC6" si="29">IF(ISNUMBER(CA111),CA111,NA())</f>
        <v>#N/A</v>
      </c>
      <c r="CB6" s="315" t="e">
        <f t="shared" si="29"/>
        <v>#N/A</v>
      </c>
      <c r="CC6" s="315" t="e">
        <f t="shared" si="29"/>
        <v>#N/A</v>
      </c>
      <c r="CD6" s="143" t="str">
        <f>$AP111</f>
        <v/>
      </c>
      <c r="CE6" s="353" t="str">
        <f>CE111</f>
        <v>O2 flow per cells (mt: ROX-corr.)</v>
      </c>
      <c r="CF6" s="353" t="str">
        <f>CF111</f>
        <v>pmol/(s*Mill)</v>
      </c>
      <c r="CG6" s="38" t="e">
        <f>IF(ISNUMBER(CG111),CG111,NA())</f>
        <v>#N/A</v>
      </c>
      <c r="CH6" s="38" t="e">
        <f t="shared" ref="CH6:CJ6" si="30">IF(ISNUMBER(CH111),CH111,NA())</f>
        <v>#N/A</v>
      </c>
      <c r="CI6" s="38" t="e">
        <f t="shared" si="30"/>
        <v>#N/A</v>
      </c>
      <c r="CJ6" s="38" t="e">
        <f t="shared" si="30"/>
        <v>#N/A</v>
      </c>
      <c r="CK6" s="143" t="str">
        <f>$AP111</f>
        <v/>
      </c>
      <c r="CL6" s="354" t="str">
        <f>CL111</f>
        <v>FCR (mt: ROX-corr.)</v>
      </c>
      <c r="CM6" s="354" t="str">
        <f>CM111</f>
        <v>relative</v>
      </c>
      <c r="CN6" s="315" t="e">
        <f>IF(ISNUMBER(CN111),CN111,NA())</f>
        <v>#N/A</v>
      </c>
      <c r="CO6" s="315" t="e">
        <f t="shared" ref="CO6:CQ6" si="31">IF(ISNUMBER(CO111),CO111,NA())</f>
        <v>#N/A</v>
      </c>
      <c r="CP6" s="315" t="e">
        <f t="shared" si="31"/>
        <v>#N/A</v>
      </c>
      <c r="CQ6" s="315" t="e">
        <f t="shared" si="31"/>
        <v>#N/A</v>
      </c>
      <c r="CR6" s="143" t="str">
        <f>$AP111</f>
        <v/>
      </c>
      <c r="CS6" s="354" t="str">
        <f>CS111</f>
        <v>FCF (mt: ROX-corr.)</v>
      </c>
      <c r="CT6" s="354" t="str">
        <f>CT111</f>
        <v>relative</v>
      </c>
      <c r="CU6" s="315" t="e">
        <f>IF(ISNUMBER(CU111),CU111,NA())</f>
        <v>#N/A</v>
      </c>
      <c r="CV6" s="315" t="e">
        <f t="shared" ref="CV6:CX6" si="32">IF(ISNUMBER(CV111),CV111,NA())</f>
        <v>#N/A</v>
      </c>
      <c r="CW6" s="315" t="e">
        <f t="shared" si="32"/>
        <v>#N/A</v>
      </c>
      <c r="CX6" s="315" t="e">
        <f t="shared" si="32"/>
        <v>#N/A</v>
      </c>
      <c r="CY6" s="143" t="str">
        <f>$AP111</f>
        <v/>
      </c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</row>
    <row r="7" spans="1:116">
      <c r="A7" s="468" t="s">
        <v>114</v>
      </c>
      <c r="B7" s="288" t="str">
        <f>B101</f>
        <v>•</v>
      </c>
      <c r="C7" s="289" t="str">
        <f>IF(ISTEXT(C102),C102,"")</f>
        <v/>
      </c>
      <c r="D7" s="289" t="str">
        <f>IF(ISTEXT(D102),D102,"")</f>
        <v/>
      </c>
      <c r="E7" s="288" t="str">
        <f>E102</f>
        <v/>
      </c>
      <c r="F7" s="166" t="str">
        <f>IF(ISTEXT(G101),G101,"")</f>
        <v/>
      </c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26"/>
      <c r="AA7" s="127"/>
      <c r="AB7" s="127"/>
      <c r="AC7" s="127"/>
      <c r="AD7" s="127"/>
      <c r="AE7" s="127"/>
      <c r="AF7" s="127"/>
      <c r="AG7" s="127"/>
      <c r="AH7" s="127"/>
      <c r="AI7" s="497" t="s">
        <v>169</v>
      </c>
      <c r="AJ7" s="500">
        <f>AJ18</f>
        <v>0.40126675380453014</v>
      </c>
      <c r="AK7" s="130"/>
      <c r="AL7" s="130"/>
      <c r="AM7" s="130"/>
      <c r="AN7" s="136">
        <f t="shared" si="8"/>
        <v>131</v>
      </c>
      <c r="AO7" s="137">
        <v>5</v>
      </c>
      <c r="AP7" s="138" t="str">
        <f>$AP131</f>
        <v/>
      </c>
      <c r="AQ7" s="38" t="str">
        <f>AQ131</f>
        <v>O2 flux per volume</v>
      </c>
      <c r="AR7" s="38" t="str">
        <f>AR131</f>
        <v>pmol/(s*ml)</v>
      </c>
      <c r="AS7" s="38" t="e">
        <f>IF(ISNUMBER(AS131),AS131,NA())</f>
        <v>#N/A</v>
      </c>
      <c r="AT7" s="38" t="e">
        <f t="shared" ref="AT7:AV7" si="33">IF(ISNUMBER(AT131),AT131,NA())</f>
        <v>#N/A</v>
      </c>
      <c r="AU7" s="38" t="e">
        <f t="shared" si="33"/>
        <v>#N/A</v>
      </c>
      <c r="AV7" s="38" t="e">
        <f t="shared" si="33"/>
        <v>#N/A</v>
      </c>
      <c r="AW7" s="351">
        <f>AW131</f>
        <v>0</v>
      </c>
      <c r="AX7" s="351">
        <f>AX131</f>
        <v>0</v>
      </c>
      <c r="AY7" s="350" t="e">
        <f>IF(ISNUMBER(AY131),AY131,NA())</f>
        <v>#N/A</v>
      </c>
      <c r="AZ7" s="350" t="e">
        <f t="shared" ref="AZ7:BB7" si="34">IF(ISNUMBER(AZ131),AZ131,NA())</f>
        <v>#N/A</v>
      </c>
      <c r="BA7" s="350" t="e">
        <f t="shared" si="34"/>
        <v>#N/A</v>
      </c>
      <c r="BB7" s="350" t="e">
        <f t="shared" si="34"/>
        <v>#N/A</v>
      </c>
      <c r="BC7" s="140">
        <f>BC131</f>
        <v>0</v>
      </c>
      <c r="BD7" s="141" t="str">
        <f>BD131</f>
        <v>•</v>
      </c>
      <c r="BE7" s="141">
        <f>BE131</f>
        <v>0</v>
      </c>
      <c r="BF7" s="142">
        <f>BF131</f>
        <v>0</v>
      </c>
      <c r="BG7" s="143" t="str">
        <f>$AP131</f>
        <v/>
      </c>
      <c r="BH7" s="143"/>
      <c r="BI7" s="144" t="str">
        <f>BI131</f>
        <v/>
      </c>
      <c r="BJ7" s="353" t="str">
        <f>BJ131</f>
        <v>O2 flow per cells</v>
      </c>
      <c r="BK7" s="353" t="str">
        <f>BK131</f>
        <v>pmol/(s*Mill)</v>
      </c>
      <c r="BL7" s="38" t="e">
        <f>IF(ISNUMBER(BL131),BL131,NA())</f>
        <v>#N/A</v>
      </c>
      <c r="BM7" s="38" t="e">
        <f t="shared" ref="BM7:BO7" si="35">IF(ISNUMBER(BM131),BM131,NA())</f>
        <v>#N/A</v>
      </c>
      <c r="BN7" s="38" t="e">
        <f t="shared" si="35"/>
        <v>#N/A</v>
      </c>
      <c r="BO7" s="38" t="e">
        <f t="shared" si="35"/>
        <v>#N/A</v>
      </c>
      <c r="BP7" s="143" t="str">
        <f>$AP131</f>
        <v/>
      </c>
      <c r="BQ7" s="354" t="str">
        <f>BQ131</f>
        <v>Flux control ratio</v>
      </c>
      <c r="BR7" s="354" t="str">
        <f>BR131</f>
        <v>FCR, relative</v>
      </c>
      <c r="BS7" s="315" t="e">
        <f>IF(ISNUMBER(BS131),BS131,NA())</f>
        <v>#N/A</v>
      </c>
      <c r="BT7" s="315" t="e">
        <f t="shared" ref="BT7:BV7" si="36">IF(ISNUMBER(BT131),BT131,NA())</f>
        <v>#N/A</v>
      </c>
      <c r="BU7" s="315" t="e">
        <f t="shared" si="36"/>
        <v>#N/A</v>
      </c>
      <c r="BV7" s="315" t="e">
        <f t="shared" si="36"/>
        <v>#N/A</v>
      </c>
      <c r="BW7" s="143" t="str">
        <f>$AP131</f>
        <v/>
      </c>
      <c r="BX7" s="354" t="str">
        <f>BX131</f>
        <v>Flux control factor</v>
      </c>
      <c r="BY7" s="354" t="str">
        <f>BY131</f>
        <v>FCF, relative</v>
      </c>
      <c r="BZ7" s="312" t="e">
        <f>IF(ISNUMBER(BZ131),BZ131,NA())</f>
        <v>#N/A</v>
      </c>
      <c r="CA7" s="312" t="e">
        <f t="shared" ref="CA7:CC7" si="37">IF(ISNUMBER(CA131),CA131,NA())</f>
        <v>#N/A</v>
      </c>
      <c r="CB7" s="315" t="e">
        <f t="shared" si="37"/>
        <v>#N/A</v>
      </c>
      <c r="CC7" s="315" t="e">
        <f t="shared" si="37"/>
        <v>#N/A</v>
      </c>
      <c r="CD7" s="143" t="str">
        <f>$AP131</f>
        <v/>
      </c>
      <c r="CE7" s="353" t="str">
        <f>CE131</f>
        <v>O2 flow per cells (mt: ROX-corr.)</v>
      </c>
      <c r="CF7" s="353" t="str">
        <f>CF131</f>
        <v>pmol/(s*Mill)</v>
      </c>
      <c r="CG7" s="38" t="e">
        <f>IF(ISNUMBER(CG131),CG131,NA())</f>
        <v>#N/A</v>
      </c>
      <c r="CH7" s="38" t="e">
        <f t="shared" ref="CH7:CJ7" si="38">IF(ISNUMBER(CH131),CH131,NA())</f>
        <v>#N/A</v>
      </c>
      <c r="CI7" s="38" t="e">
        <f t="shared" si="38"/>
        <v>#N/A</v>
      </c>
      <c r="CJ7" s="38" t="e">
        <f t="shared" si="38"/>
        <v>#N/A</v>
      </c>
      <c r="CK7" s="143" t="str">
        <f>$AP131</f>
        <v/>
      </c>
      <c r="CL7" s="354" t="str">
        <f>CL131</f>
        <v>FCR (mt: ROX-corr.)</v>
      </c>
      <c r="CM7" s="354" t="str">
        <f>CM131</f>
        <v>relative</v>
      </c>
      <c r="CN7" s="315" t="e">
        <f>IF(ISNUMBER(CN131),CN131,NA())</f>
        <v>#N/A</v>
      </c>
      <c r="CO7" s="315" t="e">
        <f t="shared" ref="CO7:CQ7" si="39">IF(ISNUMBER(CO131),CO131,NA())</f>
        <v>#N/A</v>
      </c>
      <c r="CP7" s="315" t="e">
        <f t="shared" si="39"/>
        <v>#N/A</v>
      </c>
      <c r="CQ7" s="315" t="e">
        <f t="shared" si="39"/>
        <v>#N/A</v>
      </c>
      <c r="CR7" s="143" t="str">
        <f>$AP131</f>
        <v/>
      </c>
      <c r="CS7" s="354" t="str">
        <f>CS131</f>
        <v>FCF (mt: ROX-corr.)</v>
      </c>
      <c r="CT7" s="354" t="str">
        <f>CT131</f>
        <v>relative</v>
      </c>
      <c r="CU7" s="315" t="e">
        <f>IF(ISNUMBER(CU131),CU131,NA())</f>
        <v>#N/A</v>
      </c>
      <c r="CV7" s="315" t="e">
        <f t="shared" ref="CV7:CX7" si="40">IF(ISNUMBER(CV131),CV131,NA())</f>
        <v>#N/A</v>
      </c>
      <c r="CW7" s="315" t="e">
        <f t="shared" si="40"/>
        <v>#N/A</v>
      </c>
      <c r="CX7" s="315" t="e">
        <f t="shared" si="40"/>
        <v>#N/A</v>
      </c>
      <c r="CY7" s="143" t="str">
        <f>$AP131</f>
        <v/>
      </c>
    </row>
    <row r="8" spans="1:116">
      <c r="A8" s="468" t="s">
        <v>115</v>
      </c>
      <c r="B8" s="288" t="str">
        <f>B121</f>
        <v>•</v>
      </c>
      <c r="C8" s="289" t="str">
        <f>IF(ISTEXT(C122),C122,"")</f>
        <v/>
      </c>
      <c r="D8" s="289" t="str">
        <f>IF(ISTEXT(D122),D122,"")</f>
        <v/>
      </c>
      <c r="E8" s="288" t="str">
        <f>E122</f>
        <v/>
      </c>
      <c r="F8" s="166" t="str">
        <f>IF(ISTEXT(G121),G121,"")</f>
        <v/>
      </c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26"/>
      <c r="AA8" s="127"/>
      <c r="AH8" s="127"/>
      <c r="AI8" s="498" t="s">
        <v>207</v>
      </c>
      <c r="AJ8" s="499">
        <f>AK18</f>
        <v>0.1047189414712964</v>
      </c>
      <c r="AK8" s="130"/>
      <c r="AL8" s="130"/>
      <c r="AM8" s="130"/>
      <c r="AN8" s="136">
        <f t="shared" si="8"/>
        <v>151</v>
      </c>
      <c r="AO8" s="137">
        <v>6</v>
      </c>
      <c r="AP8" s="138" t="str">
        <f>$AP151</f>
        <v/>
      </c>
      <c r="AQ8" s="38" t="str">
        <f>AQ151</f>
        <v>O2 flux per volume</v>
      </c>
      <c r="AR8" s="38" t="str">
        <f>AR151</f>
        <v>pmol/(s*ml)</v>
      </c>
      <c r="AS8" s="38" t="e">
        <f>IF(ISNUMBER(AS151),AS151,NA())</f>
        <v>#N/A</v>
      </c>
      <c r="AT8" s="38" t="e">
        <f t="shared" ref="AT8:AV8" si="41">IF(ISNUMBER(AT151),AT151,NA())</f>
        <v>#N/A</v>
      </c>
      <c r="AU8" s="38" t="e">
        <f t="shared" si="41"/>
        <v>#N/A</v>
      </c>
      <c r="AV8" s="38" t="e">
        <f t="shared" si="41"/>
        <v>#N/A</v>
      </c>
      <c r="AW8" s="351">
        <f>AW151</f>
        <v>0</v>
      </c>
      <c r="AX8" s="351">
        <f>AX151</f>
        <v>0</v>
      </c>
      <c r="AY8" s="350" t="e">
        <f>IF(ISNUMBER(AY151),AY151,NA())</f>
        <v>#N/A</v>
      </c>
      <c r="AZ8" s="350" t="e">
        <f t="shared" ref="AZ8:BB8" si="42">IF(ISNUMBER(AZ151),AZ151,NA())</f>
        <v>#N/A</v>
      </c>
      <c r="BA8" s="350" t="e">
        <f t="shared" si="42"/>
        <v>#N/A</v>
      </c>
      <c r="BB8" s="350" t="e">
        <f t="shared" si="42"/>
        <v>#N/A</v>
      </c>
      <c r="BC8" s="140">
        <f>BC151</f>
        <v>0</v>
      </c>
      <c r="BD8" s="141" t="str">
        <f>BD151</f>
        <v>•</v>
      </c>
      <c r="BE8" s="141">
        <f>BE151</f>
        <v>0</v>
      </c>
      <c r="BF8" s="142">
        <f>BF151</f>
        <v>0</v>
      </c>
      <c r="BG8" s="143" t="str">
        <f>$AP151</f>
        <v/>
      </c>
      <c r="BH8" s="143"/>
      <c r="BI8" s="144" t="str">
        <f>BI151</f>
        <v/>
      </c>
      <c r="BJ8" s="353" t="str">
        <f>BJ151</f>
        <v>O2 flow per cells</v>
      </c>
      <c r="BK8" s="353" t="str">
        <f>BK151</f>
        <v>pmol/(s*Mill)</v>
      </c>
      <c r="BL8" s="38" t="e">
        <f>IF(ISNUMBER(BL151),BL151,NA())</f>
        <v>#N/A</v>
      </c>
      <c r="BM8" s="38" t="e">
        <f t="shared" ref="BM8:BO8" si="43">IF(ISNUMBER(BM151),BM151,NA())</f>
        <v>#N/A</v>
      </c>
      <c r="BN8" s="38" t="e">
        <f t="shared" si="43"/>
        <v>#N/A</v>
      </c>
      <c r="BO8" s="38" t="e">
        <f t="shared" si="43"/>
        <v>#N/A</v>
      </c>
      <c r="BP8" s="143" t="str">
        <f>$AP151</f>
        <v/>
      </c>
      <c r="BQ8" s="354" t="str">
        <f>BQ151</f>
        <v>Flux control ratio</v>
      </c>
      <c r="BR8" s="354" t="str">
        <f>BR151</f>
        <v>FCR, relative</v>
      </c>
      <c r="BS8" s="315" t="e">
        <f>IF(ISNUMBER(BS151),BS151,NA())</f>
        <v>#N/A</v>
      </c>
      <c r="BT8" s="315" t="e">
        <f t="shared" ref="BT8:BV8" si="44">IF(ISNUMBER(BT151),BT151,NA())</f>
        <v>#N/A</v>
      </c>
      <c r="BU8" s="315" t="e">
        <f t="shared" si="44"/>
        <v>#N/A</v>
      </c>
      <c r="BV8" s="315" t="e">
        <f t="shared" si="44"/>
        <v>#N/A</v>
      </c>
      <c r="BW8" s="143" t="str">
        <f>$AP151</f>
        <v/>
      </c>
      <c r="BX8" s="354" t="str">
        <f>BX151</f>
        <v>Flux control factor</v>
      </c>
      <c r="BY8" s="354" t="str">
        <f>BY151</f>
        <v>FCF, relative</v>
      </c>
      <c r="BZ8" s="312" t="e">
        <f>IF(ISNUMBER(BZ151),BZ151,NA())</f>
        <v>#N/A</v>
      </c>
      <c r="CA8" s="312" t="e">
        <f t="shared" ref="CA8:CC8" si="45">IF(ISNUMBER(CA151),CA151,NA())</f>
        <v>#N/A</v>
      </c>
      <c r="CB8" s="315" t="e">
        <f t="shared" si="45"/>
        <v>#N/A</v>
      </c>
      <c r="CC8" s="315" t="e">
        <f t="shared" si="45"/>
        <v>#N/A</v>
      </c>
      <c r="CD8" s="143" t="str">
        <f>$AP151</f>
        <v/>
      </c>
      <c r="CE8" s="353" t="str">
        <f>CE151</f>
        <v>O2 flow per cells (mt: ROX-corr.)</v>
      </c>
      <c r="CF8" s="353" t="str">
        <f>CF151</f>
        <v>pmol/(s*Mill)</v>
      </c>
      <c r="CG8" s="38" t="e">
        <f>IF(ISNUMBER(CG151),CG151,NA())</f>
        <v>#N/A</v>
      </c>
      <c r="CH8" s="38" t="e">
        <f t="shared" ref="CH8:CJ8" si="46">IF(ISNUMBER(CH151),CH151,NA())</f>
        <v>#N/A</v>
      </c>
      <c r="CI8" s="38" t="e">
        <f t="shared" si="46"/>
        <v>#N/A</v>
      </c>
      <c r="CJ8" s="38" t="e">
        <f t="shared" si="46"/>
        <v>#N/A</v>
      </c>
      <c r="CK8" s="143" t="str">
        <f>$AP151</f>
        <v/>
      </c>
      <c r="CL8" s="354" t="str">
        <f>CL151</f>
        <v>FCR (mt: ROX-corr.)</v>
      </c>
      <c r="CM8" s="354" t="str">
        <f>CM151</f>
        <v>relative</v>
      </c>
      <c r="CN8" s="315" t="e">
        <f>IF(ISNUMBER(CN151),CN151,NA())</f>
        <v>#N/A</v>
      </c>
      <c r="CO8" s="315" t="e">
        <f t="shared" ref="CO8:CQ8" si="47">IF(ISNUMBER(CO151),CO151,NA())</f>
        <v>#N/A</v>
      </c>
      <c r="CP8" s="315" t="e">
        <f t="shared" si="47"/>
        <v>#N/A</v>
      </c>
      <c r="CQ8" s="315" t="e">
        <f t="shared" si="47"/>
        <v>#N/A</v>
      </c>
      <c r="CR8" s="143" t="str">
        <f>$AP151</f>
        <v/>
      </c>
      <c r="CS8" s="354" t="str">
        <f>CS151</f>
        <v>FCF (mt: ROX-corr.)</v>
      </c>
      <c r="CT8" s="354" t="str">
        <f>CT151</f>
        <v>relative</v>
      </c>
      <c r="CU8" s="315" t="e">
        <f>IF(ISNUMBER(CU151),CU151,NA())</f>
        <v>#N/A</v>
      </c>
      <c r="CV8" s="315" t="e">
        <f t="shared" ref="CV8:CX8" si="48">IF(ISNUMBER(CV151),CV151,NA())</f>
        <v>#N/A</v>
      </c>
      <c r="CW8" s="315" t="e">
        <f t="shared" si="48"/>
        <v>#N/A</v>
      </c>
      <c r="CX8" s="315" t="e">
        <f t="shared" si="48"/>
        <v>#N/A</v>
      </c>
      <c r="CY8" s="143" t="str">
        <f>$AP151</f>
        <v/>
      </c>
    </row>
    <row r="9" spans="1:116">
      <c r="A9" s="468" t="s">
        <v>116</v>
      </c>
      <c r="B9" s="288" t="str">
        <f>B141</f>
        <v>•</v>
      </c>
      <c r="C9" s="289" t="str">
        <f>IF(ISTEXT(C142),C142,"")</f>
        <v/>
      </c>
      <c r="D9" s="289" t="str">
        <f>IF(ISTEXT(D142),D142,"")</f>
        <v/>
      </c>
      <c r="E9" s="288" t="str">
        <f>E142</f>
        <v/>
      </c>
      <c r="F9" s="166" t="str">
        <f>IF(ISTEXT(G141),G141,"")</f>
        <v/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26"/>
      <c r="AA9" s="127"/>
      <c r="AB9" s="127"/>
      <c r="AC9" s="127"/>
      <c r="AD9" s="127"/>
      <c r="AE9" s="127"/>
      <c r="AF9" s="127"/>
      <c r="AG9" s="127"/>
      <c r="AH9" s="127"/>
      <c r="AK9" s="130"/>
      <c r="AL9" s="130"/>
      <c r="AM9" s="130"/>
      <c r="AN9" s="136">
        <f t="shared" si="8"/>
        <v>171</v>
      </c>
      <c r="AO9" s="137">
        <v>7</v>
      </c>
      <c r="AP9" s="138" t="str">
        <f>$AP171</f>
        <v/>
      </c>
      <c r="AQ9" s="38" t="str">
        <f>AQ171</f>
        <v>O2 flux per volume</v>
      </c>
      <c r="AR9" s="38" t="str">
        <f>AR171</f>
        <v>pmol/(s*ml)</v>
      </c>
      <c r="AS9" s="38" t="e">
        <f>IF(ISNUMBER(AS171),AS171,NA())</f>
        <v>#N/A</v>
      </c>
      <c r="AT9" s="38" t="e">
        <f t="shared" ref="AT9:AV9" si="49">IF(ISNUMBER(AT171),AT171,NA())</f>
        <v>#N/A</v>
      </c>
      <c r="AU9" s="38" t="e">
        <f t="shared" si="49"/>
        <v>#N/A</v>
      </c>
      <c r="AV9" s="38" t="e">
        <f t="shared" si="49"/>
        <v>#N/A</v>
      </c>
      <c r="AW9" s="351">
        <f>AW171</f>
        <v>0</v>
      </c>
      <c r="AX9" s="351">
        <f>AX171</f>
        <v>0</v>
      </c>
      <c r="AY9" s="350" t="e">
        <f>IF(ISNUMBER(AY171),AY171,NA())</f>
        <v>#N/A</v>
      </c>
      <c r="AZ9" s="350" t="e">
        <f t="shared" ref="AZ9:BB9" si="50">IF(ISNUMBER(AZ171),AZ171,NA())</f>
        <v>#N/A</v>
      </c>
      <c r="BA9" s="350" t="e">
        <f t="shared" si="50"/>
        <v>#N/A</v>
      </c>
      <c r="BB9" s="350" t="e">
        <f t="shared" si="50"/>
        <v>#N/A</v>
      </c>
      <c r="BC9" s="140">
        <f>BC171</f>
        <v>0</v>
      </c>
      <c r="BD9" s="141" t="str">
        <f>BD171</f>
        <v>•</v>
      </c>
      <c r="BE9" s="141">
        <f>BE171</f>
        <v>0</v>
      </c>
      <c r="BF9" s="142">
        <f>BF171</f>
        <v>0</v>
      </c>
      <c r="BG9" s="143" t="str">
        <f>$AP171</f>
        <v/>
      </c>
      <c r="BH9" s="143"/>
      <c r="BI9" s="144" t="str">
        <f>BI171</f>
        <v/>
      </c>
      <c r="BJ9" s="353" t="str">
        <f>BJ171</f>
        <v>O2 flow per cells</v>
      </c>
      <c r="BK9" s="353" t="str">
        <f>BK171</f>
        <v>pmol/(s*Mill)</v>
      </c>
      <c r="BL9" s="38" t="e">
        <f>IF(ISNUMBER(BL171),BL171,NA())</f>
        <v>#N/A</v>
      </c>
      <c r="BM9" s="38" t="e">
        <f t="shared" ref="BM9:BO9" si="51">IF(ISNUMBER(BM171),BM171,NA())</f>
        <v>#N/A</v>
      </c>
      <c r="BN9" s="38" t="e">
        <f t="shared" si="51"/>
        <v>#N/A</v>
      </c>
      <c r="BO9" s="38" t="e">
        <f t="shared" si="51"/>
        <v>#N/A</v>
      </c>
      <c r="BP9" s="143" t="str">
        <f>$AP171</f>
        <v/>
      </c>
      <c r="BQ9" s="354" t="str">
        <f>BQ171</f>
        <v>Flux control ratio</v>
      </c>
      <c r="BR9" s="354" t="str">
        <f>BR171</f>
        <v>FCR, relative</v>
      </c>
      <c r="BS9" s="315" t="e">
        <f>IF(ISNUMBER(BS171),BS171,NA())</f>
        <v>#N/A</v>
      </c>
      <c r="BT9" s="315" t="e">
        <f t="shared" ref="BT9:BV9" si="52">IF(ISNUMBER(BT171),BT171,NA())</f>
        <v>#N/A</v>
      </c>
      <c r="BU9" s="315" t="e">
        <f t="shared" si="52"/>
        <v>#N/A</v>
      </c>
      <c r="BV9" s="315" t="e">
        <f t="shared" si="52"/>
        <v>#N/A</v>
      </c>
      <c r="BW9" s="143" t="str">
        <f>$AP171</f>
        <v/>
      </c>
      <c r="BX9" s="354" t="str">
        <f>BX171</f>
        <v>Flux control factor</v>
      </c>
      <c r="BY9" s="354" t="str">
        <f>BY171</f>
        <v>FCF, relative</v>
      </c>
      <c r="BZ9" s="312" t="e">
        <f>IF(ISNUMBER(BZ171),BZ171,NA())</f>
        <v>#N/A</v>
      </c>
      <c r="CA9" s="312" t="e">
        <f t="shared" ref="CA9:CC9" si="53">IF(ISNUMBER(CA171),CA171,NA())</f>
        <v>#N/A</v>
      </c>
      <c r="CB9" s="315" t="e">
        <f t="shared" si="53"/>
        <v>#N/A</v>
      </c>
      <c r="CC9" s="315" t="e">
        <f t="shared" si="53"/>
        <v>#N/A</v>
      </c>
      <c r="CD9" s="143" t="str">
        <f>$AP171</f>
        <v/>
      </c>
      <c r="CE9" s="353" t="str">
        <f>CE171</f>
        <v>O2 flow per cells (mt: ROX-corr.)</v>
      </c>
      <c r="CF9" s="353" t="str">
        <f>CF171</f>
        <v>pmol/(s*Mill)</v>
      </c>
      <c r="CG9" s="38" t="e">
        <f>IF(ISNUMBER(CG171),CG171,NA())</f>
        <v>#N/A</v>
      </c>
      <c r="CH9" s="38" t="e">
        <f t="shared" ref="CH9:CJ9" si="54">IF(ISNUMBER(CH171),CH171,NA())</f>
        <v>#N/A</v>
      </c>
      <c r="CI9" s="38" t="e">
        <f t="shared" si="54"/>
        <v>#N/A</v>
      </c>
      <c r="CJ9" s="38" t="e">
        <f t="shared" si="54"/>
        <v>#N/A</v>
      </c>
      <c r="CK9" s="143" t="str">
        <f>$AP171</f>
        <v/>
      </c>
      <c r="CL9" s="354" t="str">
        <f>CL171</f>
        <v>FCR (mt: ROX-corr.)</v>
      </c>
      <c r="CM9" s="354" t="str">
        <f>CM171</f>
        <v>relative</v>
      </c>
      <c r="CN9" s="315" t="e">
        <f>IF(ISNUMBER(CN171),CN171,NA())</f>
        <v>#N/A</v>
      </c>
      <c r="CO9" s="315" t="e">
        <f t="shared" ref="CO9:CQ9" si="55">IF(ISNUMBER(CO171),CO171,NA())</f>
        <v>#N/A</v>
      </c>
      <c r="CP9" s="315" t="e">
        <f t="shared" si="55"/>
        <v>#N/A</v>
      </c>
      <c r="CQ9" s="315" t="e">
        <f t="shared" si="55"/>
        <v>#N/A</v>
      </c>
      <c r="CR9" s="143" t="str">
        <f>$AP171</f>
        <v/>
      </c>
      <c r="CS9" s="354" t="str">
        <f>CS171</f>
        <v>FCF (mt: ROX-corr.)</v>
      </c>
      <c r="CT9" s="354" t="str">
        <f>CT171</f>
        <v>relative</v>
      </c>
      <c r="CU9" s="315" t="e">
        <f>IF(ISNUMBER(CU171),CU171,NA())</f>
        <v>#N/A</v>
      </c>
      <c r="CV9" s="315" t="e">
        <f t="shared" ref="CV9:CX9" si="56">IF(ISNUMBER(CV171),CV171,NA())</f>
        <v>#N/A</v>
      </c>
      <c r="CW9" s="315" t="e">
        <f t="shared" si="56"/>
        <v>#N/A</v>
      </c>
      <c r="CX9" s="315" t="e">
        <f t="shared" si="56"/>
        <v>#N/A</v>
      </c>
      <c r="CY9" s="143" t="str">
        <f>$AP171</f>
        <v/>
      </c>
    </row>
    <row r="10" spans="1:116">
      <c r="A10" s="468" t="s">
        <v>117</v>
      </c>
      <c r="B10" s="288" t="str">
        <f>B161</f>
        <v>•</v>
      </c>
      <c r="C10" s="289" t="str">
        <f>IF(ISTEXT(C162),C162,"")</f>
        <v/>
      </c>
      <c r="D10" s="289" t="str">
        <f>IF(ISTEXT(D162),D162,"")</f>
        <v/>
      </c>
      <c r="E10" s="288" t="str">
        <f>E162</f>
        <v/>
      </c>
      <c r="F10" s="166" t="str">
        <f>IF(ISTEXT(G161),G161,"")</f>
        <v/>
      </c>
      <c r="G10" s="43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6"/>
      <c r="AA10" s="127"/>
      <c r="AH10" s="127"/>
      <c r="AK10" s="130"/>
      <c r="AL10" s="130"/>
      <c r="AM10" s="130"/>
      <c r="AN10" s="136">
        <f t="shared" si="8"/>
        <v>191</v>
      </c>
      <c r="AO10" s="137">
        <v>8</v>
      </c>
      <c r="AP10" s="138" t="str">
        <f>$AP191</f>
        <v/>
      </c>
      <c r="AQ10" s="38" t="str">
        <f>AQ191</f>
        <v>O2 flux per volume</v>
      </c>
      <c r="AR10" s="38" t="str">
        <f>AR191</f>
        <v>pmol/(s*ml)</v>
      </c>
      <c r="AS10" s="38" t="e">
        <f>IF(ISNUMBER(AS191),AS191,NA())</f>
        <v>#N/A</v>
      </c>
      <c r="AT10" s="38" t="e">
        <f t="shared" ref="AT10:AV10" si="57">IF(ISNUMBER(AT191),AT191,NA())</f>
        <v>#N/A</v>
      </c>
      <c r="AU10" s="38" t="e">
        <f t="shared" si="57"/>
        <v>#N/A</v>
      </c>
      <c r="AV10" s="38" t="e">
        <f t="shared" si="57"/>
        <v>#N/A</v>
      </c>
      <c r="AW10" s="351">
        <f>AW191</f>
        <v>0</v>
      </c>
      <c r="AX10" s="351">
        <f>AX191</f>
        <v>0</v>
      </c>
      <c r="AY10" s="350" t="e">
        <f>IF(ISNUMBER(AY191),AY191,NA())</f>
        <v>#N/A</v>
      </c>
      <c r="AZ10" s="350" t="e">
        <f t="shared" ref="AZ10:BB10" si="58">IF(ISNUMBER(AZ191),AZ191,NA())</f>
        <v>#N/A</v>
      </c>
      <c r="BA10" s="350" t="e">
        <f t="shared" si="58"/>
        <v>#N/A</v>
      </c>
      <c r="BB10" s="350" t="e">
        <f t="shared" si="58"/>
        <v>#N/A</v>
      </c>
      <c r="BC10" s="140">
        <f>BC191</f>
        <v>0</v>
      </c>
      <c r="BD10" s="141" t="str">
        <f>BD191</f>
        <v>•</v>
      </c>
      <c r="BE10" s="141">
        <f>BE191</f>
        <v>0</v>
      </c>
      <c r="BF10" s="142">
        <f>BF191</f>
        <v>0</v>
      </c>
      <c r="BG10" s="143" t="str">
        <f>$AP191</f>
        <v/>
      </c>
      <c r="BH10" s="143"/>
      <c r="BI10" s="144" t="str">
        <f>BI191</f>
        <v/>
      </c>
      <c r="BJ10" s="353" t="str">
        <f>BJ191</f>
        <v>O2 flow per cells</v>
      </c>
      <c r="BK10" s="353" t="str">
        <f>BK191</f>
        <v>pmol/(s*Mill)</v>
      </c>
      <c r="BL10" s="38" t="e">
        <f>IF(ISNUMBER(BL191),BL191,NA())</f>
        <v>#N/A</v>
      </c>
      <c r="BM10" s="38" t="e">
        <f t="shared" ref="BM10:BO10" si="59">IF(ISNUMBER(BM191),BM191,NA())</f>
        <v>#N/A</v>
      </c>
      <c r="BN10" s="38" t="e">
        <f t="shared" si="59"/>
        <v>#N/A</v>
      </c>
      <c r="BO10" s="38" t="e">
        <f t="shared" si="59"/>
        <v>#N/A</v>
      </c>
      <c r="BP10" s="143" t="str">
        <f>$AP191</f>
        <v/>
      </c>
      <c r="BQ10" s="354" t="str">
        <f>BQ191</f>
        <v>Flux control ratio</v>
      </c>
      <c r="BR10" s="354" t="str">
        <f>BR191</f>
        <v>FCR, relative</v>
      </c>
      <c r="BS10" s="315" t="e">
        <f>IF(ISNUMBER(BS191),BS191,NA())</f>
        <v>#N/A</v>
      </c>
      <c r="BT10" s="315" t="e">
        <f t="shared" ref="BT10:BV10" si="60">IF(ISNUMBER(BT191),BT191,NA())</f>
        <v>#N/A</v>
      </c>
      <c r="BU10" s="315" t="e">
        <f t="shared" si="60"/>
        <v>#N/A</v>
      </c>
      <c r="BV10" s="315" t="e">
        <f t="shared" si="60"/>
        <v>#N/A</v>
      </c>
      <c r="BW10" s="143" t="str">
        <f>$AP191</f>
        <v/>
      </c>
      <c r="BX10" s="354" t="str">
        <f>BX191</f>
        <v>Flux control factor</v>
      </c>
      <c r="BY10" s="354" t="str">
        <f>BY191</f>
        <v>FCF, relative</v>
      </c>
      <c r="BZ10" s="312" t="e">
        <f>IF(ISNUMBER(BZ191),BZ191,NA())</f>
        <v>#N/A</v>
      </c>
      <c r="CA10" s="312" t="e">
        <f t="shared" ref="CA10:CC10" si="61">IF(ISNUMBER(CA191),CA191,NA())</f>
        <v>#N/A</v>
      </c>
      <c r="CB10" s="315" t="e">
        <f t="shared" si="61"/>
        <v>#N/A</v>
      </c>
      <c r="CC10" s="315" t="e">
        <f t="shared" si="61"/>
        <v>#N/A</v>
      </c>
      <c r="CD10" s="143" t="str">
        <f>$AP191</f>
        <v/>
      </c>
      <c r="CE10" s="353" t="str">
        <f>CE191</f>
        <v>O2 flow per cells (mt: ROX-corr.)</v>
      </c>
      <c r="CF10" s="353" t="str">
        <f>CF191</f>
        <v>pmol/(s*Mill)</v>
      </c>
      <c r="CG10" s="38" t="e">
        <f>IF(ISNUMBER(CG191),CG191,NA())</f>
        <v>#N/A</v>
      </c>
      <c r="CH10" s="38" t="e">
        <f t="shared" ref="CH10:CJ10" si="62">IF(ISNUMBER(CH191),CH191,NA())</f>
        <v>#N/A</v>
      </c>
      <c r="CI10" s="38" t="e">
        <f t="shared" si="62"/>
        <v>#N/A</v>
      </c>
      <c r="CJ10" s="38" t="e">
        <f t="shared" si="62"/>
        <v>#N/A</v>
      </c>
      <c r="CK10" s="143" t="str">
        <f>$AP191</f>
        <v/>
      </c>
      <c r="CL10" s="354" t="str">
        <f>CL191</f>
        <v>FCR (mt: ROX-corr.)</v>
      </c>
      <c r="CM10" s="354" t="str">
        <f>CM191</f>
        <v>relative</v>
      </c>
      <c r="CN10" s="315" t="e">
        <f>IF(ISNUMBER(CN191),CN191,NA())</f>
        <v>#N/A</v>
      </c>
      <c r="CO10" s="315" t="e">
        <f t="shared" ref="CO10:CQ10" si="63">IF(ISNUMBER(CO191),CO191,NA())</f>
        <v>#N/A</v>
      </c>
      <c r="CP10" s="315" t="e">
        <f t="shared" si="63"/>
        <v>#N/A</v>
      </c>
      <c r="CQ10" s="315" t="e">
        <f t="shared" si="63"/>
        <v>#N/A</v>
      </c>
      <c r="CR10" s="143" t="str">
        <f>$AP191</f>
        <v/>
      </c>
      <c r="CS10" s="354" t="str">
        <f>CS191</f>
        <v>FCF (mt: ROX-corr.)</v>
      </c>
      <c r="CT10" s="354" t="str">
        <f>CT191</f>
        <v>relative</v>
      </c>
      <c r="CU10" s="315" t="e">
        <f>IF(ISNUMBER(CU191),CU191,NA())</f>
        <v>#N/A</v>
      </c>
      <c r="CV10" s="315" t="e">
        <f t="shared" ref="CV10:CX10" si="64">IF(ISNUMBER(CV191),CV191,NA())</f>
        <v>#N/A</v>
      </c>
      <c r="CW10" s="315" t="e">
        <f t="shared" si="64"/>
        <v>#N/A</v>
      </c>
      <c r="CX10" s="315" t="e">
        <f t="shared" si="64"/>
        <v>#N/A</v>
      </c>
      <c r="CY10" s="143" t="str">
        <f>$AP191</f>
        <v/>
      </c>
    </row>
    <row r="11" spans="1:116">
      <c r="A11" s="468" t="s">
        <v>118</v>
      </c>
      <c r="B11" s="288" t="str">
        <f>B181</f>
        <v>•</v>
      </c>
      <c r="C11" s="289" t="str">
        <f>IF(ISTEXT(C182),C182,"")</f>
        <v/>
      </c>
      <c r="D11" s="289" t="str">
        <f>IF(ISTEXT(D182),D182,"")</f>
        <v/>
      </c>
      <c r="E11" s="288" t="str">
        <f>E182</f>
        <v/>
      </c>
      <c r="F11" s="166" t="str">
        <f>IF(ISTEXT(G181),G181,"")</f>
        <v/>
      </c>
      <c r="G11" s="4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16"/>
      <c r="AA11" s="127"/>
      <c r="AB11" s="127"/>
      <c r="AC11" s="127"/>
      <c r="AD11" s="127"/>
      <c r="AE11" s="127"/>
      <c r="AF11" s="127"/>
      <c r="AG11" s="127"/>
      <c r="AH11" s="127"/>
      <c r="AK11" s="130"/>
      <c r="AL11" s="130"/>
      <c r="AM11" s="130"/>
      <c r="AN11" s="136">
        <f t="shared" si="8"/>
        <v>211</v>
      </c>
      <c r="AO11" s="137">
        <v>9</v>
      </c>
      <c r="AP11" s="138"/>
      <c r="AQ11" s="38"/>
      <c r="AR11" s="38"/>
      <c r="AS11" s="38"/>
      <c r="AT11" s="38"/>
      <c r="AU11" s="38"/>
      <c r="AV11" s="38"/>
      <c r="AW11" s="351"/>
      <c r="AX11" s="351"/>
      <c r="AY11" s="350"/>
      <c r="AZ11" s="350"/>
      <c r="BA11" s="350"/>
      <c r="BB11" s="350"/>
      <c r="BC11" s="140"/>
      <c r="BD11" s="141"/>
      <c r="BE11" s="141"/>
      <c r="BF11" s="142"/>
      <c r="BG11" s="143"/>
      <c r="BH11" s="143"/>
      <c r="BI11" s="144"/>
      <c r="BJ11" s="353"/>
      <c r="BK11" s="353"/>
      <c r="BL11" s="26"/>
      <c r="BM11" s="26"/>
      <c r="BN11" s="26"/>
      <c r="BO11" s="26"/>
      <c r="BP11" s="148"/>
      <c r="BQ11" s="354"/>
      <c r="BR11" s="354"/>
      <c r="BS11" s="24"/>
      <c r="BT11" s="24"/>
      <c r="BU11" s="24"/>
      <c r="BV11" s="24"/>
      <c r="BW11" s="148"/>
      <c r="BX11" s="354"/>
      <c r="BY11" s="354"/>
      <c r="BZ11" s="24"/>
      <c r="CA11" s="24"/>
      <c r="CB11" s="315"/>
      <c r="CC11" s="315"/>
      <c r="CD11" s="148"/>
      <c r="CE11" s="353"/>
      <c r="CF11" s="353"/>
      <c r="CG11" s="38"/>
      <c r="CH11" s="38"/>
      <c r="CI11" s="38"/>
      <c r="CJ11" s="38"/>
      <c r="CK11" s="148"/>
      <c r="CL11" s="354"/>
      <c r="CM11" s="354"/>
      <c r="CN11" s="315"/>
      <c r="CO11" s="315"/>
      <c r="CP11" s="315"/>
      <c r="CQ11" s="315"/>
      <c r="CR11" s="148"/>
      <c r="CS11" s="354"/>
      <c r="CT11" s="354"/>
      <c r="CU11" s="297"/>
      <c r="CV11" s="297"/>
      <c r="CW11" s="297"/>
      <c r="CX11" s="297"/>
      <c r="CY11" s="148"/>
    </row>
    <row r="12" spans="1:116">
      <c r="A12" s="431"/>
      <c r="D12" s="88"/>
      <c r="E12" s="287"/>
      <c r="F12" s="89"/>
      <c r="G12" s="4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26"/>
      <c r="AA12" s="127"/>
      <c r="AH12" s="127"/>
      <c r="AK12" s="130"/>
      <c r="AL12" s="130"/>
      <c r="AM12" s="130"/>
      <c r="AN12" s="136">
        <f t="shared" si="8"/>
        <v>231</v>
      </c>
      <c r="AO12" s="137">
        <v>10</v>
      </c>
      <c r="AP12" s="138"/>
      <c r="AQ12" s="38"/>
      <c r="AR12" s="38"/>
      <c r="AS12" s="38"/>
      <c r="AT12" s="38"/>
      <c r="AU12" s="38"/>
      <c r="AV12" s="38"/>
      <c r="AW12" s="351"/>
      <c r="AX12" s="351"/>
      <c r="AY12" s="350"/>
      <c r="AZ12" s="350"/>
      <c r="BA12" s="350"/>
      <c r="BB12" s="350"/>
      <c r="BC12" s="140"/>
      <c r="BD12" s="141"/>
      <c r="BE12" s="141"/>
      <c r="BF12" s="142"/>
      <c r="BG12" s="143"/>
      <c r="BH12" s="143"/>
      <c r="BI12" s="144"/>
      <c r="BJ12" s="353"/>
      <c r="BK12" s="353"/>
      <c r="BL12" s="26"/>
      <c r="BM12" s="26"/>
      <c r="BN12" s="26"/>
      <c r="BO12" s="26"/>
      <c r="BP12" s="148"/>
      <c r="BQ12" s="354"/>
      <c r="BR12" s="354"/>
      <c r="BS12" s="24"/>
      <c r="BT12" s="24"/>
      <c r="BU12" s="24"/>
      <c r="BV12" s="24"/>
      <c r="BW12" s="148"/>
      <c r="BX12" s="354"/>
      <c r="BY12" s="354"/>
      <c r="BZ12" s="24"/>
      <c r="CA12" s="24"/>
      <c r="CB12" s="315"/>
      <c r="CC12" s="315"/>
      <c r="CD12" s="148"/>
      <c r="CE12" s="353"/>
      <c r="CF12" s="353"/>
      <c r="CG12" s="38"/>
      <c r="CH12" s="38"/>
      <c r="CI12" s="38"/>
      <c r="CJ12" s="38"/>
      <c r="CK12" s="148"/>
      <c r="CL12" s="354"/>
      <c r="CM12" s="354"/>
      <c r="CN12" s="315"/>
      <c r="CO12" s="315"/>
      <c r="CP12" s="315"/>
      <c r="CQ12" s="315"/>
      <c r="CR12" s="148"/>
      <c r="CS12" s="354"/>
      <c r="CT12" s="354"/>
      <c r="CU12" s="297"/>
      <c r="CV12" s="297"/>
      <c r="CW12" s="297"/>
      <c r="CX12" s="297"/>
      <c r="CY12" s="148"/>
    </row>
    <row r="13" spans="1:116">
      <c r="A13" s="431"/>
      <c r="B13" s="93"/>
      <c r="D13" s="88"/>
      <c r="E13" s="287"/>
      <c r="F13" s="89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26"/>
      <c r="AA13" s="127"/>
      <c r="AB13" s="127"/>
      <c r="AC13" s="127"/>
      <c r="AD13" s="127"/>
      <c r="AE13" s="127"/>
      <c r="AF13" s="127"/>
      <c r="AG13" s="127"/>
      <c r="AH13" s="127"/>
      <c r="AK13" s="130"/>
      <c r="AL13" s="130"/>
      <c r="AM13" s="130"/>
      <c r="AN13" s="136">
        <f t="shared" si="8"/>
        <v>251</v>
      </c>
      <c r="AO13" s="137">
        <v>11</v>
      </c>
      <c r="AP13" s="138"/>
      <c r="AQ13" s="38"/>
      <c r="AR13" s="38"/>
      <c r="AS13" s="38"/>
      <c r="AT13" s="38"/>
      <c r="AU13" s="38"/>
      <c r="AV13" s="38"/>
      <c r="AW13" s="351"/>
      <c r="AX13" s="351"/>
      <c r="AY13" s="350"/>
      <c r="AZ13" s="350"/>
      <c r="BA13" s="350"/>
      <c r="BB13" s="350"/>
      <c r="BC13" s="140"/>
      <c r="BD13" s="141"/>
      <c r="BE13" s="141"/>
      <c r="BF13" s="142"/>
      <c r="BG13" s="143"/>
      <c r="BH13" s="143"/>
      <c r="BI13" s="144"/>
      <c r="BJ13" s="353"/>
      <c r="BK13" s="353"/>
      <c r="BL13" s="26"/>
      <c r="BM13" s="26"/>
      <c r="BN13" s="26"/>
      <c r="BO13" s="26"/>
      <c r="BP13" s="148"/>
      <c r="BQ13" s="354"/>
      <c r="BR13" s="354"/>
      <c r="BS13" s="24"/>
      <c r="BT13" s="24"/>
      <c r="BU13" s="24"/>
      <c r="BV13" s="24"/>
      <c r="BW13" s="148"/>
      <c r="BX13" s="354"/>
      <c r="BY13" s="354"/>
      <c r="BZ13" s="24"/>
      <c r="CA13" s="24"/>
      <c r="CB13" s="315"/>
      <c r="CC13" s="315"/>
      <c r="CD13" s="148"/>
      <c r="CE13" s="353"/>
      <c r="CF13" s="353"/>
      <c r="CG13" s="38"/>
      <c r="CH13" s="38"/>
      <c r="CI13" s="38"/>
      <c r="CJ13" s="38"/>
      <c r="CK13" s="148"/>
      <c r="CL13" s="354"/>
      <c r="CM13" s="354"/>
      <c r="CN13" s="315"/>
      <c r="CO13" s="315"/>
      <c r="CP13" s="315"/>
      <c r="CQ13" s="315"/>
      <c r="CR13" s="148"/>
      <c r="CS13" s="354"/>
      <c r="CT13" s="354"/>
      <c r="CU13" s="297"/>
      <c r="CV13" s="297"/>
      <c r="CW13" s="297"/>
      <c r="CX13" s="297"/>
      <c r="CY13" s="148"/>
    </row>
    <row r="14" spans="1:116">
      <c r="A14" s="431"/>
      <c r="B14" s="82"/>
      <c r="D14" s="88"/>
      <c r="E14" s="287"/>
      <c r="F14" s="89"/>
      <c r="G14" s="4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26"/>
      <c r="AH14" s="127"/>
      <c r="AJ14" s="130"/>
      <c r="AK14" s="130"/>
      <c r="AL14" s="130"/>
      <c r="AM14" s="130"/>
      <c r="AN14" s="136">
        <f t="shared" si="8"/>
        <v>271</v>
      </c>
      <c r="AO14" s="137">
        <v>12</v>
      </c>
      <c r="AP14" s="138"/>
      <c r="AQ14" s="38"/>
      <c r="AR14" s="38"/>
      <c r="AS14" s="38"/>
      <c r="AT14" s="38"/>
      <c r="AU14" s="38"/>
      <c r="AV14" s="38"/>
      <c r="AW14" s="351"/>
      <c r="AX14" s="351"/>
      <c r="AY14" s="350"/>
      <c r="AZ14" s="350"/>
      <c r="BA14" s="350"/>
      <c r="BB14" s="350"/>
      <c r="BC14" s="140"/>
      <c r="BD14" s="141"/>
      <c r="BE14" s="141"/>
      <c r="BF14" s="142"/>
      <c r="BG14" s="143"/>
      <c r="BH14" s="143"/>
      <c r="BI14" s="144"/>
      <c r="BJ14" s="353"/>
      <c r="BK14" s="353"/>
      <c r="BL14" s="26"/>
      <c r="BM14" s="26"/>
      <c r="BN14" s="26"/>
      <c r="BO14" s="26"/>
      <c r="BP14" s="148"/>
      <c r="BQ14" s="354"/>
      <c r="BR14" s="354"/>
      <c r="BS14" s="24"/>
      <c r="BT14" s="24"/>
      <c r="BU14" s="24"/>
      <c r="BV14" s="24"/>
      <c r="BW14" s="148"/>
      <c r="BX14" s="354"/>
      <c r="BY14" s="354"/>
      <c r="BZ14" s="24"/>
      <c r="CA14" s="24"/>
      <c r="CB14" s="315"/>
      <c r="CC14" s="315"/>
      <c r="CD14" s="148"/>
      <c r="CE14" s="353"/>
      <c r="CF14" s="353"/>
      <c r="CG14" s="38"/>
      <c r="CH14" s="38"/>
      <c r="CI14" s="38"/>
      <c r="CJ14" s="38"/>
      <c r="CK14" s="148"/>
      <c r="CL14" s="354"/>
      <c r="CM14" s="354"/>
      <c r="CN14" s="315"/>
      <c r="CO14" s="315"/>
      <c r="CP14" s="315"/>
      <c r="CQ14" s="315"/>
      <c r="CR14" s="148"/>
      <c r="CS14" s="354"/>
      <c r="CT14" s="354"/>
      <c r="CU14" s="297"/>
      <c r="CV14" s="297"/>
      <c r="CW14" s="297"/>
      <c r="CX14" s="297"/>
      <c r="CY14" s="148"/>
    </row>
    <row r="15" spans="1:116">
      <c r="A15" s="431"/>
      <c r="D15" s="88"/>
      <c r="E15" s="287"/>
      <c r="F15" s="89"/>
      <c r="G15" s="4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26"/>
      <c r="AH15" s="127"/>
      <c r="AM15" s="135"/>
      <c r="AN15" s="136">
        <f t="shared" si="8"/>
        <v>291</v>
      </c>
      <c r="AO15" s="137">
        <v>13</v>
      </c>
      <c r="AP15" s="138"/>
      <c r="AQ15" s="38"/>
      <c r="AR15" s="38"/>
      <c r="AS15" s="38"/>
      <c r="AT15" s="38"/>
      <c r="AU15" s="38"/>
      <c r="AV15" s="38"/>
      <c r="AW15" s="351"/>
      <c r="AX15" s="351"/>
      <c r="AY15" s="350"/>
      <c r="AZ15" s="350"/>
      <c r="BA15" s="350"/>
      <c r="BB15" s="350"/>
      <c r="BC15" s="140"/>
      <c r="BD15" s="141"/>
      <c r="BE15" s="141"/>
      <c r="BF15" s="142"/>
      <c r="BG15" s="143"/>
      <c r="BH15" s="143"/>
      <c r="BI15" s="144"/>
      <c r="BJ15" s="353"/>
      <c r="BK15" s="353"/>
      <c r="BL15" s="26"/>
      <c r="BM15" s="26"/>
      <c r="BN15" s="26"/>
      <c r="BO15" s="26"/>
      <c r="BP15" s="148"/>
      <c r="BQ15" s="354"/>
      <c r="BR15" s="354"/>
      <c r="BS15" s="24"/>
      <c r="BT15" s="24"/>
      <c r="BU15" s="24"/>
      <c r="BV15" s="24"/>
      <c r="BW15" s="148"/>
      <c r="BX15" s="354"/>
      <c r="BY15" s="354"/>
      <c r="BZ15" s="24"/>
      <c r="CA15" s="24"/>
      <c r="CB15" s="315"/>
      <c r="CC15" s="315"/>
      <c r="CD15" s="148"/>
      <c r="CE15" s="353"/>
      <c r="CF15" s="353"/>
      <c r="CG15" s="38"/>
      <c r="CH15" s="38"/>
      <c r="CI15" s="38"/>
      <c r="CJ15" s="38"/>
      <c r="CK15" s="148"/>
      <c r="CL15" s="354"/>
      <c r="CM15" s="354"/>
      <c r="CN15" s="315"/>
      <c r="CO15" s="315"/>
      <c r="CP15" s="315"/>
      <c r="CQ15" s="315"/>
      <c r="CR15" s="148"/>
      <c r="CS15" s="354"/>
      <c r="CT15" s="354"/>
      <c r="CU15" s="297"/>
      <c r="CV15" s="297"/>
      <c r="CW15" s="297"/>
      <c r="CX15" s="297"/>
      <c r="CY15" s="148"/>
    </row>
    <row r="16" spans="1:116" ht="13.5" thickBot="1">
      <c r="A16" s="431"/>
      <c r="B16" s="149"/>
      <c r="D16" s="88"/>
      <c r="E16" s="287"/>
      <c r="F16" s="89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26"/>
      <c r="AH16" s="127"/>
      <c r="AM16" s="133"/>
      <c r="AN16" s="136">
        <f t="shared" si="8"/>
        <v>311</v>
      </c>
      <c r="AO16" s="137">
        <v>14</v>
      </c>
      <c r="AP16" s="138"/>
      <c r="AQ16" s="38"/>
      <c r="AR16" s="38"/>
      <c r="AS16" s="38"/>
      <c r="AT16" s="38"/>
      <c r="AU16" s="38"/>
      <c r="AV16" s="38"/>
      <c r="AW16" s="351"/>
      <c r="AX16" s="351"/>
      <c r="AY16" s="350"/>
      <c r="AZ16" s="350"/>
      <c r="BA16" s="350"/>
      <c r="BB16" s="350"/>
      <c r="BC16" s="140"/>
      <c r="BD16" s="141"/>
      <c r="BE16" s="141"/>
      <c r="BF16" s="142"/>
      <c r="BG16" s="143"/>
      <c r="BH16" s="143"/>
      <c r="BI16" s="144"/>
      <c r="BJ16" s="353"/>
      <c r="BK16" s="353"/>
      <c r="BL16" s="26"/>
      <c r="BM16" s="26"/>
      <c r="BN16" s="26"/>
      <c r="BO16" s="26"/>
      <c r="BP16" s="148"/>
      <c r="BQ16" s="354"/>
      <c r="BR16" s="354"/>
      <c r="BS16" s="24"/>
      <c r="BT16" s="24"/>
      <c r="BU16" s="24"/>
      <c r="BV16" s="24"/>
      <c r="BW16" s="148"/>
      <c r="BX16" s="354"/>
      <c r="BY16" s="354"/>
      <c r="BZ16" s="24"/>
      <c r="CA16" s="24"/>
      <c r="CB16" s="315"/>
      <c r="CC16" s="315"/>
      <c r="CD16" s="148"/>
      <c r="CE16" s="353"/>
      <c r="CF16" s="353"/>
      <c r="CG16" s="38"/>
      <c r="CH16" s="38"/>
      <c r="CI16" s="38"/>
      <c r="CJ16" s="38"/>
      <c r="CK16" s="148"/>
      <c r="CL16" s="354"/>
      <c r="CM16" s="354"/>
      <c r="CN16" s="315"/>
      <c r="CO16" s="315"/>
      <c r="CP16" s="315"/>
      <c r="CQ16" s="315"/>
      <c r="CR16" s="148"/>
      <c r="CS16" s="354"/>
      <c r="CT16" s="354"/>
      <c r="CU16" s="297"/>
      <c r="CV16" s="297"/>
      <c r="CW16" s="297"/>
      <c r="CX16" s="297"/>
      <c r="CY16" s="148"/>
    </row>
    <row r="17" spans="1:103">
      <c r="A17" s="431"/>
      <c r="B17" s="149"/>
      <c r="D17" s="88"/>
      <c r="E17" s="287"/>
      <c r="F17" s="89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AH17" s="127"/>
      <c r="AI17" s="127" t="str">
        <f>BR33</f>
        <v>FCR, relative</v>
      </c>
      <c r="AJ17" s="485" t="str">
        <f>AJ$1</f>
        <v>R</v>
      </c>
      <c r="AK17" s="31" t="str">
        <f t="shared" ref="AK17:AM17" si="65">AK$1</f>
        <v>1Omy</v>
      </c>
      <c r="AL17" s="32" t="str">
        <f t="shared" si="65"/>
        <v>2U</v>
      </c>
      <c r="AM17" s="33" t="str">
        <f t="shared" si="65"/>
        <v>3Ama</v>
      </c>
      <c r="AN17" s="136">
        <f t="shared" si="8"/>
        <v>331</v>
      </c>
      <c r="AO17" s="137">
        <v>15</v>
      </c>
      <c r="AP17" s="138"/>
      <c r="AQ17" s="38"/>
      <c r="AR17" s="38"/>
      <c r="AS17" s="38"/>
      <c r="AT17" s="38"/>
      <c r="AU17" s="38"/>
      <c r="AV17" s="38"/>
      <c r="AW17" s="351"/>
      <c r="AX17" s="351"/>
      <c r="AY17" s="350"/>
      <c r="AZ17" s="350"/>
      <c r="BA17" s="350"/>
      <c r="BB17" s="350"/>
      <c r="BC17" s="140"/>
      <c r="BD17" s="141"/>
      <c r="BE17" s="141"/>
      <c r="BF17" s="142"/>
      <c r="BG17" s="143"/>
      <c r="BH17" s="143"/>
      <c r="BI17" s="144"/>
      <c r="BJ17" s="353"/>
      <c r="BK17" s="353"/>
      <c r="BL17" s="26"/>
      <c r="BM17" s="26"/>
      <c r="BN17" s="26"/>
      <c r="BO17" s="26"/>
      <c r="BP17" s="148"/>
      <c r="BQ17" s="354"/>
      <c r="BR17" s="354"/>
      <c r="BS17" s="24"/>
      <c r="BT17" s="24"/>
      <c r="BU17" s="24"/>
      <c r="BV17" s="24"/>
      <c r="BW17" s="148"/>
      <c r="BX17" s="354"/>
      <c r="BY17" s="354"/>
      <c r="BZ17" s="24"/>
      <c r="CA17" s="24"/>
      <c r="CB17" s="315"/>
      <c r="CC17" s="315"/>
      <c r="CD17" s="148"/>
      <c r="CE17" s="353"/>
      <c r="CF17" s="353"/>
      <c r="CG17" s="38"/>
      <c r="CH17" s="38"/>
      <c r="CI17" s="38"/>
      <c r="CJ17" s="38"/>
      <c r="CK17" s="148"/>
      <c r="CL17" s="354"/>
      <c r="CM17" s="354"/>
      <c r="CN17" s="315"/>
      <c r="CO17" s="315"/>
      <c r="CP17" s="315"/>
      <c r="CQ17" s="315"/>
      <c r="CR17" s="148"/>
      <c r="CS17" s="354"/>
      <c r="CT17" s="354"/>
      <c r="CU17" s="297"/>
      <c r="CV17" s="297"/>
      <c r="CW17" s="297"/>
      <c r="CX17" s="297"/>
      <c r="CY17" s="148"/>
    </row>
    <row r="18" spans="1:103">
      <c r="A18" s="431"/>
      <c r="B18" s="149"/>
      <c r="D18" s="88"/>
      <c r="E18" s="287"/>
      <c r="F18" s="89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26"/>
      <c r="AH18" s="127"/>
      <c r="AI18" s="127" t="str">
        <f>BR34</f>
        <v>Median</v>
      </c>
      <c r="AJ18" s="212">
        <f>BS34</f>
        <v>0.40126675380453014</v>
      </c>
      <c r="AK18" s="212">
        <f>BT34</f>
        <v>0.1047189414712964</v>
      </c>
      <c r="AL18" s="212">
        <f>BU34</f>
        <v>1</v>
      </c>
      <c r="AM18" s="212">
        <f>BV34</f>
        <v>2.3667131594467993E-2</v>
      </c>
      <c r="AN18" s="155">
        <f t="shared" si="8"/>
        <v>351</v>
      </c>
      <c r="AO18" s="137">
        <v>16</v>
      </c>
      <c r="AP18" s="138"/>
      <c r="AQ18" s="38"/>
      <c r="AR18" s="38"/>
      <c r="AS18" s="38"/>
      <c r="AT18" s="38"/>
      <c r="AU18" s="38"/>
      <c r="AV18" s="38"/>
      <c r="AW18" s="351"/>
      <c r="AX18" s="351"/>
      <c r="AY18" s="350"/>
      <c r="AZ18" s="350"/>
      <c r="BA18" s="350"/>
      <c r="BB18" s="350"/>
      <c r="BC18" s="140"/>
      <c r="BD18" s="141"/>
      <c r="BE18" s="141"/>
      <c r="BF18" s="142"/>
      <c r="BG18" s="143"/>
      <c r="BH18" s="143"/>
      <c r="BI18" s="144"/>
      <c r="BJ18" s="353"/>
      <c r="BK18" s="353"/>
      <c r="BL18" s="26"/>
      <c r="BM18" s="26"/>
      <c r="BN18" s="26"/>
      <c r="BO18" s="26"/>
      <c r="BP18" s="148"/>
      <c r="BQ18" s="354"/>
      <c r="BR18" s="354"/>
      <c r="BS18" s="24"/>
      <c r="BT18" s="24"/>
      <c r="BU18" s="24"/>
      <c r="BV18" s="24"/>
      <c r="BW18" s="148"/>
      <c r="BX18" s="354"/>
      <c r="BY18" s="354"/>
      <c r="BZ18" s="24"/>
      <c r="CA18" s="24"/>
      <c r="CB18" s="315"/>
      <c r="CC18" s="315"/>
      <c r="CD18" s="148"/>
      <c r="CE18" s="353"/>
      <c r="CF18" s="353"/>
      <c r="CG18" s="38"/>
      <c r="CH18" s="38"/>
      <c r="CI18" s="38"/>
      <c r="CJ18" s="38"/>
      <c r="CK18" s="148"/>
      <c r="CL18" s="354"/>
      <c r="CM18" s="354"/>
      <c r="CN18" s="315"/>
      <c r="CO18" s="315"/>
      <c r="CP18" s="315"/>
      <c r="CQ18" s="315"/>
      <c r="CR18" s="148"/>
      <c r="CS18" s="354"/>
      <c r="CT18" s="354"/>
      <c r="CU18" s="297"/>
      <c r="CV18" s="297"/>
      <c r="CW18" s="297"/>
      <c r="CX18" s="297"/>
      <c r="CY18" s="148"/>
    </row>
    <row r="19" spans="1:103">
      <c r="A19" s="431"/>
      <c r="B19" s="149"/>
      <c r="D19" s="88"/>
      <c r="F19" s="89"/>
      <c r="H19" s="492"/>
      <c r="I19" s="492"/>
      <c r="J19" s="492"/>
      <c r="K19" s="492"/>
      <c r="L19" s="492"/>
      <c r="M19" s="492"/>
      <c r="N19" s="492"/>
      <c r="O19" s="492"/>
      <c r="P19" s="492"/>
      <c r="Q19" s="492"/>
      <c r="R19" s="492"/>
      <c r="S19" s="492"/>
      <c r="T19" s="492"/>
      <c r="U19" s="492"/>
      <c r="V19" s="492"/>
      <c r="W19" s="492"/>
      <c r="X19" s="492"/>
      <c r="Y19" s="492"/>
      <c r="Z19" s="126"/>
      <c r="AH19" s="127"/>
      <c r="AN19" s="155">
        <f t="shared" si="8"/>
        <v>371</v>
      </c>
      <c r="AO19" s="137">
        <v>17</v>
      </c>
      <c r="AP19" s="138"/>
      <c r="AQ19" s="38"/>
      <c r="AR19" s="38"/>
      <c r="AS19" s="38"/>
      <c r="AT19" s="38"/>
      <c r="AU19" s="38"/>
      <c r="AV19" s="38"/>
      <c r="AW19" s="351"/>
      <c r="AX19" s="351"/>
      <c r="AY19" s="350"/>
      <c r="AZ19" s="350"/>
      <c r="BA19" s="350"/>
      <c r="BB19" s="350"/>
      <c r="BC19" s="140"/>
      <c r="BD19" s="141"/>
      <c r="BE19" s="141"/>
      <c r="BF19" s="142"/>
      <c r="BG19" s="143"/>
      <c r="BH19" s="143"/>
      <c r="BI19" s="144"/>
      <c r="BJ19" s="353"/>
      <c r="BK19" s="353"/>
      <c r="BL19" s="26"/>
      <c r="BM19" s="26"/>
      <c r="BN19" s="26"/>
      <c r="BO19" s="26"/>
      <c r="BP19" s="148"/>
      <c r="BQ19" s="354"/>
      <c r="BR19" s="354"/>
      <c r="BS19" s="24"/>
      <c r="BT19" s="24"/>
      <c r="BU19" s="24"/>
      <c r="BV19" s="24"/>
      <c r="BW19" s="148"/>
      <c r="BX19" s="354"/>
      <c r="BY19" s="354"/>
      <c r="BZ19" s="24"/>
      <c r="CA19" s="24"/>
      <c r="CB19" s="315"/>
      <c r="CC19" s="315"/>
      <c r="CD19" s="148"/>
      <c r="CE19" s="353"/>
      <c r="CF19" s="353"/>
      <c r="CG19" s="38"/>
      <c r="CH19" s="38"/>
      <c r="CI19" s="38"/>
      <c r="CJ19" s="38"/>
      <c r="CK19" s="148"/>
      <c r="CL19" s="354"/>
      <c r="CM19" s="354"/>
      <c r="CN19" s="315"/>
      <c r="CO19" s="315"/>
      <c r="CP19" s="315"/>
      <c r="CQ19" s="315"/>
      <c r="CR19" s="148"/>
      <c r="CS19" s="354"/>
      <c r="CT19" s="354"/>
      <c r="CU19" s="297"/>
      <c r="CV19" s="297"/>
      <c r="CW19" s="297"/>
      <c r="CX19" s="297"/>
      <c r="CY19" s="148"/>
    </row>
    <row r="20" spans="1:103">
      <c r="A20" s="431"/>
      <c r="D20" s="88"/>
      <c r="F20" s="89"/>
      <c r="H20" s="492"/>
      <c r="I20" s="492"/>
      <c r="J20" s="492"/>
      <c r="K20" s="492"/>
      <c r="L20" s="492"/>
      <c r="M20" s="492"/>
      <c r="N20" s="492"/>
      <c r="O20" s="492"/>
      <c r="P20" s="492"/>
      <c r="Q20" s="492"/>
      <c r="R20" s="492"/>
      <c r="S20" s="492"/>
      <c r="T20" s="492"/>
      <c r="U20" s="492"/>
      <c r="V20" s="492"/>
      <c r="W20" s="492"/>
      <c r="X20" s="492"/>
      <c r="Y20" s="492"/>
      <c r="AN20" s="136">
        <f t="shared" si="8"/>
        <v>391</v>
      </c>
      <c r="AO20" s="137">
        <v>18</v>
      </c>
      <c r="AP20" s="138"/>
      <c r="AQ20" s="38"/>
      <c r="AR20" s="38"/>
      <c r="AS20" s="38"/>
      <c r="AT20" s="38"/>
      <c r="AU20" s="38"/>
      <c r="AV20" s="38"/>
      <c r="AW20" s="351"/>
      <c r="AX20" s="351"/>
      <c r="AY20" s="350"/>
      <c r="AZ20" s="350"/>
      <c r="BA20" s="350"/>
      <c r="BB20" s="350"/>
      <c r="BC20" s="140"/>
      <c r="BD20" s="141"/>
      <c r="BE20" s="141"/>
      <c r="BF20" s="142"/>
      <c r="BG20" s="143"/>
      <c r="BH20" s="143"/>
      <c r="BI20" s="144"/>
      <c r="BJ20" s="353"/>
      <c r="BK20" s="353"/>
      <c r="BL20" s="26"/>
      <c r="BM20" s="26"/>
      <c r="BN20" s="26"/>
      <c r="BO20" s="26"/>
      <c r="BP20" s="148"/>
      <c r="BQ20" s="354"/>
      <c r="BR20" s="354"/>
      <c r="BS20" s="24"/>
      <c r="BT20" s="24"/>
      <c r="BU20" s="24"/>
      <c r="BV20" s="24"/>
      <c r="BW20" s="148"/>
      <c r="BX20" s="354"/>
      <c r="BY20" s="354"/>
      <c r="BZ20" s="24"/>
      <c r="CA20" s="24"/>
      <c r="CB20" s="315"/>
      <c r="CC20" s="315"/>
      <c r="CD20" s="148"/>
      <c r="CE20" s="353"/>
      <c r="CF20" s="353"/>
      <c r="CG20" s="38"/>
      <c r="CH20" s="38"/>
      <c r="CI20" s="38"/>
      <c r="CJ20" s="38"/>
      <c r="CK20" s="148"/>
      <c r="CL20" s="354"/>
      <c r="CM20" s="354"/>
      <c r="CN20" s="315"/>
      <c r="CO20" s="315"/>
      <c r="CP20" s="315"/>
      <c r="CQ20" s="315"/>
      <c r="CR20" s="148"/>
      <c r="CS20" s="354"/>
      <c r="CT20" s="354"/>
      <c r="CU20" s="297"/>
      <c r="CV20" s="297"/>
      <c r="CW20" s="297"/>
      <c r="CX20" s="297"/>
      <c r="CY20" s="148"/>
    </row>
    <row r="21" spans="1:103">
      <c r="A21" s="431"/>
      <c r="B21" s="93"/>
      <c r="C21" s="93"/>
      <c r="D21" s="93"/>
      <c r="E21" s="93"/>
      <c r="F21" s="93"/>
      <c r="H21" s="492"/>
      <c r="I21" s="492"/>
      <c r="J21" s="492"/>
      <c r="K21" s="492"/>
      <c r="L21" s="492"/>
      <c r="M21" s="492"/>
      <c r="N21" s="492"/>
      <c r="O21" s="492"/>
      <c r="P21" s="492"/>
      <c r="Q21" s="492"/>
      <c r="R21" s="492"/>
      <c r="S21" s="492"/>
      <c r="T21" s="492"/>
      <c r="U21" s="492"/>
      <c r="V21" s="492"/>
      <c r="W21" s="492"/>
      <c r="X21" s="492"/>
      <c r="Y21" s="492"/>
      <c r="AH21" s="23"/>
      <c r="AI21" s="141"/>
      <c r="AJ21" s="134"/>
      <c r="AK21" s="134"/>
      <c r="AL21" s="134"/>
      <c r="AM21" s="134"/>
      <c r="AN21" s="136">
        <f t="shared" si="8"/>
        <v>411</v>
      </c>
      <c r="AO21" s="137">
        <v>19</v>
      </c>
      <c r="AP21" s="138"/>
      <c r="AQ21" s="38"/>
      <c r="AR21" s="38"/>
      <c r="AS21" s="38"/>
      <c r="AT21" s="38"/>
      <c r="AU21" s="38"/>
      <c r="AV21" s="38"/>
      <c r="AW21" s="351"/>
      <c r="AX21" s="351"/>
      <c r="AY21" s="350"/>
      <c r="AZ21" s="350"/>
      <c r="BA21" s="350"/>
      <c r="BB21" s="350"/>
      <c r="BC21" s="140"/>
      <c r="BD21" s="141"/>
      <c r="BE21" s="141"/>
      <c r="BF21" s="142"/>
      <c r="BG21" s="143"/>
      <c r="BH21" s="143"/>
      <c r="BI21" s="144"/>
      <c r="BJ21" s="353"/>
      <c r="BK21" s="353"/>
      <c r="BL21" s="26"/>
      <c r="BM21" s="26"/>
      <c r="BN21" s="26"/>
      <c r="BO21" s="26"/>
      <c r="BP21" s="148"/>
      <c r="BQ21" s="354"/>
      <c r="BR21" s="354"/>
      <c r="BS21" s="24"/>
      <c r="BT21" s="24"/>
      <c r="BU21" s="24"/>
      <c r="BV21" s="24"/>
      <c r="BW21" s="148"/>
      <c r="BX21" s="354"/>
      <c r="BY21" s="354"/>
      <c r="BZ21" s="24"/>
      <c r="CA21" s="24"/>
      <c r="CB21" s="315"/>
      <c r="CC21" s="315"/>
      <c r="CD21" s="148"/>
      <c r="CE21" s="353"/>
      <c r="CF21" s="353"/>
      <c r="CG21" s="38"/>
      <c r="CH21" s="38"/>
      <c r="CI21" s="38"/>
      <c r="CJ21" s="38"/>
      <c r="CK21" s="148"/>
      <c r="CL21" s="354"/>
      <c r="CM21" s="354"/>
      <c r="CN21" s="315"/>
      <c r="CO21" s="315"/>
      <c r="CP21" s="315"/>
      <c r="CQ21" s="315"/>
      <c r="CR21" s="148"/>
      <c r="CS21" s="354"/>
      <c r="CT21" s="354"/>
      <c r="CU21" s="297"/>
      <c r="CV21" s="297"/>
      <c r="CW21" s="297"/>
      <c r="CX21" s="297"/>
      <c r="CY21" s="148"/>
    </row>
    <row r="22" spans="1:103">
      <c r="A22" s="431"/>
      <c r="B22" s="82"/>
      <c r="C22" s="82"/>
      <c r="D22" s="82"/>
      <c r="E22" s="82"/>
      <c r="F22" s="82"/>
      <c r="G22" s="150" t="s">
        <v>235</v>
      </c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45"/>
      <c r="AA22" s="45"/>
      <c r="AB22" s="45"/>
      <c r="AC22" s="45"/>
      <c r="AD22" s="45"/>
      <c r="AE22" s="45"/>
      <c r="AF22" s="45"/>
      <c r="AG22" s="45"/>
      <c r="AH22" s="153"/>
      <c r="AI22" s="154"/>
      <c r="AJ22" s="154"/>
      <c r="AK22" s="154"/>
      <c r="AL22" s="154"/>
      <c r="AM22" s="154"/>
      <c r="AN22" s="136">
        <f t="shared" si="8"/>
        <v>431</v>
      </c>
      <c r="AO22" s="137">
        <v>20</v>
      </c>
      <c r="AP22" s="138"/>
      <c r="AQ22" s="38"/>
      <c r="AR22" s="38"/>
      <c r="AS22" s="38"/>
      <c r="AT22" s="38"/>
      <c r="AU22" s="38"/>
      <c r="AV22" s="38"/>
      <c r="AW22" s="351"/>
      <c r="AX22" s="351"/>
      <c r="AY22" s="350"/>
      <c r="AZ22" s="350"/>
      <c r="BA22" s="350"/>
      <c r="BB22" s="350"/>
      <c r="BC22" s="140"/>
      <c r="BD22" s="141"/>
      <c r="BE22" s="141"/>
      <c r="BF22" s="142"/>
      <c r="BG22" s="143"/>
      <c r="BH22" s="143"/>
      <c r="BI22" s="144"/>
      <c r="BJ22" s="353"/>
      <c r="BK22" s="353"/>
      <c r="BL22" s="26"/>
      <c r="BM22" s="26"/>
      <c r="BN22" s="26"/>
      <c r="BO22" s="26"/>
      <c r="BP22" s="148"/>
      <c r="BQ22" s="354"/>
      <c r="BR22" s="354"/>
      <c r="BS22" s="24"/>
      <c r="BT22" s="24"/>
      <c r="BU22" s="24"/>
      <c r="BV22" s="24"/>
      <c r="BW22" s="148"/>
      <c r="BX22" s="354"/>
      <c r="BY22" s="354"/>
      <c r="BZ22" s="24"/>
      <c r="CA22" s="24"/>
      <c r="CB22" s="315"/>
      <c r="CC22" s="315"/>
      <c r="CD22" s="148"/>
      <c r="CE22" s="353"/>
      <c r="CF22" s="353"/>
      <c r="CG22" s="38"/>
      <c r="CH22" s="38"/>
      <c r="CI22" s="38"/>
      <c r="CJ22" s="38"/>
      <c r="CK22" s="148"/>
      <c r="CL22" s="354"/>
      <c r="CM22" s="354"/>
      <c r="CN22" s="315"/>
      <c r="CO22" s="315"/>
      <c r="CP22" s="315"/>
      <c r="CQ22" s="315"/>
      <c r="CR22" s="148"/>
      <c r="CS22" s="354"/>
      <c r="CT22" s="354"/>
      <c r="CU22" s="297"/>
      <c r="CV22" s="297"/>
      <c r="CW22" s="297"/>
      <c r="CX22" s="297"/>
      <c r="CY22" s="148"/>
    </row>
    <row r="23" spans="1:103">
      <c r="A23" s="431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AH23" s="23"/>
      <c r="AI23" s="141"/>
      <c r="AJ23" s="134"/>
      <c r="AK23" s="134"/>
      <c r="AL23" s="134"/>
      <c r="AM23" s="134"/>
      <c r="AN23" s="136">
        <f t="shared" si="8"/>
        <v>451</v>
      </c>
      <c r="AO23" s="137">
        <v>21</v>
      </c>
      <c r="AP23" s="138"/>
      <c r="AQ23" s="38"/>
      <c r="AR23" s="38"/>
      <c r="AS23" s="38"/>
      <c r="AT23" s="38"/>
      <c r="AU23" s="38"/>
      <c r="AV23" s="38"/>
      <c r="AW23" s="351"/>
      <c r="AX23" s="351"/>
      <c r="AY23" s="350"/>
      <c r="AZ23" s="350"/>
      <c r="BA23" s="350"/>
      <c r="BB23" s="350"/>
      <c r="BC23" s="140"/>
      <c r="BD23" s="141"/>
      <c r="BE23" s="141"/>
      <c r="BF23" s="142"/>
      <c r="BG23" s="143"/>
      <c r="BH23" s="143"/>
      <c r="BI23" s="144"/>
      <c r="BJ23" s="353"/>
      <c r="BK23" s="353"/>
      <c r="BL23" s="26"/>
      <c r="BM23" s="26"/>
      <c r="BN23" s="26"/>
      <c r="BO23" s="26"/>
      <c r="BP23" s="148"/>
      <c r="BQ23" s="354"/>
      <c r="BR23" s="354"/>
      <c r="BS23" s="24"/>
      <c r="BT23" s="24"/>
      <c r="BU23" s="24"/>
      <c r="BV23" s="24"/>
      <c r="BW23" s="148"/>
      <c r="BX23" s="354"/>
      <c r="BY23" s="354"/>
      <c r="BZ23" s="24"/>
      <c r="CA23" s="24"/>
      <c r="CB23" s="315"/>
      <c r="CC23" s="315"/>
      <c r="CD23" s="148"/>
      <c r="CE23" s="353"/>
      <c r="CF23" s="353"/>
      <c r="CG23" s="38"/>
      <c r="CH23" s="38"/>
      <c r="CI23" s="38"/>
      <c r="CJ23" s="38"/>
      <c r="CK23" s="483"/>
      <c r="CL23" s="354"/>
      <c r="CM23" s="354"/>
      <c r="CN23" s="315"/>
      <c r="CO23" s="315"/>
      <c r="CP23" s="315"/>
      <c r="CQ23" s="315"/>
      <c r="CR23" s="148"/>
      <c r="CS23" s="354"/>
      <c r="CT23" s="354"/>
      <c r="CU23" s="297"/>
      <c r="CV23" s="297"/>
      <c r="CW23" s="297"/>
      <c r="CX23" s="297"/>
      <c r="CY23" s="148"/>
    </row>
    <row r="24" spans="1:103">
      <c r="A24" s="431"/>
      <c r="B24" s="149"/>
      <c r="C24" s="149"/>
      <c r="D24" s="149"/>
      <c r="E24" s="149"/>
      <c r="F24" s="149"/>
      <c r="AH24" s="23"/>
      <c r="AI24" s="141"/>
      <c r="AJ24" s="134"/>
      <c r="AK24" s="134"/>
      <c r="AL24" s="134"/>
      <c r="AM24" s="134"/>
      <c r="AN24" s="136">
        <f t="shared" si="8"/>
        <v>471</v>
      </c>
      <c r="AO24" s="137">
        <v>22</v>
      </c>
      <c r="AP24" s="138"/>
      <c r="AQ24" s="38"/>
      <c r="AR24" s="38"/>
      <c r="AS24" s="38"/>
      <c r="AT24" s="38"/>
      <c r="AU24" s="38"/>
      <c r="AV24" s="38"/>
      <c r="AW24" s="351"/>
      <c r="AX24" s="351"/>
      <c r="AY24" s="350"/>
      <c r="AZ24" s="350"/>
      <c r="BA24" s="350"/>
      <c r="BB24" s="350"/>
      <c r="BC24" s="140"/>
      <c r="BD24" s="141"/>
      <c r="BE24" s="141"/>
      <c r="BF24" s="142"/>
      <c r="BG24" s="143"/>
      <c r="BH24" s="143"/>
      <c r="BI24" s="144"/>
      <c r="BJ24" s="353"/>
      <c r="BK24" s="353"/>
      <c r="BL24" s="26"/>
      <c r="BM24" s="26"/>
      <c r="BN24" s="26"/>
      <c r="BO24" s="26"/>
      <c r="BP24" s="148"/>
      <c r="BQ24" s="354"/>
      <c r="BR24" s="354"/>
      <c r="BS24" s="24"/>
      <c r="BT24" s="24"/>
      <c r="BU24" s="24"/>
      <c r="BV24" s="24"/>
      <c r="BW24" s="148"/>
      <c r="BX24" s="354"/>
      <c r="BY24" s="354"/>
      <c r="BZ24" s="24"/>
      <c r="CA24" s="24"/>
      <c r="CB24" s="315"/>
      <c r="CC24" s="315"/>
      <c r="CD24" s="148"/>
      <c r="CE24" s="353"/>
      <c r="CF24" s="353"/>
      <c r="CG24" s="38"/>
      <c r="CH24" s="38"/>
      <c r="CI24" s="38"/>
      <c r="CJ24" s="38"/>
      <c r="CK24" s="148"/>
      <c r="CL24" s="354"/>
      <c r="CM24" s="354"/>
      <c r="CN24" s="315"/>
      <c r="CO24" s="315"/>
      <c r="CP24" s="315"/>
      <c r="CQ24" s="315"/>
      <c r="CR24" s="148"/>
      <c r="CS24" s="354"/>
      <c r="CT24" s="354"/>
      <c r="CU24" s="297"/>
      <c r="CV24" s="297"/>
      <c r="CW24" s="297"/>
      <c r="CX24" s="297"/>
      <c r="CY24" s="148"/>
    </row>
    <row r="25" spans="1:103">
      <c r="A25" s="431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AH25" s="23"/>
      <c r="AI25" s="141"/>
      <c r="AJ25" s="134"/>
      <c r="AK25" s="134"/>
      <c r="AL25" s="134"/>
      <c r="AM25" s="134"/>
      <c r="AN25" s="136">
        <f t="shared" si="8"/>
        <v>491</v>
      </c>
      <c r="AO25" s="137">
        <v>23</v>
      </c>
      <c r="AP25" s="138"/>
      <c r="AQ25" s="38"/>
      <c r="AR25" s="38"/>
      <c r="AS25" s="38"/>
      <c r="AT25" s="38"/>
      <c r="AU25" s="38"/>
      <c r="AV25" s="38"/>
      <c r="AW25" s="351"/>
      <c r="AX25" s="351"/>
      <c r="AY25" s="350"/>
      <c r="AZ25" s="350"/>
      <c r="BA25" s="350"/>
      <c r="BB25" s="350"/>
      <c r="BC25" s="140"/>
      <c r="BD25" s="141"/>
      <c r="BE25" s="141"/>
      <c r="BF25" s="142"/>
      <c r="BG25" s="143"/>
      <c r="BH25" s="143"/>
      <c r="BI25" s="144"/>
      <c r="BJ25" s="353"/>
      <c r="BK25" s="353"/>
      <c r="BL25" s="26"/>
      <c r="BM25" s="26"/>
      <c r="BN25" s="26"/>
      <c r="BO25" s="26"/>
      <c r="BP25" s="148"/>
      <c r="BQ25" s="354"/>
      <c r="BR25" s="354"/>
      <c r="BS25" s="24"/>
      <c r="BT25" s="24"/>
      <c r="BU25" s="24"/>
      <c r="BV25" s="24"/>
      <c r="BW25" s="148"/>
      <c r="BX25" s="354"/>
      <c r="BY25" s="354"/>
      <c r="BZ25" s="24"/>
      <c r="CA25" s="24"/>
      <c r="CB25" s="315"/>
      <c r="CC25" s="315"/>
      <c r="CD25" s="148"/>
      <c r="CE25" s="353"/>
      <c r="CF25" s="353"/>
      <c r="CG25" s="38"/>
      <c r="CH25" s="38"/>
      <c r="CI25" s="38"/>
      <c r="CJ25" s="38"/>
      <c r="CK25" s="148"/>
      <c r="CL25" s="354"/>
      <c r="CM25" s="354"/>
      <c r="CN25" s="315"/>
      <c r="CO25" s="315"/>
      <c r="CP25" s="315"/>
      <c r="CQ25" s="315"/>
      <c r="CR25" s="148"/>
      <c r="CS25" s="354"/>
      <c r="CT25" s="354"/>
      <c r="CU25" s="297"/>
      <c r="CV25" s="297"/>
      <c r="CW25" s="297"/>
      <c r="CX25" s="297"/>
      <c r="CY25" s="148"/>
    </row>
    <row r="26" spans="1:103">
      <c r="A26" s="431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AH26" s="23"/>
      <c r="AI26" s="141"/>
      <c r="AJ26" s="134"/>
      <c r="AK26" s="134"/>
      <c r="AL26" s="134"/>
      <c r="AM26" s="134"/>
      <c r="AN26" s="136">
        <f t="shared" si="8"/>
        <v>511</v>
      </c>
      <c r="AO26" s="137">
        <v>24</v>
      </c>
      <c r="AP26" s="138"/>
      <c r="AQ26" s="38"/>
      <c r="AR26" s="38"/>
      <c r="AS26" s="38"/>
      <c r="AT26" s="38"/>
      <c r="AU26" s="38"/>
      <c r="AV26" s="38"/>
      <c r="AW26" s="351"/>
      <c r="AX26" s="351"/>
      <c r="AY26" s="350"/>
      <c r="AZ26" s="350"/>
      <c r="BA26" s="350"/>
      <c r="BB26" s="350"/>
      <c r="BC26" s="140"/>
      <c r="BD26" s="141"/>
      <c r="BE26" s="141"/>
      <c r="BF26" s="142"/>
      <c r="BG26" s="143"/>
      <c r="BH26" s="143"/>
      <c r="BI26" s="144"/>
      <c r="BJ26" s="353"/>
      <c r="BK26" s="353"/>
      <c r="BL26" s="26"/>
      <c r="BM26" s="26"/>
      <c r="BN26" s="26"/>
      <c r="BO26" s="26"/>
      <c r="BP26" s="148"/>
      <c r="BQ26" s="354"/>
      <c r="BR26" s="354"/>
      <c r="BS26" s="24"/>
      <c r="BT26" s="24"/>
      <c r="BU26" s="24"/>
      <c r="BV26" s="24"/>
      <c r="BW26" s="148"/>
      <c r="BX26" s="354"/>
      <c r="BY26" s="354"/>
      <c r="BZ26" s="24"/>
      <c r="CA26" s="24"/>
      <c r="CB26" s="315"/>
      <c r="CC26" s="315"/>
      <c r="CD26" s="148"/>
      <c r="CE26" s="353"/>
      <c r="CF26" s="353"/>
      <c r="CG26" s="38"/>
      <c r="CH26" s="38"/>
      <c r="CI26" s="38"/>
      <c r="CJ26" s="38"/>
      <c r="CK26" s="148"/>
      <c r="CL26" s="354"/>
      <c r="CM26" s="354"/>
      <c r="CN26" s="315"/>
      <c r="CO26" s="315"/>
      <c r="CP26" s="315"/>
      <c r="CQ26" s="315"/>
      <c r="CR26" s="148"/>
      <c r="CS26" s="354"/>
      <c r="CT26" s="354"/>
      <c r="CU26" s="297"/>
      <c r="CV26" s="297"/>
      <c r="CW26" s="297"/>
      <c r="CX26" s="297"/>
      <c r="CY26" s="148"/>
    </row>
    <row r="27" spans="1:103">
      <c r="A27" s="431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AH27" s="23"/>
      <c r="AI27" s="141"/>
      <c r="AJ27" s="134"/>
      <c r="AK27" s="134"/>
      <c r="AL27" s="134"/>
      <c r="AM27" s="134"/>
      <c r="AN27" s="136">
        <f t="shared" si="8"/>
        <v>531</v>
      </c>
      <c r="AO27" s="137">
        <v>25</v>
      </c>
      <c r="AP27" s="138"/>
      <c r="AQ27" s="38"/>
      <c r="AR27" s="38"/>
      <c r="AW27" s="351"/>
      <c r="AX27" s="351"/>
      <c r="AY27" s="350"/>
      <c r="AZ27" s="350"/>
      <c r="BA27" s="350"/>
      <c r="BB27" s="350"/>
      <c r="BC27" s="140"/>
      <c r="BJ27" s="353"/>
      <c r="BK27" s="353"/>
      <c r="BP27" s="14"/>
      <c r="BQ27" s="354"/>
      <c r="BR27" s="354"/>
      <c r="BW27" s="14"/>
      <c r="BX27" s="354"/>
      <c r="BY27" s="354"/>
      <c r="CB27" s="315"/>
      <c r="CC27" s="315"/>
      <c r="CD27" s="14"/>
      <c r="CE27" s="353"/>
      <c r="CF27" s="353"/>
      <c r="CG27" s="38"/>
      <c r="CH27" s="38"/>
      <c r="CI27" s="38"/>
      <c r="CJ27" s="38"/>
      <c r="CK27" s="14"/>
      <c r="CL27" s="354"/>
      <c r="CM27" s="354"/>
      <c r="CN27" s="315"/>
      <c r="CO27" s="315"/>
      <c r="CP27" s="315"/>
      <c r="CQ27" s="315"/>
      <c r="CR27" s="14"/>
      <c r="CS27" s="354"/>
      <c r="CT27" s="354"/>
      <c r="CY27" s="14"/>
    </row>
    <row r="28" spans="1:103">
      <c r="A28" s="431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AH28" s="23"/>
      <c r="AI28" s="141"/>
      <c r="AJ28" s="134"/>
      <c r="AK28" s="134"/>
      <c r="AL28" s="134"/>
      <c r="AM28" s="134"/>
      <c r="AN28" s="136">
        <f t="shared" si="8"/>
        <v>551</v>
      </c>
      <c r="AO28" s="137">
        <v>26</v>
      </c>
      <c r="AP28" s="138"/>
      <c r="AQ28" s="38"/>
      <c r="AR28" s="38"/>
      <c r="AW28" s="351"/>
      <c r="AX28" s="351"/>
      <c r="AY28" s="350"/>
      <c r="AZ28" s="350"/>
      <c r="BA28" s="350"/>
      <c r="BB28" s="350"/>
      <c r="BC28" s="140"/>
      <c r="BJ28" s="353"/>
      <c r="BK28" s="353"/>
      <c r="BP28" s="14"/>
      <c r="BQ28" s="354"/>
      <c r="BR28" s="354"/>
      <c r="BW28" s="14"/>
      <c r="BX28" s="354"/>
      <c r="BY28" s="354"/>
      <c r="CB28" s="315"/>
      <c r="CC28" s="315"/>
      <c r="CD28" s="14"/>
      <c r="CE28" s="353"/>
      <c r="CF28" s="353"/>
      <c r="CG28" s="38"/>
      <c r="CH28" s="38"/>
      <c r="CI28" s="38"/>
      <c r="CJ28" s="38"/>
      <c r="CK28" s="14"/>
      <c r="CL28" s="354"/>
      <c r="CM28" s="354"/>
      <c r="CN28" s="315"/>
      <c r="CO28" s="315"/>
      <c r="CP28" s="315"/>
      <c r="CQ28" s="315"/>
      <c r="CR28" s="14"/>
      <c r="CS28" s="354"/>
      <c r="CT28" s="354"/>
      <c r="CY28" s="14"/>
    </row>
    <row r="29" spans="1:103">
      <c r="A29" s="431"/>
      <c r="AN29" s="136">
        <f t="shared" si="8"/>
        <v>571</v>
      </c>
      <c r="AO29" s="137">
        <v>27</v>
      </c>
      <c r="AP29" s="138"/>
      <c r="AQ29" s="38"/>
      <c r="AR29" s="38"/>
      <c r="AS29" s="116"/>
      <c r="AT29" s="116"/>
      <c r="AU29" s="116"/>
      <c r="AV29" s="116"/>
      <c r="AW29" s="351"/>
      <c r="AX29" s="351"/>
      <c r="AY29" s="350"/>
      <c r="AZ29" s="350"/>
      <c r="BA29" s="350"/>
      <c r="BB29" s="350"/>
      <c r="BC29" s="140"/>
      <c r="BD29" s="116"/>
      <c r="BE29" s="116"/>
      <c r="BF29" s="116"/>
      <c r="BG29" s="116"/>
      <c r="BH29" s="116"/>
      <c r="BJ29" s="353"/>
      <c r="BK29" s="353"/>
      <c r="BL29" s="116"/>
      <c r="BM29" s="116"/>
      <c r="BN29" s="116"/>
      <c r="BO29" s="116"/>
      <c r="BP29" s="14"/>
      <c r="BQ29" s="354"/>
      <c r="BR29" s="354"/>
      <c r="BW29" s="14"/>
      <c r="BX29" s="354"/>
      <c r="BY29" s="354"/>
      <c r="CB29" s="315"/>
      <c r="CC29" s="315"/>
      <c r="CD29" s="14"/>
      <c r="CE29" s="353"/>
      <c r="CF29" s="353"/>
      <c r="CG29" s="38"/>
      <c r="CH29" s="38"/>
      <c r="CI29" s="38"/>
      <c r="CJ29" s="38"/>
      <c r="CK29" s="14"/>
      <c r="CL29" s="354"/>
      <c r="CM29" s="354"/>
      <c r="CN29" s="315"/>
      <c r="CO29" s="315"/>
      <c r="CP29" s="315"/>
      <c r="CQ29" s="315"/>
      <c r="CR29" s="14"/>
      <c r="CS29" s="354"/>
      <c r="CT29" s="354"/>
      <c r="CY29" s="14"/>
    </row>
    <row r="30" spans="1:103">
      <c r="A30" s="431"/>
      <c r="AN30" s="136">
        <f t="shared" si="8"/>
        <v>591</v>
      </c>
      <c r="AO30" s="137">
        <v>28</v>
      </c>
      <c r="AP30" s="138"/>
      <c r="AQ30" s="38"/>
      <c r="AR30" s="38"/>
      <c r="AW30" s="351"/>
      <c r="AX30" s="351"/>
      <c r="AY30" s="350"/>
      <c r="AZ30" s="350"/>
      <c r="BA30" s="350"/>
      <c r="BB30" s="350"/>
      <c r="BC30" s="140"/>
      <c r="BJ30" s="353"/>
      <c r="BK30" s="353"/>
      <c r="BP30" s="14"/>
      <c r="BQ30" s="354"/>
      <c r="BR30" s="354"/>
      <c r="BW30" s="14"/>
      <c r="BX30" s="354"/>
      <c r="BY30" s="354"/>
      <c r="CB30" s="315"/>
      <c r="CC30" s="315"/>
      <c r="CD30" s="14"/>
      <c r="CE30" s="353"/>
      <c r="CF30" s="353"/>
      <c r="CG30" s="38"/>
      <c r="CH30" s="38"/>
      <c r="CI30" s="38"/>
      <c r="CJ30" s="38"/>
      <c r="CK30" s="14"/>
      <c r="CL30" s="354"/>
      <c r="CM30" s="354"/>
      <c r="CN30" s="315"/>
      <c r="CO30" s="315"/>
      <c r="CP30" s="315"/>
      <c r="CQ30" s="315"/>
      <c r="CR30" s="14"/>
      <c r="CS30" s="354"/>
      <c r="CT30" s="354"/>
      <c r="CY30" s="14"/>
    </row>
    <row r="31" spans="1:103">
      <c r="A31" s="431"/>
      <c r="AN31" s="136">
        <f t="shared" si="8"/>
        <v>611</v>
      </c>
      <c r="AO31" s="137">
        <v>29</v>
      </c>
      <c r="AP31" s="138"/>
      <c r="AQ31" s="38"/>
      <c r="AR31" s="38"/>
      <c r="AW31" s="351"/>
      <c r="AX31" s="351"/>
      <c r="AY31" s="350"/>
      <c r="AZ31" s="350"/>
      <c r="BA31" s="350"/>
      <c r="BB31" s="350"/>
      <c r="BC31" s="140"/>
      <c r="BJ31" s="353"/>
      <c r="BK31" s="353"/>
      <c r="BP31" s="14"/>
      <c r="BQ31" s="354"/>
      <c r="BR31" s="354"/>
      <c r="BW31" s="14"/>
      <c r="BX31" s="354"/>
      <c r="BY31" s="354"/>
      <c r="CB31" s="315"/>
      <c r="CC31" s="315"/>
      <c r="CD31" s="14"/>
      <c r="CE31" s="353"/>
      <c r="CF31" s="353"/>
      <c r="CG31" s="38"/>
      <c r="CH31" s="38"/>
      <c r="CI31" s="38"/>
      <c r="CJ31" s="38"/>
      <c r="CK31" s="14"/>
      <c r="CL31" s="354"/>
      <c r="CM31" s="354"/>
      <c r="CN31" s="315"/>
      <c r="CO31" s="315"/>
      <c r="CP31" s="315"/>
      <c r="CQ31" s="315"/>
      <c r="CR31" s="14"/>
      <c r="CS31" s="354"/>
      <c r="CT31" s="354"/>
      <c r="CY31" s="14"/>
    </row>
    <row r="32" spans="1:103" ht="13.5" thickBot="1">
      <c r="A32" s="501" t="s">
        <v>168</v>
      </c>
      <c r="B32" s="18" t="str">
        <f>$B$2</f>
        <v>CCP</v>
      </c>
      <c r="H32" s="81" t="s">
        <v>31</v>
      </c>
      <c r="AH32" s="23"/>
      <c r="AI32" s="141"/>
      <c r="AJ32" s="134"/>
      <c r="AK32" s="134"/>
      <c r="AL32" s="134"/>
      <c r="AM32" s="134"/>
      <c r="AN32" s="136">
        <f t="shared" si="8"/>
        <v>631</v>
      </c>
      <c r="AO32" s="137">
        <v>30</v>
      </c>
      <c r="AP32" s="318"/>
      <c r="AQ32" s="38"/>
      <c r="AR32" s="38"/>
      <c r="AS32" s="38"/>
      <c r="AT32" s="38"/>
      <c r="AU32" s="38"/>
      <c r="AV32" s="38"/>
      <c r="AW32" s="351"/>
      <c r="AX32" s="351"/>
      <c r="AY32" s="350"/>
      <c r="AZ32" s="350"/>
      <c r="BA32" s="350"/>
      <c r="BB32" s="350"/>
      <c r="BC32" s="140"/>
      <c r="BF32" s="142"/>
      <c r="BG32" s="346"/>
      <c r="BH32" s="143"/>
      <c r="BI32" s="144"/>
      <c r="BJ32" s="353"/>
      <c r="BK32" s="353"/>
      <c r="BL32" s="26"/>
      <c r="BM32" s="26"/>
      <c r="BN32" s="26"/>
      <c r="BO32" s="26"/>
      <c r="BP32" s="148"/>
      <c r="BQ32" s="354"/>
      <c r="BR32" s="354"/>
      <c r="BS32" s="24"/>
      <c r="BT32" s="24"/>
      <c r="BU32" s="24"/>
      <c r="BV32" s="24"/>
      <c r="BW32" s="148"/>
      <c r="BX32" s="354"/>
      <c r="BY32" s="354"/>
      <c r="BZ32" s="24"/>
      <c r="CA32" s="24"/>
      <c r="CB32" s="315"/>
      <c r="CC32" s="315"/>
      <c r="CD32" s="148"/>
      <c r="CE32" s="353"/>
      <c r="CF32" s="353"/>
      <c r="CG32" s="38"/>
      <c r="CH32" s="38"/>
      <c r="CI32" s="38"/>
      <c r="CJ32" s="38"/>
      <c r="CK32" s="148"/>
      <c r="CL32" s="354"/>
      <c r="CM32" s="354"/>
      <c r="CN32" s="315"/>
      <c r="CO32" s="315"/>
      <c r="CP32" s="315"/>
      <c r="CQ32" s="315"/>
      <c r="CR32" s="148"/>
      <c r="CS32" s="354"/>
      <c r="CT32" s="354"/>
      <c r="CU32" s="297"/>
      <c r="CV32" s="297"/>
      <c r="CW32" s="297"/>
      <c r="CX32" s="297"/>
      <c r="CY32" s="148"/>
    </row>
    <row r="33" spans="1:104">
      <c r="A33" s="502" t="s">
        <v>58</v>
      </c>
      <c r="B33" s="162" t="str">
        <f>$B$1</f>
        <v>C7H2</v>
      </c>
      <c r="C33" s="163">
        <f>$E$1</f>
        <v>1</v>
      </c>
      <c r="D33" s="164"/>
      <c r="E33" s="165" t="str">
        <f>BI$1</f>
        <v>Amount of sample</v>
      </c>
      <c r="F33" s="46" t="str">
        <f>BJ33</f>
        <v>O2 flow per cells</v>
      </c>
      <c r="G33" s="46" t="str">
        <f>BK33</f>
        <v>pmol/(s*Mill)</v>
      </c>
      <c r="H33" s="485" t="str">
        <f>AJ$1</f>
        <v>R</v>
      </c>
      <c r="I33" s="31" t="str">
        <f t="shared" ref="I33:K33" si="66">AK$1</f>
        <v>1Omy</v>
      </c>
      <c r="J33" s="32" t="str">
        <f t="shared" si="66"/>
        <v>2U</v>
      </c>
      <c r="K33" s="33" t="str">
        <f t="shared" si="66"/>
        <v>3Ama</v>
      </c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AH33" s="23"/>
      <c r="AI33" s="141"/>
      <c r="AJ33" s="134"/>
      <c r="AK33" s="134"/>
      <c r="AL33" s="134"/>
      <c r="AM33" s="463" t="s">
        <v>209</v>
      </c>
      <c r="AN33" s="117"/>
      <c r="AO33" s="157"/>
      <c r="AP33" s="453">
        <f>$E$1</f>
        <v>1</v>
      </c>
      <c r="AQ33" s="47" t="s">
        <v>5</v>
      </c>
      <c r="AR33" s="47" t="s">
        <v>4</v>
      </c>
      <c r="AS33" s="485" t="str">
        <f>AS1</f>
        <v>R</v>
      </c>
      <c r="AT33" s="31" t="str">
        <f>AT1</f>
        <v>1Omy</v>
      </c>
      <c r="AU33" s="32" t="str">
        <f>AU1</f>
        <v>2U</v>
      </c>
      <c r="AV33" s="33" t="str">
        <f>AV1</f>
        <v>3Ama</v>
      </c>
      <c r="AW33" s="48" t="s">
        <v>23</v>
      </c>
      <c r="AX33" s="48" t="s">
        <v>6</v>
      </c>
      <c r="AY33" s="485" t="str">
        <f>AY1</f>
        <v>R</v>
      </c>
      <c r="AZ33" s="31" t="str">
        <f>AZ1</f>
        <v>1Omy</v>
      </c>
      <c r="BA33" s="32" t="str">
        <f>BA1</f>
        <v>2U</v>
      </c>
      <c r="BB33" s="33" t="str">
        <f>BB1</f>
        <v>3Ama</v>
      </c>
      <c r="BC33" s="167"/>
      <c r="BF33" s="168" t="str">
        <f>BF51</f>
        <v>C7H2</v>
      </c>
      <c r="BG33" s="448">
        <f>$E$1</f>
        <v>1</v>
      </c>
      <c r="BH33" s="169" t="str">
        <f>BH1</f>
        <v>n</v>
      </c>
      <c r="BI33" s="170" t="str">
        <f>BI1</f>
        <v>Amount of sample</v>
      </c>
      <c r="BJ33" s="47" t="str">
        <f>BJ3</f>
        <v>O2 flow per cells</v>
      </c>
      <c r="BK33" s="47" t="str">
        <f>BK3</f>
        <v>pmol/(s*Mill)</v>
      </c>
      <c r="BL33" s="485" t="str">
        <f>BL$1</f>
        <v>R</v>
      </c>
      <c r="BM33" s="31" t="str">
        <f>BM$1</f>
        <v>1Omy</v>
      </c>
      <c r="BN33" s="32" t="str">
        <f>BN$1</f>
        <v>2U</v>
      </c>
      <c r="BO33" s="33" t="str">
        <f>BO$1</f>
        <v>3Ama</v>
      </c>
      <c r="BP33" s="448">
        <f>$E$1</f>
        <v>1</v>
      </c>
      <c r="BQ33" s="35" t="str">
        <f>BQ3</f>
        <v>Flux control ratio</v>
      </c>
      <c r="BR33" s="34" t="str">
        <f>BR3</f>
        <v>FCR, relative</v>
      </c>
      <c r="BS33" s="485" t="str">
        <f>BS1</f>
        <v>R</v>
      </c>
      <c r="BT33" s="31" t="str">
        <f>BT1</f>
        <v>1Omy</v>
      </c>
      <c r="BU33" s="32" t="str">
        <f>BU1</f>
        <v>2U</v>
      </c>
      <c r="BV33" s="33" t="str">
        <f>BV1</f>
        <v>3Ama</v>
      </c>
      <c r="BW33" s="448">
        <f>$E$1</f>
        <v>1</v>
      </c>
      <c r="BX33" s="34" t="str">
        <f>BX3</f>
        <v>Flux control factor</v>
      </c>
      <c r="BY33" s="34" t="str">
        <f>BY3</f>
        <v>FCF, relative</v>
      </c>
      <c r="BZ33" s="485" t="str">
        <f>BZ$1</f>
        <v>1-R/U</v>
      </c>
      <c r="CA33" s="31" t="str">
        <f>CA$1</f>
        <v>1-Omy/R</v>
      </c>
      <c r="CB33" s="32" t="str">
        <f>CB$1</f>
        <v>1-Omy/U</v>
      </c>
      <c r="CC33" s="33" t="str">
        <f>CC$1</f>
        <v>1-ROX/U</v>
      </c>
      <c r="CD33" s="448">
        <f>$E$1</f>
        <v>1</v>
      </c>
      <c r="CE33" s="47" t="str">
        <f>CE3</f>
        <v>O2 flow per cells (mt: ROX-corr.)</v>
      </c>
      <c r="CF33" s="47" t="str">
        <f>CF3</f>
        <v>pmol/(s*Mill)</v>
      </c>
      <c r="CG33" s="485" t="str">
        <f>CG1</f>
        <v>R</v>
      </c>
      <c r="CH33" s="31" t="str">
        <f>CH1</f>
        <v>1Omy</v>
      </c>
      <c r="CI33" s="32" t="str">
        <f>CI1</f>
        <v>2U</v>
      </c>
      <c r="CJ33" s="33" t="str">
        <f>CJ1</f>
        <v>3Ama</v>
      </c>
      <c r="CK33" s="448">
        <f>$E$1</f>
        <v>1</v>
      </c>
      <c r="CL33" s="49" t="str">
        <f>CL3</f>
        <v>FCR (mt: ROX-corr.)</v>
      </c>
      <c r="CM33" s="49" t="str">
        <f>CM3</f>
        <v>relative</v>
      </c>
      <c r="CN33" s="485" t="str">
        <f>CN1</f>
        <v>R</v>
      </c>
      <c r="CO33" s="31" t="str">
        <f>CO1</f>
        <v>1Omy</v>
      </c>
      <c r="CP33" s="32" t="str">
        <f>CP1</f>
        <v>2U</v>
      </c>
      <c r="CQ33" s="33" t="str">
        <f>CQ1</f>
        <v>3Ama</v>
      </c>
      <c r="CR33" s="448">
        <f>$E$1</f>
        <v>1</v>
      </c>
      <c r="CS33" s="49" t="str">
        <f>CS3</f>
        <v>FCF (mt: ROX-corr.)</v>
      </c>
      <c r="CT33" s="49" t="str">
        <f>CT3</f>
        <v>relative</v>
      </c>
      <c r="CU33" s="485" t="str">
        <f>CU$1</f>
        <v>1-R/U</v>
      </c>
      <c r="CV33" s="31" t="str">
        <f>CV$1</f>
        <v>1-Omy/R</v>
      </c>
      <c r="CW33" s="32" t="str">
        <f>CW$1</f>
        <v>1-Omy/U</v>
      </c>
      <c r="CX33" s="33" t="str">
        <f>CX$1</f>
        <v>1-ROX/U</v>
      </c>
      <c r="CY33" s="448">
        <f>$E$1</f>
        <v>1</v>
      </c>
    </row>
    <row r="34" spans="1:104">
      <c r="A34" s="431"/>
      <c r="B34" s="1"/>
      <c r="C34" s="1"/>
      <c r="D34" s="307" t="str">
        <f t="shared" ref="D34:D39" si="67">BG34</f>
        <v>Median</v>
      </c>
      <c r="E34" s="297">
        <f t="shared" ref="E34:E39" si="68">BI34</f>
        <v>2</v>
      </c>
      <c r="F34" s="1"/>
      <c r="G34" s="50"/>
      <c r="H34" s="26">
        <f t="shared" ref="H34:K39" si="69">BL34</f>
        <v>20.058638885000001</v>
      </c>
      <c r="I34" s="26">
        <f t="shared" si="69"/>
        <v>5.2315496598299145</v>
      </c>
      <c r="J34" s="26">
        <f t="shared" si="69"/>
        <v>49.998277381071603</v>
      </c>
      <c r="K34" s="26">
        <f t="shared" si="69"/>
        <v>1.1814398344204717</v>
      </c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AH34" s="23"/>
      <c r="AI34" s="141"/>
      <c r="AJ34" s="134"/>
      <c r="AK34" s="134"/>
      <c r="AL34" s="134"/>
      <c r="AM34" s="134"/>
      <c r="AN34" s="171"/>
      <c r="AO34" s="171" t="s">
        <v>126</v>
      </c>
      <c r="AP34" s="448">
        <f>$E$1</f>
        <v>1</v>
      </c>
      <c r="AQ34" s="37" t="s">
        <v>5</v>
      </c>
      <c r="AR34" s="174" t="s">
        <v>34</v>
      </c>
      <c r="AS34" s="38">
        <f t="array" ref="AS34">MEDIAN(IF(ISNUMBER(AS3:AS32),AS3:AS32))</f>
        <v>20.058638885000001</v>
      </c>
      <c r="AT34" s="38">
        <f t="array" ref="AT34">MEDIAN(IF(ISNUMBER(AT3:AT32),AT3:AT32))</f>
        <v>5.228933885</v>
      </c>
      <c r="AU34" s="38">
        <f t="array" ref="AU34">MEDIAN(IF(ISNUMBER(AU3:AU32),AU3:AU32))</f>
        <v>49.923279965000006</v>
      </c>
      <c r="AV34" s="38">
        <f t="array" ref="AV34">MEDIAN(IF(ISNUMBER(AV3:AV32),AV3:AV32))</f>
        <v>1.1773047950000002</v>
      </c>
      <c r="AW34" s="294" t="s">
        <v>23</v>
      </c>
      <c r="AX34" s="174" t="str">
        <f>$AR34</f>
        <v>Median</v>
      </c>
      <c r="AY34" s="347">
        <f t="array" ref="AY34">MEDIAN(IF(ISNUMBER(AY3:AY32),AY3:AY32))</f>
        <v>137.02465000000001</v>
      </c>
      <c r="AZ34" s="347">
        <f t="array" ref="AZ34">MEDIAN(IF(ISNUMBER(AZ3:AZ32),AZ3:AZ32))</f>
        <v>135.82625000000002</v>
      </c>
      <c r="BA34" s="347">
        <f t="array" ref="BA34">MEDIAN(IF(ISNUMBER(BA3:BA32),BA3:BA32))</f>
        <v>132.57405</v>
      </c>
      <c r="BB34" s="347">
        <f t="array" ref="BB34">MEDIAN(IF(ISNUMBER(BB3:BB32),BB3:BB32))</f>
        <v>120.88884999999999</v>
      </c>
      <c r="BC34" s="157"/>
      <c r="BD34" s="172"/>
      <c r="BE34" s="172"/>
      <c r="BF34" s="174" t="str">
        <f>BF33</f>
        <v>C7H2</v>
      </c>
      <c r="BG34" s="296" t="str">
        <f t="shared" ref="BG34:BG39" si="70">$AR34</f>
        <v>Median</v>
      </c>
      <c r="BH34" s="192">
        <f>BI37</f>
        <v>2</v>
      </c>
      <c r="BI34" s="345">
        <f t="array" ref="BI34">MEDIAN(IF(ISNUMBER(BI3:BI32),BI3:BI32))</f>
        <v>2</v>
      </c>
      <c r="BJ34" s="37" t="str">
        <f>BJ33</f>
        <v>O2 flow per cells</v>
      </c>
      <c r="BK34" s="174" t="str">
        <f>$AR34</f>
        <v>Median</v>
      </c>
      <c r="BL34" s="26">
        <f t="array" ref="BL34">MEDIAN(IF(ISNUMBER(BL3:BL32),BL3:BL32))</f>
        <v>20.058638885000001</v>
      </c>
      <c r="BM34" s="26">
        <f t="array" ref="BM34">MEDIAN(IF(ISNUMBER(BM3:BM32),BM3:BM32))</f>
        <v>5.2315496598299145</v>
      </c>
      <c r="BN34" s="26">
        <f t="array" ref="BN34">MEDIAN(IF(ISNUMBER(BN3:BN32),BN3:BN32))</f>
        <v>49.998277381071603</v>
      </c>
      <c r="BO34" s="26">
        <f t="array" ref="BO34">MEDIAN(IF(ISNUMBER(BO3:BO32),BO3:BO32))</f>
        <v>1.1814398344204717</v>
      </c>
      <c r="BP34" s="448">
        <f>$E$1</f>
        <v>1</v>
      </c>
      <c r="BQ34" s="286" t="str">
        <f>BQ33</f>
        <v>Flux control ratio</v>
      </c>
      <c r="BR34" s="174" t="str">
        <f>$AR34</f>
        <v>Median</v>
      </c>
      <c r="BS34" s="312">
        <f t="array" ref="BS34">MEDIAN(IF(ISNUMBER(BS3:BS32),BS3:BS32))</f>
        <v>0.40126675380453014</v>
      </c>
      <c r="BT34" s="312">
        <f t="array" ref="BT34">MEDIAN(IF(ISNUMBER(BT3:BT32),BT3:BT32))</f>
        <v>0.1047189414712964</v>
      </c>
      <c r="BU34" s="312">
        <f t="array" ref="BU34">MEDIAN(IF(ISNUMBER(BU3:BU32),BU3:BU32))</f>
        <v>1</v>
      </c>
      <c r="BV34" s="312">
        <f t="array" ref="BV34">MEDIAN(IF(ISNUMBER(BV3:BV32),BV3:BV32))</f>
        <v>2.3667131594467993E-2</v>
      </c>
      <c r="BW34" s="448">
        <f>$E$1</f>
        <v>1</v>
      </c>
      <c r="BX34" s="51" t="str">
        <f>BX33</f>
        <v>Flux control factor</v>
      </c>
      <c r="BY34" s="174" t="str">
        <f>$AR34</f>
        <v>Median</v>
      </c>
      <c r="BZ34" s="312">
        <f t="array" ref="BZ34">MEDIAN(IF(ISNUMBER(BZ3:BZ32),BZ3:BZ32))</f>
        <v>0.59873324619546986</v>
      </c>
      <c r="CA34" s="312">
        <f t="array" ref="CA34">MEDIAN(IF(ISNUMBER(CA3:CA32),CA3:CA32))</f>
        <v>0.73972205583196571</v>
      </c>
      <c r="CB34" s="312">
        <f t="array" ref="CB34">MEDIAN(IF(ISNUMBER(CB3:CB32),CB3:CB32))</f>
        <v>0.89528105852870365</v>
      </c>
      <c r="CC34" s="312">
        <f t="array" ref="CC34">MEDIAN(IF(ISNUMBER(CC3:CC32),CC3:CC32))</f>
        <v>0.97633286840553202</v>
      </c>
      <c r="CD34" s="448">
        <f>$E$1</f>
        <v>1</v>
      </c>
      <c r="CE34" s="37" t="str">
        <f>CE33</f>
        <v>O2 flow per cells (mt: ROX-corr.)</v>
      </c>
      <c r="CF34" s="174" t="str">
        <f>$AR34</f>
        <v>Median</v>
      </c>
      <c r="CG34" s="26">
        <f t="array" ref="CG34">MEDIAN(IF(ISNUMBER(CG3:CG32),CG3:CG32))</f>
        <v>18.877199050579527</v>
      </c>
      <c r="CH34" s="26">
        <f t="array" ref="CH34">MEDIAN(IF(ISNUMBER(CH3:CH32),CH3:CH32))</f>
        <v>4.050109825409443</v>
      </c>
      <c r="CI34" s="26">
        <f t="array" ref="CI34">MEDIAN(IF(ISNUMBER(CI3:CI32),CI3:CI32))</f>
        <v>48.816837546651129</v>
      </c>
      <c r="CJ34" s="26">
        <f t="array" ref="CJ34">MEDIAN(IF(ISNUMBER(CJ3:CJ32),CJ3:CJ32))</f>
        <v>0</v>
      </c>
      <c r="CK34" s="448">
        <f>$E$1</f>
        <v>1</v>
      </c>
      <c r="CL34" s="314" t="str">
        <f>CL33</f>
        <v>FCR (mt: ROX-corr.)</v>
      </c>
      <c r="CM34" s="174" t="str">
        <f>$AR34</f>
        <v>Median</v>
      </c>
      <c r="CN34" s="312">
        <f t="array" ref="CN34">MEDIAN(IF(ISNUMBER(CN3:CN32),CN3:CN32))</f>
        <v>0.38680227966454372</v>
      </c>
      <c r="CO34" s="312">
        <f t="array" ref="CO34">MEDIAN(IF(ISNUMBER(CO3:CO32),CO3:CO32))</f>
        <v>8.3059677423654457E-2</v>
      </c>
      <c r="CP34" s="312">
        <f t="array" ref="CP34">MEDIAN(IF(ISNUMBER(CP3:CP32),CP3:CP32))</f>
        <v>1</v>
      </c>
      <c r="CQ34" s="312">
        <f t="array" ref="CQ34">MEDIAN(IF(ISNUMBER(CQ3:CQ32),CQ3:CQ32))</f>
        <v>0</v>
      </c>
      <c r="CR34" s="448">
        <f>$E$1</f>
        <v>1</v>
      </c>
      <c r="CS34" s="314" t="str">
        <f>CS33</f>
        <v>FCF (mt: ROX-corr.)</v>
      </c>
      <c r="CT34" s="174" t="str">
        <f>$AR34</f>
        <v>Median</v>
      </c>
      <c r="CU34" s="312">
        <f t="array" ref="CU34">MEDIAN(IF(ISNUMBER(CU3:CU32),CU3:CU32))</f>
        <v>0.61319772033545616</v>
      </c>
      <c r="CV34" s="312">
        <f t="array" ref="CV34">MEDIAN(IF(ISNUMBER(CV3:CV32),CV3:CV32))</f>
        <v>0.78559693159999044</v>
      </c>
      <c r="CW34" s="312">
        <f t="array" ref="CW34">MEDIAN(IF(ISNUMBER(CW3:CW32),CW3:CW32))</f>
        <v>0.9169403225763455</v>
      </c>
      <c r="CX34" s="312">
        <f t="array" ref="CX34">MEDIAN(IF(ISNUMBER(CX3:CX32),CX3:CX32))</f>
        <v>1</v>
      </c>
      <c r="CY34" s="448">
        <f>$E$1</f>
        <v>1</v>
      </c>
    </row>
    <row r="35" spans="1:104">
      <c r="A35" s="431"/>
      <c r="D35" s="307" t="str">
        <f t="shared" si="67"/>
        <v>Range</v>
      </c>
      <c r="E35" s="306">
        <f t="shared" si="68"/>
        <v>0</v>
      </c>
      <c r="H35" s="38">
        <f t="shared" si="69"/>
        <v>0.91591646999999909</v>
      </c>
      <c r="I35" s="38">
        <f t="shared" si="69"/>
        <v>1.1782010905452722</v>
      </c>
      <c r="J35" s="38">
        <f t="shared" si="69"/>
        <v>0.67528585878819314</v>
      </c>
      <c r="K35" s="38">
        <f t="shared" si="69"/>
        <v>0.53960817862518784</v>
      </c>
      <c r="AN35" s="117"/>
      <c r="AO35" s="157"/>
      <c r="AP35" s="173"/>
      <c r="AR35" s="228" t="s">
        <v>81</v>
      </c>
      <c r="AS35" s="129">
        <f t="array" ref="AS35">MAX(IF(ISNUMBER(AS3:AS32),AS3:AS32))-MIN(IF(ISNUMBER(AS3:AS32),AS3:AS32))</f>
        <v>0.91591646999999909</v>
      </c>
      <c r="AT35" s="129">
        <f t="array" ref="AT35">MAX(IF(ISNUMBER(AT3:AT32),AT3:AT32))-MIN(IF(ISNUMBER(AT3:AT32),AT3:AT32))</f>
        <v>1.1776119899999999</v>
      </c>
      <c r="AU35" s="129">
        <f t="array" ref="AU35">MAX(IF(ISNUMBER(AU3:AU32),AU3:AU32))-MIN(IF(ISNUMBER(AU3:AU32),AU3:AU32))</f>
        <v>0.67427293000000788</v>
      </c>
      <c r="AV35" s="129">
        <f t="array" ref="AV35">MAX(IF(ISNUMBER(AV3:AV32),AV3:AV32))-MIN(IF(ISNUMBER(AV3:AV32),AV3:AV32))</f>
        <v>0.53771954999999982</v>
      </c>
      <c r="AY35" s="129">
        <f t="array" ref="AY35">MAX(IF(ISNUMBER(AY3:AY32),AY3:AY32))-MIN(IF(ISNUMBER(AY3:AY32),AY3:AY32))</f>
        <v>4.7282999999999902</v>
      </c>
      <c r="AZ35" s="129">
        <f t="array" ref="AZ35">MAX(IF(ISNUMBER(AZ3:AZ32),AZ3:AZ32))-MIN(IF(ISNUMBER(AZ3:AZ32),AZ3:AZ32))</f>
        <v>4.8298999999999808</v>
      </c>
      <c r="BA35" s="129">
        <f t="array" ref="BA35">MAX(IF(ISNUMBER(BA3:BA32),BA3:BA32))-MIN(IF(ISNUMBER(BA3:BA32),BA3:BA32))</f>
        <v>4.981899999999996</v>
      </c>
      <c r="BB35" s="129">
        <f t="array" ref="BB35">MAX(IF(ISNUMBER(BB3:BB32),BB3:BB32))-MIN(IF(ISNUMBER(BB3:BB32),BB3:BB32))</f>
        <v>4.35090000000001</v>
      </c>
      <c r="BC35" s="140"/>
      <c r="BG35" s="296" t="str">
        <f t="shared" si="70"/>
        <v>Range</v>
      </c>
      <c r="BI35" s="239">
        <f t="array" ref="BI35">MAX(IF(ISNUMBER(BI3:BI32),BI3:BI32))-MIN(IF(ISNUMBER(BI3:BI32),BI3:BI32))</f>
        <v>0</v>
      </c>
      <c r="BL35" s="129">
        <f t="array" ref="BL35">MAX(IF(ISNUMBER(BL3:BL32),BL3:BL32))-MIN(IF(ISNUMBER(BL3:BL32),BL3:BL32))</f>
        <v>0.91591646999999909</v>
      </c>
      <c r="BM35" s="129">
        <f t="array" ref="BM35">MAX(IF(ISNUMBER(BM3:BM32),BM3:BM32))-MIN(IF(ISNUMBER(BM3:BM32),BM3:BM32))</f>
        <v>1.1782010905452722</v>
      </c>
      <c r="BN35" s="129">
        <f t="array" ref="BN35">MAX(IF(ISNUMBER(BN3:BN32),BN3:BN32))-MIN(IF(ISNUMBER(BN3:BN32),BN3:BN32))</f>
        <v>0.67528585878819314</v>
      </c>
      <c r="BO35" s="129">
        <f t="array" ref="BO35">MAX(IF(ISNUMBER(BO3:BO32),BO3:BO32))-MIN(IF(ISNUMBER(BO3:BO32),BO3:BO32))</f>
        <v>0.53960817862518784</v>
      </c>
      <c r="BP35" s="14"/>
      <c r="BS35" s="229">
        <f t="array" ref="BS35">MAX(IF(ISNUMBER(BS3:BS32),BS3:BS32))-MIN(IF(ISNUMBER(BS3:BS32),BS3:BS32))</f>
        <v>2.3738542538174978E-2</v>
      </c>
      <c r="BT35" s="229">
        <f t="array" ref="BT35">MAX(IF(ISNUMBER(BT3:BT32),BT3:BT32))-MIN(IF(ISNUMBER(BT3:BT32),BT3:BT32))</f>
        <v>2.4979186809762424E-2</v>
      </c>
      <c r="BU35" s="229">
        <f t="array" ref="BU35">MAX(IF(ISNUMBER(BU3:BU32),BU3:BU32))-MIN(IF(ISNUMBER(BU3:BU32),BU3:BU32))</f>
        <v>0</v>
      </c>
      <c r="BV35" s="229">
        <f t="array" ref="BV35">MAX(IF(ISNUMBER(BV3:BV32),BV3:BV32))-MIN(IF(ISNUMBER(BV3:BV32),BV3:BV32))</f>
        <v>1.1112187999487905E-2</v>
      </c>
      <c r="BW35" s="14"/>
      <c r="BZ35" s="229">
        <f t="array" ref="BZ35">MAX(IF(ISNUMBER(BZ3:BZ32),BZ3:BZ32))-MIN(IF(ISNUMBER(BZ3:BZ32),BZ3:BZ32))</f>
        <v>2.3738542538174867E-2</v>
      </c>
      <c r="CA35" s="229">
        <f t="array" ref="CA35">MAX(IF(ISNUMBER(CA3:CA32),CA3:CA32))-MIN(IF(ISNUMBER(CA3:CA32),CA3:CA32))</f>
        <v>4.685304123037104E-2</v>
      </c>
      <c r="CB35" s="229">
        <f t="array" ref="CB35">MAX(IF(ISNUMBER(CB3:CB32),CB3:CB32))-MIN(IF(ISNUMBER(CB3:CB32),CB3:CB32))</f>
        <v>2.497918680976241E-2</v>
      </c>
      <c r="CC35" s="229">
        <f t="array" ref="CC35">MAX(IF(ISNUMBER(CC3:CC32),CC3:CC32))-MIN(IF(ISNUMBER(CC3:CC32),CC3:CC32))</f>
        <v>1.1112187999487988E-2</v>
      </c>
      <c r="CD35" s="13"/>
      <c r="CG35" s="129">
        <f t="array" ref="CG35">MAX(IF(ISNUMBER(CG3:CG32),CG3:CG32))-MIN(IF(ISNUMBER(CG3:CG32),CG3:CG32))</f>
        <v>0.37630829137480859</v>
      </c>
      <c r="CH35" s="129">
        <f t="array" ref="CH35">MAX(IF(ISNUMBER(CH3:CH32),CH3:CH32))-MIN(IF(ISNUMBER(CH3:CH32),CH3:CH32))</f>
        <v>0.63859291192008438</v>
      </c>
      <c r="CI35" s="129">
        <f t="array" ref="CI35">MAX(IF(ISNUMBER(CI3:CI32),CI3:CI32))-MIN(IF(ISNUMBER(CI3:CI32),CI3:CI32))</f>
        <v>1.2148940374133801</v>
      </c>
      <c r="CJ35" s="129">
        <f t="array" ref="CJ35">MAX(IF(ISNUMBER(CJ3:CJ32),CJ3:CJ32))-MIN(IF(ISNUMBER(CJ3:CJ32),CJ3:CJ32))</f>
        <v>0</v>
      </c>
      <c r="CK35" s="14"/>
      <c r="CN35" s="229">
        <f t="array" ref="CN35">MAX(IF(ISNUMBER(CN3:CN32),CN3:CN32))-MIN(IF(ISNUMBER(CN3:CN32),CN3:CN32))</f>
        <v>1.7334840131511486E-2</v>
      </c>
      <c r="CO35" s="229">
        <f t="array" ref="CO35">MAX(IF(ISNUMBER(CO3:CO32),CO3:CO32))-MIN(IF(ISNUMBER(CO3:CO32),CO3:CO32))</f>
        <v>1.5148494985257221E-2</v>
      </c>
      <c r="CP35" s="229">
        <f t="array" ref="CP35">MAX(IF(ISNUMBER(CP3:CP32),CP3:CP32))-MIN(IF(ISNUMBER(CP3:CP32),CP3:CP32))</f>
        <v>0</v>
      </c>
      <c r="CQ35" s="229">
        <f t="array" ref="CQ35">MAX(IF(ISNUMBER(CQ3:CQ32),CQ3:CQ32))-MIN(IF(ISNUMBER(CQ3:CQ32),CQ3:CQ32))</f>
        <v>0</v>
      </c>
      <c r="CR35" s="14"/>
      <c r="CU35" s="229">
        <f t="array" ref="CU35">MAX(IF(ISNUMBER(CU3:CU32),CU3:CU32))-MIN(IF(ISNUMBER(CU3:CU32),CU3:CU32))</f>
        <v>1.7334840131511542E-2</v>
      </c>
      <c r="CV35" s="229">
        <f t="array" ref="CV35">MAX(IF(ISNUMBER(CV3:CV32),CV3:CV32))-MIN(IF(ISNUMBER(CV3:CV32),CV3:CV32))</f>
        <v>2.9554769120678004E-2</v>
      </c>
      <c r="CW35" s="229">
        <f t="array" ref="CW35">MAX(IF(ISNUMBER(CW3:CW32),CW3:CW32))-MIN(IF(ISNUMBER(CW3:CW32),CW3:CW32))</f>
        <v>1.5148494985257277E-2</v>
      </c>
      <c r="CX35" s="229">
        <f t="array" ref="CX35">MAX(IF(ISNUMBER(CX3:CX32),CX3:CX32))-MIN(IF(ISNUMBER(CX3:CX32),CX3:CX32))</f>
        <v>0</v>
      </c>
      <c r="CY35" s="14"/>
    </row>
    <row r="36" spans="1:104">
      <c r="A36" s="431"/>
      <c r="D36" s="307" t="str">
        <f t="shared" si="67"/>
        <v>Outlier index</v>
      </c>
      <c r="E36" s="306">
        <f t="shared" si="68"/>
        <v>0</v>
      </c>
      <c r="H36" s="38">
        <f t="shared" si="69"/>
        <v>0</v>
      </c>
      <c r="I36" s="38">
        <f t="shared" si="69"/>
        <v>0</v>
      </c>
      <c r="J36" s="38">
        <f t="shared" si="69"/>
        <v>0</v>
      </c>
      <c r="K36" s="38">
        <f t="shared" si="69"/>
        <v>0</v>
      </c>
      <c r="AN36" s="117"/>
      <c r="AO36" s="157"/>
      <c r="AP36" s="173"/>
      <c r="AR36" s="128" t="s">
        <v>82</v>
      </c>
      <c r="AS36" s="229">
        <f>(AS34-AS38)/(((AS34+AS38))/2)</f>
        <v>0</v>
      </c>
      <c r="AT36" s="229">
        <f t="shared" ref="AT36:AV36" si="71">(AT34-AT38)/(((AT34+AT38))/2)</f>
        <v>0</v>
      </c>
      <c r="AU36" s="229">
        <f t="shared" si="71"/>
        <v>0</v>
      </c>
      <c r="AV36" s="229">
        <f t="shared" si="71"/>
        <v>0</v>
      </c>
      <c r="AY36" s="229">
        <f>(AY34-AY38)/(((AY34+AY38))/2)</f>
        <v>0</v>
      </c>
      <c r="AZ36" s="229">
        <f t="shared" ref="AZ36:BB36" si="72">(AZ34-AZ38)/(((AZ34+AZ38))/2)</f>
        <v>0</v>
      </c>
      <c r="BA36" s="229">
        <f t="shared" si="72"/>
        <v>0</v>
      </c>
      <c r="BB36" s="229">
        <f t="shared" si="72"/>
        <v>0</v>
      </c>
      <c r="BC36" s="140"/>
      <c r="BG36" s="296" t="str">
        <f t="shared" si="70"/>
        <v>Outlier index</v>
      </c>
      <c r="BI36" s="229">
        <f>(BI34-BI38)/(((BI34+BI38))/2)</f>
        <v>0</v>
      </c>
      <c r="BL36" s="229">
        <f>(BL34-BL38)/(((BL34+BL38))/2)</f>
        <v>0</v>
      </c>
      <c r="BM36" s="229">
        <f t="shared" ref="BM36:BO36" si="73">(BM34-BM38)/(((BM34+BM38))/2)</f>
        <v>0</v>
      </c>
      <c r="BN36" s="229">
        <f t="shared" si="73"/>
        <v>0</v>
      </c>
      <c r="BO36" s="229">
        <f t="shared" si="73"/>
        <v>0</v>
      </c>
      <c r="BP36" s="14"/>
      <c r="BS36" s="229">
        <f>(BS34-BS38)/(((BS34+BS38))/2)</f>
        <v>0</v>
      </c>
      <c r="BT36" s="229">
        <f t="shared" ref="BT36:BV36" si="74">(BT34-BT38)/(((BT34+BT38))/2)</f>
        <v>0</v>
      </c>
      <c r="BU36" s="229">
        <f t="shared" si="74"/>
        <v>0</v>
      </c>
      <c r="BV36" s="229">
        <f t="shared" si="74"/>
        <v>0</v>
      </c>
      <c r="BW36" s="14"/>
      <c r="BZ36" s="229">
        <f t="shared" ref="BZ36:CC36" si="75">(BZ34-BZ38)/(((BZ34+BZ38))/2)</f>
        <v>0</v>
      </c>
      <c r="CA36" s="229">
        <f t="shared" si="75"/>
        <v>0</v>
      </c>
      <c r="CB36" s="229">
        <f t="shared" si="75"/>
        <v>0</v>
      </c>
      <c r="CC36" s="229">
        <f t="shared" si="75"/>
        <v>0</v>
      </c>
      <c r="CD36" s="13"/>
      <c r="CG36" s="229">
        <f>(CG34-CG38)/(((CG34+CG38))/2)</f>
        <v>0</v>
      </c>
      <c r="CH36" s="229">
        <f t="shared" ref="CH36:CI36" si="76">(CH34-CH38)/(((CH34+CH38))/2)</f>
        <v>0</v>
      </c>
      <c r="CI36" s="229">
        <f t="shared" si="76"/>
        <v>0</v>
      </c>
      <c r="CJ36" s="229" t="e">
        <f>(CJ34-CJ38)/(((CJ34+CJ38))/2)</f>
        <v>#DIV/0!</v>
      </c>
      <c r="CK36" s="14"/>
      <c r="CN36" s="229">
        <f>(CN34-CN38)/(((CN34+CN38))/2)</f>
        <v>0</v>
      </c>
      <c r="CO36" s="229">
        <f t="shared" ref="CO36:CQ36" si="77">(CO34-CO38)/(((CO34+CO38))/2)</f>
        <v>0</v>
      </c>
      <c r="CP36" s="229">
        <f t="shared" si="77"/>
        <v>0</v>
      </c>
      <c r="CQ36" s="229" t="e">
        <f t="shared" si="77"/>
        <v>#DIV/0!</v>
      </c>
      <c r="CR36" s="14"/>
      <c r="CU36" s="229">
        <f t="shared" ref="CU36:CX36" si="78">(CU34-CU38)/(((CU34+CU38))/2)</f>
        <v>0</v>
      </c>
      <c r="CV36" s="229">
        <f t="shared" si="78"/>
        <v>0</v>
      </c>
      <c r="CW36" s="229">
        <f t="shared" si="78"/>
        <v>0</v>
      </c>
      <c r="CX36" s="229">
        <f t="shared" si="78"/>
        <v>0</v>
      </c>
      <c r="CY36" s="14"/>
    </row>
    <row r="37" spans="1:104">
      <c r="A37" s="431"/>
      <c r="B37" s="298"/>
      <c r="C37" s="299"/>
      <c r="D37" s="300" t="str">
        <f t="shared" si="67"/>
        <v>n</v>
      </c>
      <c r="E37" s="291">
        <f t="shared" si="68"/>
        <v>2</v>
      </c>
      <c r="F37" s="52"/>
      <c r="G37" s="175"/>
      <c r="H37" s="291">
        <f t="shared" si="69"/>
        <v>2</v>
      </c>
      <c r="I37" s="291">
        <f t="shared" si="69"/>
        <v>2</v>
      </c>
      <c r="J37" s="291">
        <f t="shared" si="69"/>
        <v>2</v>
      </c>
      <c r="K37" s="291">
        <f t="shared" si="69"/>
        <v>2</v>
      </c>
      <c r="AH37" s="23"/>
      <c r="AI37" s="141"/>
      <c r="AJ37" s="134"/>
      <c r="AK37" s="134"/>
      <c r="AL37" s="134"/>
      <c r="AM37" s="134"/>
      <c r="AN37" s="117"/>
      <c r="AO37" s="157"/>
      <c r="AP37" s="173"/>
      <c r="AQ37" s="53"/>
      <c r="AR37" s="290" t="s">
        <v>32</v>
      </c>
      <c r="AS37" s="291">
        <f>COUNT(AS3:AS32)</f>
        <v>2</v>
      </c>
      <c r="AT37" s="291">
        <f>COUNT(AT3:AT32)</f>
        <v>2</v>
      </c>
      <c r="AU37" s="291">
        <f>COUNT(AU3:AU32)</f>
        <v>2</v>
      </c>
      <c r="AV37" s="291">
        <f>COUNT(AV3:AV32)</f>
        <v>2</v>
      </c>
      <c r="AW37" s="292"/>
      <c r="AX37" s="290" t="str">
        <f>$AR37</f>
        <v>n</v>
      </c>
      <c r="AY37" s="291">
        <f>COUNT(AY3:AY32)</f>
        <v>2</v>
      </c>
      <c r="AZ37" s="291">
        <f>COUNT(AZ3:AZ32)</f>
        <v>2</v>
      </c>
      <c r="BA37" s="291">
        <f>COUNT(BA3:BA32)</f>
        <v>2</v>
      </c>
      <c r="BB37" s="291">
        <f>COUNT(BB3:BB32)</f>
        <v>2</v>
      </c>
      <c r="BC37" s="123"/>
      <c r="BD37" s="176"/>
      <c r="BE37" s="176"/>
      <c r="BF37" s="308"/>
      <c r="BG37" s="300" t="str">
        <f t="shared" si="70"/>
        <v>n</v>
      </c>
      <c r="BH37" s="300"/>
      <c r="BI37" s="291">
        <f>COUNT(BI3:BI32)</f>
        <v>2</v>
      </c>
      <c r="BJ37" s="54"/>
      <c r="BK37" s="290" t="str">
        <f>$AR37</f>
        <v>n</v>
      </c>
      <c r="BL37" s="291">
        <f>COUNT(BL3:BL32)</f>
        <v>2</v>
      </c>
      <c r="BM37" s="291">
        <f>COUNT(BM3:BM32)</f>
        <v>2</v>
      </c>
      <c r="BN37" s="291">
        <f>COUNT(BN3:BN32)</f>
        <v>2</v>
      </c>
      <c r="BO37" s="291">
        <f>COUNT(BO3:BO32)</f>
        <v>2</v>
      </c>
      <c r="BP37" s="177"/>
      <c r="BQ37" s="54"/>
      <c r="BR37" s="290" t="str">
        <f>$AR37</f>
        <v>n</v>
      </c>
      <c r="BS37" s="291">
        <f>COUNT(BS3:BS32)</f>
        <v>2</v>
      </c>
      <c r="BT37" s="291">
        <f>COUNT(BT3:BT32)</f>
        <v>2</v>
      </c>
      <c r="BU37" s="291">
        <f>COUNT(BU3:BU32)</f>
        <v>2</v>
      </c>
      <c r="BV37" s="291">
        <f>COUNT(BV3:BV32)</f>
        <v>2</v>
      </c>
      <c r="BW37" s="177"/>
      <c r="BX37" s="54"/>
      <c r="BY37" s="290" t="str">
        <f>$AR37</f>
        <v>n</v>
      </c>
      <c r="BZ37" s="291">
        <f>COUNT(BZ3:BZ32)</f>
        <v>2</v>
      </c>
      <c r="CA37" s="291">
        <f>COUNT(CA3:CA32)</f>
        <v>2</v>
      </c>
      <c r="CB37" s="291">
        <f>COUNT(CB3:CB32)</f>
        <v>2</v>
      </c>
      <c r="CC37" s="291">
        <f>COUNT(CC3:CC32)</f>
        <v>2</v>
      </c>
      <c r="CD37" s="178"/>
      <c r="CE37" s="54"/>
      <c r="CF37" s="290" t="str">
        <f>$AR37</f>
        <v>n</v>
      </c>
      <c r="CG37" s="291">
        <f>COUNT(CG3:CG32)</f>
        <v>2</v>
      </c>
      <c r="CH37" s="291">
        <f>COUNT(CH3:CH32)</f>
        <v>2</v>
      </c>
      <c r="CI37" s="291">
        <f>COUNT(CI3:CI32)</f>
        <v>2</v>
      </c>
      <c r="CJ37" s="291">
        <f>COUNT(CJ3:CJ32)</f>
        <v>2</v>
      </c>
      <c r="CK37" s="177"/>
      <c r="CL37" s="54"/>
      <c r="CM37" s="290" t="str">
        <f>$AR37</f>
        <v>n</v>
      </c>
      <c r="CN37" s="291">
        <f>COUNT(CN3:CN32)</f>
        <v>2</v>
      </c>
      <c r="CO37" s="291">
        <f>COUNT(CO3:CO32)</f>
        <v>2</v>
      </c>
      <c r="CP37" s="291">
        <f>COUNT(CP3:CP32)</f>
        <v>2</v>
      </c>
      <c r="CQ37" s="291">
        <f>COUNT(CQ3:CQ32)</f>
        <v>2</v>
      </c>
      <c r="CR37" s="177"/>
      <c r="CS37" s="54"/>
      <c r="CT37" s="290" t="str">
        <f>$AR37</f>
        <v>n</v>
      </c>
      <c r="CU37" s="291">
        <f>COUNT(CU3:CU32)</f>
        <v>2</v>
      </c>
      <c r="CV37" s="291">
        <f>COUNT(CV3:CV32)</f>
        <v>2</v>
      </c>
      <c r="CW37" s="291">
        <f>COUNT(CW3:CW32)</f>
        <v>2</v>
      </c>
      <c r="CX37" s="291">
        <f>COUNT(CX3:CX32)</f>
        <v>2</v>
      </c>
      <c r="CY37" s="14"/>
    </row>
    <row r="38" spans="1:104" s="216" customFormat="1">
      <c r="A38" s="431"/>
      <c r="B38" s="217"/>
      <c r="C38" s="301"/>
      <c r="D38" s="302" t="str">
        <f t="shared" si="67"/>
        <v>Mean</v>
      </c>
      <c r="E38" s="303">
        <f t="shared" si="68"/>
        <v>2</v>
      </c>
      <c r="F38" s="214"/>
      <c r="G38" s="215"/>
      <c r="H38" s="295">
        <f t="shared" si="69"/>
        <v>20.058638885000001</v>
      </c>
      <c r="I38" s="295">
        <f t="shared" si="69"/>
        <v>5.2315496598299145</v>
      </c>
      <c r="J38" s="295">
        <f t="shared" si="69"/>
        <v>49.998277381071603</v>
      </c>
      <c r="K38" s="295">
        <f t="shared" si="69"/>
        <v>1.1814398344204717</v>
      </c>
      <c r="Z38" s="132"/>
      <c r="AA38" s="130"/>
      <c r="AB38" s="219"/>
      <c r="AC38" s="219"/>
      <c r="AD38" s="219"/>
      <c r="AE38" s="219"/>
      <c r="AF38" s="219"/>
      <c r="AG38" s="219"/>
      <c r="AH38" s="220"/>
      <c r="AI38" s="221"/>
      <c r="AJ38" s="222"/>
      <c r="AK38" s="222"/>
      <c r="AM38" s="222"/>
      <c r="AN38" s="223"/>
      <c r="AO38" s="223"/>
      <c r="AP38" s="224"/>
      <c r="AQ38" s="225"/>
      <c r="AR38" s="235" t="s">
        <v>24</v>
      </c>
      <c r="AS38" s="293">
        <f>AVERAGEIFS(AS3:AS32,AS3:AS32,"&lt;&gt;IKKE.TILGÆNGELIG",AS3:AS32,"&lt;&gt;PUUTTUU",AS3:AS32,"&lt;&gt;NON.DISP",AS3:AS32,"&lt;&gt;NB",AS3:AS32,"&lt;&gt;IT",AS3:AS32,"&lt;&gt;BRAK",AS3:AS32,"&lt;&gt;NÃO.DISP",AS3:AS32,"&lt;&gt;НД",AS3:AS32,"&lt;&gt;SAKNAS",AS3:AS32,"&lt;&gt;NOD",AS3:AS32,"&lt;&gt;NEDEF",AS3:AS32,"&lt;&gt;YOKSAY",AS3:AS32,"&lt;&gt;#N/A",AS3:AS32,"&lt;&gt;#NV")</f>
        <v>20.058638885000001</v>
      </c>
      <c r="AT38" s="293">
        <f>AVERAGEIFS(AT3:AT32,AT3:AT32,"&lt;&gt;IKKE.TILGÆNGELIG",AT3:AT32,"&lt;&gt;PUUTTUU",AT3:AT32,"&lt;&gt;NON.DISP",AT3:AT32,"&lt;&gt;NB",AT3:AT32,"&lt;&gt;IT",AT3:AT32,"&lt;&gt;BRAK",AT3:AT32,"&lt;&gt;NÃO.DISP",AT3:AT32,"&lt;&gt;НД",AT3:AT32,"&lt;&gt;SAKNAS",AT3:AT32,"&lt;&gt;NOD",AT3:AT32,"&lt;&gt;NEDEF",AT3:AT32,"&lt;&gt;YOKSAY",AT3:AT32,"&lt;&gt;#N/A",AT3:AT32,"&lt;&gt;#NV")</f>
        <v>5.228933885</v>
      </c>
      <c r="AU38" s="293">
        <f>AVERAGEIFS(AU3:AU32,AU3:AU32,"&lt;&gt;IKKE.TILGÆNGELIG",AU3:AU32,"&lt;&gt;PUUTTUU",AU3:AU32,"&lt;&gt;NON.DISP",AU3:AU32,"&lt;&gt;NB",AU3:AU32,"&lt;&gt;IT",AU3:AU32,"&lt;&gt;BRAK",AU3:AU32,"&lt;&gt;NÃO.DISP",AU3:AU32,"&lt;&gt;НД",AU3:AU32,"&lt;&gt;SAKNAS",AU3:AU32,"&lt;&gt;NOD",AU3:AU32,"&lt;&gt;NEDEF",AU3:AU32,"&lt;&gt;YOKSAY",AU3:AU32,"&lt;&gt;#N/A",AU3:AU32,"&lt;&gt;#NV")</f>
        <v>49.923279965000006</v>
      </c>
      <c r="AV38" s="293">
        <f>AVERAGEIFS(AV3:AV32,AV3:AV32,"&lt;&gt;IKKE.TILGÆNGELIG",AV3:AV32,"&lt;&gt;PUUTTUU",AV3:AV32,"&lt;&gt;NON.DISP",AV3:AV32,"&lt;&gt;NB",AV3:AV32,"&lt;&gt;IT",AV3:AV32,"&lt;&gt;BRAK",AV3:AV32,"&lt;&gt;NÃO.DISP",AV3:AV32,"&lt;&gt;НД",AV3:AV32,"&lt;&gt;SAKNAS",AV3:AV32,"&lt;&gt;NOD",AV3:AV32,"&lt;&gt;NEDEF",AV3:AV32,"&lt;&gt;YOKSAY",AV3:AV32,"&lt;&gt;#N/A",AV3:AV32,"&lt;&gt;#NV")</f>
        <v>1.1773047950000002</v>
      </c>
      <c r="AW38" s="230"/>
      <c r="AX38" s="235" t="str">
        <f>$AR38</f>
        <v>Mean</v>
      </c>
      <c r="AY38" s="293">
        <f>AVERAGEIFS(AY3:AY32,AY3:AY32,"&lt;&gt;IKKE.TILGÆNGELIG",AY3:AY32,"&lt;&gt;PUUTTUU",AY3:AY32,"&lt;&gt;NON.DISP",AY3:AY32,"&lt;&gt;NB",AY3:AY32,"&lt;&gt;IT",AY3:AY32,"&lt;&gt;BRAK",AY3:AY32,"&lt;&gt;NÃO.DISP",AY3:AY32,"&lt;&gt;НД",AY3:AY32,"&lt;&gt;SAKNAS",AY3:AY32,"&lt;&gt;NOD",AY3:AY32,"&lt;&gt;NEDEF",AY3:AY32,"&lt;&gt;YOKSAY",AY3:AY32,"&lt;&gt;#N/A",AY3:AY32,"&lt;&gt;#NV")</f>
        <v>137.02465000000001</v>
      </c>
      <c r="AZ38" s="293">
        <f>AVERAGEIFS(AZ3:AZ32,AZ3:AZ32,"&lt;&gt;IKKE.TILGÆNGELIG",AZ3:AZ32,"&lt;&gt;PUUTTUU",AZ3:AZ32,"&lt;&gt;NON.DISP",AZ3:AZ32,"&lt;&gt;NB",AZ3:AZ32,"&lt;&gt;IT",AZ3:AZ32,"&lt;&gt;BRAK",AZ3:AZ32,"&lt;&gt;NÃO.DISP",AZ3:AZ32,"&lt;&gt;НД",AZ3:AZ32,"&lt;&gt;SAKNAS",AZ3:AZ32,"&lt;&gt;NOD",AZ3:AZ32,"&lt;&gt;NEDEF",AZ3:AZ32,"&lt;&gt;YOKSAY",AZ3:AZ32,"&lt;&gt;#N/A",AZ3:AZ32,"&lt;&gt;#NV")</f>
        <v>135.82625000000002</v>
      </c>
      <c r="BA38" s="293">
        <f>AVERAGEIFS(BA3:BA32,BA3:BA32,"&lt;&gt;IKKE.TILGÆNGELIG",BA3:BA32,"&lt;&gt;PUUTTUU",BA3:BA32,"&lt;&gt;NON.DISP",BA3:BA32,"&lt;&gt;NB",BA3:BA32,"&lt;&gt;IT",BA3:BA32,"&lt;&gt;BRAK",BA3:BA32,"&lt;&gt;NÃO.DISP",BA3:BA32,"&lt;&gt;НД",BA3:BA32,"&lt;&gt;SAKNAS",BA3:BA32,"&lt;&gt;NOD",BA3:BA32,"&lt;&gt;NEDEF",BA3:BA32,"&lt;&gt;YOKSAY",BA3:BA32,"&lt;&gt;#N/A",BA3:BA32,"&lt;&gt;#NV")</f>
        <v>132.57405</v>
      </c>
      <c r="BB38" s="293">
        <f>AVERAGEIFS(BB3:BB32,BB3:BB32,"&lt;&gt;IKKE.TILGÆNGELIG",BB3:BB32,"&lt;&gt;PUUTTUU",BB3:BB32,"&lt;&gt;NON.DISP",BB3:BB32,"&lt;&gt;NB",BB3:BB32,"&lt;&gt;IT",BB3:BB32,"&lt;&gt;BRAK",BB3:BB32,"&lt;&gt;NÃO.DISP",BB3:BB32,"&lt;&gt;НД",BB3:BB32,"&lt;&gt;SAKNAS",BB3:BB32,"&lt;&gt;NOD",BB3:BB32,"&lt;&gt;NEDEF",BB3:BB32,"&lt;&gt;YOKSAY",BB3:BB32,"&lt;&gt;#N/A",BB3:BB32,"&lt;&gt;#NV")</f>
        <v>120.88884999999999</v>
      </c>
      <c r="BC38" s="231"/>
      <c r="BD38" s="232"/>
      <c r="BE38" s="232"/>
      <c r="BF38" s="237"/>
      <c r="BG38" s="309" t="str">
        <f t="shared" si="70"/>
        <v>Mean</v>
      </c>
      <c r="BH38" s="310">
        <f>BI37</f>
        <v>2</v>
      </c>
      <c r="BI38" s="311">
        <f>AVERAGE(BI3:BI32)</f>
        <v>2</v>
      </c>
      <c r="BJ38" s="233"/>
      <c r="BK38" s="235" t="str">
        <f>$AR38</f>
        <v>Mean</v>
      </c>
      <c r="BL38" s="293">
        <f>AVERAGEIFS(BL3:BL32,BL3:BL32,"&lt;&gt;IKKE.TILGÆNGELIG",BL3:BL32,"&lt;&gt;PUUTTUU",BL3:BL32,"&lt;&gt;NON.DISP",BL3:BL32,"&lt;&gt;NB",BL3:BL32,"&lt;&gt;IT",BL3:BL32,"&lt;&gt;BRAK",BL3:BL32,"&lt;&gt;NÃO.DISP",BL3:BL32,"&lt;&gt;НД",BL3:BL32,"&lt;&gt;SAKNAS",BL3:BL32,"&lt;&gt;NOD",BL3:BL32,"&lt;&gt;NEDEF",BL3:BL32,"&lt;&gt;YOKSAY",BL3:BL32,"&lt;&gt;#N/A",BL3:BL32,"&lt;&gt;#NV")</f>
        <v>20.058638885000001</v>
      </c>
      <c r="BM38" s="293">
        <f>AVERAGEIFS(BM3:BM32,BM3:BM32,"&lt;&gt;IKKE.TILGÆNGELIG",BM3:BM32,"&lt;&gt;PUUTTUU",BM3:BM32,"&lt;&gt;NON.DISP",BM3:BM32,"&lt;&gt;NB",BM3:BM32,"&lt;&gt;IT",BM3:BM32,"&lt;&gt;BRAK",BM3:BM32,"&lt;&gt;NÃO.DISP",BM3:BM32,"&lt;&gt;НД",BM3:BM32,"&lt;&gt;SAKNAS",BM3:BM32,"&lt;&gt;NOD",BM3:BM32,"&lt;&gt;NEDEF",BM3:BM32,"&lt;&gt;YOKSAY",BM3:BM32,"&lt;&gt;#N/A",BM3:BM32,"&lt;&gt;#NV")</f>
        <v>5.2315496598299145</v>
      </c>
      <c r="BN38" s="293">
        <f>AVERAGEIFS(BN3:BN32,BN3:BN32,"&lt;&gt;IKKE.TILGÆNGELIG",BN3:BN32,"&lt;&gt;PUUTTUU",BN3:BN32,"&lt;&gt;NON.DISP",BN3:BN32,"&lt;&gt;NB",BN3:BN32,"&lt;&gt;IT",BN3:BN32,"&lt;&gt;BRAK",BN3:BN32,"&lt;&gt;NÃO.DISP",BN3:BN32,"&lt;&gt;НД",BN3:BN32,"&lt;&gt;SAKNAS",BN3:BN32,"&lt;&gt;NOD",BN3:BN32,"&lt;&gt;NEDEF",BN3:BN32,"&lt;&gt;YOKSAY",BN3:BN32,"&lt;&gt;#N/A",BN3:BN32,"&lt;&gt;#NV")</f>
        <v>49.998277381071603</v>
      </c>
      <c r="BO38" s="293">
        <f>AVERAGEIFS(BO3:BO32,BO3:BO32,"&lt;&gt;IKKE.TILGÆNGELIG",BO3:BO32,"&lt;&gt;PUUTTUU",BO3:BO32,"&lt;&gt;NON.DISP",BO3:BO32,"&lt;&gt;NB",BO3:BO32,"&lt;&gt;IT",BO3:BO32,"&lt;&gt;BRAK",BO3:BO32,"&lt;&gt;NÃO.DISP",BO3:BO32,"&lt;&gt;НД",BO3:BO32,"&lt;&gt;SAKNAS",BO3:BO32,"&lt;&gt;NOD",BO3:BO32,"&lt;&gt;NEDEF",BO3:BO32,"&lt;&gt;YOKSAY",BO3:BO32,"&lt;&gt;#N/A",BO3:BO32,"&lt;&gt;#NV")</f>
        <v>1.1814398344204717</v>
      </c>
      <c r="BP38" s="234"/>
      <c r="BQ38" s="232"/>
      <c r="BR38" s="235" t="str">
        <f>$AR38</f>
        <v>Mean</v>
      </c>
      <c r="BS38" s="313">
        <f>AVERAGEIFS(BS3:BS32,BS3:BS32,"&lt;&gt;IKKE.TILGÆNGELIG",BS3:BS32,"&lt;&gt;PUUTTUU",BS3:BS32,"&lt;&gt;NON.DISP",BS3:BS32,"&lt;&gt;NB",BS3:BS32,"&lt;&gt;IT",BS3:BS32,"&lt;&gt;BRAK",BS3:BS32,"&lt;&gt;NÃO.DISP",BS3:BS32,"&lt;&gt;НД",BS3:BS32,"&lt;&gt;SAKNAS",BS3:BS32,"&lt;&gt;NOD",BS3:BS32,"&lt;&gt;NEDEF",BS3:BS32,"&lt;&gt;YOKSAY",BS3:BS32,"&lt;&gt;#N/A",BS3:BS32,"&lt;&gt;#NV")</f>
        <v>0.40126675380453014</v>
      </c>
      <c r="BT38" s="313">
        <f>AVERAGEIFS(BT3:BT32,BT3:BT32,"&lt;&gt;IKKE.TILGÆNGELIG",BT3:BT32,"&lt;&gt;PUUTTUU",BT3:BT32,"&lt;&gt;NON.DISP",BT3:BT32,"&lt;&gt;NB",BT3:BT32,"&lt;&gt;IT",BT3:BT32,"&lt;&gt;BRAK",BT3:BT32,"&lt;&gt;NÃO.DISP",BT3:BT32,"&lt;&gt;НД",BT3:BT32,"&lt;&gt;SAKNAS",BT3:BT32,"&lt;&gt;NOD",BT3:BT32,"&lt;&gt;NEDEF",BT3:BT32,"&lt;&gt;YOKSAY",BT3:BT32,"&lt;&gt;#N/A",BT3:BT32,"&lt;&gt;#NV")</f>
        <v>0.1047189414712964</v>
      </c>
      <c r="BU38" s="313">
        <f>AVERAGEIFS(BU3:BU32,BU3:BU32,"&lt;&gt;IKKE.TILGÆNGELIG",BU3:BU32,"&lt;&gt;PUUTTUU",BU3:BU32,"&lt;&gt;NON.DISP",BU3:BU32,"&lt;&gt;NB",BU3:BU32,"&lt;&gt;IT",BU3:BU32,"&lt;&gt;BRAK",BU3:BU32,"&lt;&gt;NÃO.DISP",BU3:BU32,"&lt;&gt;НД",BU3:BU32,"&lt;&gt;SAKNAS",BU3:BU32,"&lt;&gt;NOD",BU3:BU32,"&lt;&gt;NEDEF",BU3:BU32,"&lt;&gt;YOKSAY",BU3:BU32,"&lt;&gt;#N/A",BU3:BU32,"&lt;&gt;#NV")</f>
        <v>1</v>
      </c>
      <c r="BV38" s="313">
        <f>AVERAGEIFS(BV3:BV32,BV3:BV32,"&lt;&gt;IKKE.TILGÆNGELIG",BV3:BV32,"&lt;&gt;PUUTTUU",BV3:BV32,"&lt;&gt;NON.DISP",BV3:BV32,"&lt;&gt;NB",BV3:BV32,"&lt;&gt;IT",BV3:BV32,"&lt;&gt;BRAK",BV3:BV32,"&lt;&gt;NÃO.DISP",BV3:BV32,"&lt;&gt;НД",BV3:BV32,"&lt;&gt;SAKNAS",BV3:BV32,"&lt;&gt;NOD",BV3:BV32,"&lt;&gt;NEDEF",BV3:BV32,"&lt;&gt;YOKSAY",BV3:BV32,"&lt;&gt;#N/A",BV3:BV32,"&lt;&gt;#NV")</f>
        <v>2.3667131594467993E-2</v>
      </c>
      <c r="BW38" s="234"/>
      <c r="BX38" s="235"/>
      <c r="BY38" s="235" t="str">
        <f>$AR38</f>
        <v>Mean</v>
      </c>
      <c r="BZ38" s="313">
        <f>AVERAGEIFS(BZ3:BZ32,BZ3:BZ32,"&lt;&gt;IKKE.TILGÆNGELIG",BZ3:BZ32,"&lt;&gt;PUUTTUU",BZ3:BZ32,"&lt;&gt;NON.DISP",BZ3:BZ32,"&lt;&gt;NB",BZ3:BZ32,"&lt;&gt;IT",BZ3:BZ32,"&lt;&gt;BRAK",BZ3:BZ32,"&lt;&gt;NÃO.DISP",BZ3:BZ32,"&lt;&gt;НД",BZ3:BZ32,"&lt;&gt;SAKNAS",BZ3:BZ32,"&lt;&gt;NOD",BZ3:BZ32,"&lt;&gt;NEDEF",BZ3:BZ32,"&lt;&gt;YOKSAY",BZ3:BZ32,"&lt;&gt;#N/A",BZ3:BZ32,"&lt;&gt;#NV")</f>
        <v>0.59873324619546986</v>
      </c>
      <c r="CA38" s="313">
        <f>AVERAGEIFS(CA3:CA32,CA3:CA32,"&lt;&gt;IKKE.TILGÆNGELIG",CA3:CA32,"&lt;&gt;PUUTTUU",CA3:CA32,"&lt;&gt;NON.DISP",CA3:CA32,"&lt;&gt;NB",CA3:CA32,"&lt;&gt;IT",CA3:CA32,"&lt;&gt;BRAK",CA3:CA32,"&lt;&gt;NÃO.DISP",CA3:CA32,"&lt;&gt;НД",CA3:CA32,"&lt;&gt;SAKNAS",CA3:CA32,"&lt;&gt;NOD",CA3:CA32,"&lt;&gt;NEDEF",CA3:CA32,"&lt;&gt;YOKSAY",CA3:CA32,"&lt;&gt;#N/A",CA3:CA32,"&lt;&gt;#NV")</f>
        <v>0.73972205583196571</v>
      </c>
      <c r="CB38" s="313">
        <f>AVERAGEIFS(CB3:CB32,CB3:CB32,"&lt;&gt;IKKE.TILGÆNGELIG",CB3:CB32,"&lt;&gt;PUUTTUU",CB3:CB32,"&lt;&gt;NON.DISP",CB3:CB32,"&lt;&gt;NB",CB3:CB32,"&lt;&gt;IT",CB3:CB32,"&lt;&gt;BRAK",CB3:CB32,"&lt;&gt;NÃO.DISP",CB3:CB32,"&lt;&gt;НД",CB3:CB32,"&lt;&gt;SAKNAS",CB3:CB32,"&lt;&gt;NOD",CB3:CB32,"&lt;&gt;NEDEF",CB3:CB32,"&lt;&gt;YOKSAY",CB3:CB32,"&lt;&gt;#N/A",CB3:CB32,"&lt;&gt;#NV")</f>
        <v>0.89528105852870365</v>
      </c>
      <c r="CC38" s="313">
        <f>AVERAGEIFS(CC3:CC32,CC3:CC32,"&lt;&gt;IKKE.TILGÆNGELIG",CC3:CC32,"&lt;&gt;PUUTTUU",CC3:CC32,"&lt;&gt;NON.DISP",CC3:CC32,"&lt;&gt;NB",CC3:CC32,"&lt;&gt;IT",CC3:CC32,"&lt;&gt;BRAK",CC3:CC32,"&lt;&gt;NÃO.DISP",CC3:CC32,"&lt;&gt;НД",CC3:CC32,"&lt;&gt;SAKNAS",CC3:CC32,"&lt;&gt;NOD",CC3:CC32,"&lt;&gt;NEDEF",CC3:CC32,"&lt;&gt;YOKSAY",CC3:CC32,"&lt;&gt;#N/A",CC3:CC32,"&lt;&gt;#NV")</f>
        <v>0.97633286840553202</v>
      </c>
      <c r="CD38" s="234"/>
      <c r="CE38" s="233"/>
      <c r="CF38" s="235" t="str">
        <f>$AR38</f>
        <v>Mean</v>
      </c>
      <c r="CG38" s="293">
        <f>AVERAGEIFS(CG3:CG32,CG3:CG32,"&lt;&gt;IKKE.TILGÆNGELIG",CG3:CG32,"&lt;&gt;PUUTTUU",CG3:CG32,"&lt;&gt;NON.DISP",CG3:CG32,"&lt;&gt;NB",CG3:CG32,"&lt;&gt;IT",CG3:CG32,"&lt;&gt;BRAK",CG3:CG32,"&lt;&gt;NÃO.DISP",CG3:CG32,"&lt;&gt;НД",CG3:CG32,"&lt;&gt;SAKNAS",CG3:CG32,"&lt;&gt;NOD",CG3:CG32,"&lt;&gt;NEDEF",CG3:CG32,"&lt;&gt;YOKSAY",CG3:CG32,"&lt;&gt;#N/A",CG3:CG32,"&lt;&gt;#NV")</f>
        <v>18.877199050579527</v>
      </c>
      <c r="CH38" s="293">
        <f>AVERAGEIFS(CH3:CH32,CH3:CH32,"&lt;&gt;IKKE.TILGÆNGELIG",CH3:CH32,"&lt;&gt;PUUTTUU",CH3:CH32,"&lt;&gt;NON.DISP",CH3:CH32,"&lt;&gt;NB",CH3:CH32,"&lt;&gt;IT",CH3:CH32,"&lt;&gt;BRAK",CH3:CH32,"&lt;&gt;NÃO.DISP",CH3:CH32,"&lt;&gt;НД",CH3:CH32,"&lt;&gt;SAKNAS",CH3:CH32,"&lt;&gt;NOD",CH3:CH32,"&lt;&gt;NEDEF",CH3:CH32,"&lt;&gt;YOKSAY",CH3:CH32,"&lt;&gt;#N/A",CH3:CH32,"&lt;&gt;#NV")</f>
        <v>4.050109825409443</v>
      </c>
      <c r="CI38" s="293">
        <f>AVERAGEIFS(CI3:CI32,CI3:CI32,"&lt;&gt;IKKE.TILGÆNGELIG",CI3:CI32,"&lt;&gt;PUUTTUU",CI3:CI32,"&lt;&gt;NON.DISP",CI3:CI32,"&lt;&gt;NB",CI3:CI32,"&lt;&gt;IT",CI3:CI32,"&lt;&gt;BRAK",CI3:CI32,"&lt;&gt;NÃO.DISP",CI3:CI32,"&lt;&gt;НД",CI3:CI32,"&lt;&gt;SAKNAS",CI3:CI32,"&lt;&gt;NOD",CI3:CI32,"&lt;&gt;NEDEF",CI3:CI32,"&lt;&gt;YOKSAY",CI3:CI32,"&lt;&gt;#N/A",CI3:CI32,"&lt;&gt;#NV")</f>
        <v>48.816837546651129</v>
      </c>
      <c r="CJ38" s="293">
        <f>AVERAGEIFS(CJ3:CJ32,CJ3:CJ32,"&lt;&gt;IKKE.TILGÆNGELIG",CJ3:CJ32,"&lt;&gt;PUUTTUU",CJ3:CJ32,"&lt;&gt;NON.DISP",CJ3:CJ32,"&lt;&gt;NB",CJ3:CJ32,"&lt;&gt;IT",CJ3:CJ32,"&lt;&gt;BRAK",CJ3:CJ32,"&lt;&gt;NÃO.DISP",CJ3:CJ32,"&lt;&gt;НД",CJ3:CJ32,"&lt;&gt;SAKNAS",CJ3:CJ32,"&lt;&gt;NOD",CJ3:CJ32,"&lt;&gt;NEDEF",CJ3:CJ32,"&lt;&gt;YOKSAY",CJ3:CJ32,"&lt;&gt;#N/A",CJ3:CJ32,"&lt;&gt;#NV")</f>
        <v>0</v>
      </c>
      <c r="CK38" s="234"/>
      <c r="CL38" s="233"/>
      <c r="CM38" s="235" t="str">
        <f>$AR38</f>
        <v>Mean</v>
      </c>
      <c r="CN38" s="313">
        <f>AVERAGEIFS(CN3:CN32,CN3:CN32,"&lt;&gt;IKKE.TILGÆNGELIG",CN3:CN32,"&lt;&gt;PUUTTUU",CN3:CN32,"&lt;&gt;NON.DISP",CN3:CN32,"&lt;&gt;NB",CN3:CN32,"&lt;&gt;IT",CN3:CN32,"&lt;&gt;BRAK",CN3:CN32,"&lt;&gt;NÃO.DISP",CN3:CN32,"&lt;&gt;НД",CN3:CN32,"&lt;&gt;SAKNAS",CN3:CN32,"&lt;&gt;NOD",CN3:CN32,"&lt;&gt;NEDEF",CN3:CN32,"&lt;&gt;YOKSAY",CN3:CN32,"&lt;&gt;#N/A",CN3:CN32,"&lt;&gt;#NV")</f>
        <v>0.38680227966454372</v>
      </c>
      <c r="CO38" s="313">
        <f>AVERAGEIFS(CO3:CO32,CO3:CO32,"&lt;&gt;IKKE.TILGÆNGELIG",CO3:CO32,"&lt;&gt;PUUTTUU",CO3:CO32,"&lt;&gt;NON.DISP",CO3:CO32,"&lt;&gt;NB",CO3:CO32,"&lt;&gt;IT",CO3:CO32,"&lt;&gt;BRAK",CO3:CO32,"&lt;&gt;NÃO.DISP",CO3:CO32,"&lt;&gt;НД",CO3:CO32,"&lt;&gt;SAKNAS",CO3:CO32,"&lt;&gt;NOD",CO3:CO32,"&lt;&gt;NEDEF",CO3:CO32,"&lt;&gt;YOKSAY",CO3:CO32,"&lt;&gt;#N/A",CO3:CO32,"&lt;&gt;#NV")</f>
        <v>8.3059677423654457E-2</v>
      </c>
      <c r="CP38" s="313">
        <f>AVERAGEIFS(CP3:CP32,CP3:CP32,"&lt;&gt;IKKE.TILGÆNGELIG",CP3:CP32,"&lt;&gt;PUUTTUU",CP3:CP32,"&lt;&gt;NON.DISP",CP3:CP32,"&lt;&gt;NB",CP3:CP32,"&lt;&gt;IT",CP3:CP32,"&lt;&gt;BRAK",CP3:CP32,"&lt;&gt;NÃO.DISP",CP3:CP32,"&lt;&gt;НД",CP3:CP32,"&lt;&gt;SAKNAS",CP3:CP32,"&lt;&gt;NOD",CP3:CP32,"&lt;&gt;NEDEF",CP3:CP32,"&lt;&gt;YOKSAY",CP3:CP32,"&lt;&gt;#N/A",CP3:CP32,"&lt;&gt;#NV")</f>
        <v>1</v>
      </c>
      <c r="CQ38" s="313">
        <f>AVERAGEIFS(CQ3:CQ32,CQ3:CQ32,"&lt;&gt;IKKE.TILGÆNGELIG",CQ3:CQ32,"&lt;&gt;PUUTTUU",CQ3:CQ32,"&lt;&gt;NON.DISP",CQ3:CQ32,"&lt;&gt;NB",CQ3:CQ32,"&lt;&gt;IT",CQ3:CQ32,"&lt;&gt;BRAK",CQ3:CQ32,"&lt;&gt;NÃO.DISP",CQ3:CQ32,"&lt;&gt;НД",CQ3:CQ32,"&lt;&gt;SAKNAS",CQ3:CQ32,"&lt;&gt;NOD",CQ3:CQ32,"&lt;&gt;NEDEF",CQ3:CQ32,"&lt;&gt;YOKSAY",CQ3:CQ32,"&lt;&gt;#N/A",CQ3:CQ32,"&lt;&gt;#NV")</f>
        <v>0</v>
      </c>
      <c r="CR38" s="234"/>
      <c r="CS38" s="233"/>
      <c r="CT38" s="235" t="str">
        <f>$AR38</f>
        <v>Mean</v>
      </c>
      <c r="CU38" s="313">
        <f>AVERAGEIFS(CU3:CU32,CU3:CU32,"&lt;&gt;IKKE.TILGÆNGELIG",CU3:CU32,"&lt;&gt;PUUTTUU",CU3:CU32,"&lt;&gt;NON.DISP",CU3:CU32,"&lt;&gt;NB",CU3:CU32,"&lt;&gt;IT",CU3:CU32,"&lt;&gt;BRAK",CU3:CU32,"&lt;&gt;NÃO.DISP",CU3:CU32,"&lt;&gt;НД",CU3:CU32,"&lt;&gt;SAKNAS",CU3:CU32,"&lt;&gt;NOD",CU3:CU32,"&lt;&gt;NEDEF",CU3:CU32,"&lt;&gt;YOKSAY",CU3:CU32,"&lt;&gt;#N/A",CU3:CU32,"&lt;&gt;#NV")</f>
        <v>0.61319772033545616</v>
      </c>
      <c r="CV38" s="313">
        <f>AVERAGEIFS(CV3:CV32,CV3:CV32,"&lt;&gt;IKKE.TILGÆNGELIG",CV3:CV32,"&lt;&gt;PUUTTUU",CV3:CV32,"&lt;&gt;NON.DISP",CV3:CV32,"&lt;&gt;NB",CV3:CV32,"&lt;&gt;IT",CV3:CV32,"&lt;&gt;BRAK",CV3:CV32,"&lt;&gt;NÃO.DISP",CV3:CV32,"&lt;&gt;НД",CV3:CV32,"&lt;&gt;SAKNAS",CV3:CV32,"&lt;&gt;NOD",CV3:CV32,"&lt;&gt;NEDEF",CV3:CV32,"&lt;&gt;YOKSAY",CV3:CV32,"&lt;&gt;#N/A",CV3:CV32,"&lt;&gt;#NV")</f>
        <v>0.78559693159999044</v>
      </c>
      <c r="CW38" s="313">
        <f>AVERAGEIFS(CW3:CW32,CW3:CW32,"&lt;&gt;IKKE.TILGÆNGELIG",CW3:CW32,"&lt;&gt;PUUTTUU",CW3:CW32,"&lt;&gt;NON.DISP",CW3:CW32,"&lt;&gt;NB",CW3:CW32,"&lt;&gt;IT",CW3:CW32,"&lt;&gt;BRAK",CW3:CW32,"&lt;&gt;NÃO.DISP",CW3:CW32,"&lt;&gt;НД",CW3:CW32,"&lt;&gt;SAKNAS",CW3:CW32,"&lt;&gt;NOD",CW3:CW32,"&lt;&gt;NEDEF",CW3:CW32,"&lt;&gt;YOKSAY",CW3:CW32,"&lt;&gt;#N/A",CW3:CW32,"&lt;&gt;#NV")</f>
        <v>0.9169403225763455</v>
      </c>
      <c r="CX38" s="313">
        <f>AVERAGEIFS(CX3:CX32,CX3:CX32,"&lt;&gt;IKKE.TILGÆNGELIG",CX3:CX32,"&lt;&gt;PUUTTUU",CX3:CX32,"&lt;&gt;NON.DISP",CX3:CX32,"&lt;&gt;NB",CX3:CX32,"&lt;&gt;IT",CX3:CX32,"&lt;&gt;BRAK",CX3:CX32,"&lt;&gt;NÃO.DISP",CX3:CX32,"&lt;&gt;НД",CX3:CX32,"&lt;&gt;SAKNAS",CX3:CX32,"&lt;&gt;NOD",CX3:CX32,"&lt;&gt;NEDEF",CX3:CX32,"&lt;&gt;YOKSAY",CX3:CX32,"&lt;&gt;#N/A",CX3:CX32,"&lt;&gt;#NV")</f>
        <v>1</v>
      </c>
      <c r="CY38" s="236"/>
    </row>
    <row r="39" spans="1:104" s="216" customFormat="1">
      <c r="A39" s="432"/>
      <c r="B39" s="305"/>
      <c r="C39" s="304"/>
      <c r="D39" s="302" t="str">
        <f t="shared" si="67"/>
        <v>SD</v>
      </c>
      <c r="E39" s="303">
        <f t="shared" si="68"/>
        <v>0</v>
      </c>
      <c r="F39" s="214"/>
      <c r="G39" s="214"/>
      <c r="H39" s="295">
        <f t="shared" si="69"/>
        <v>0.64765074693738689</v>
      </c>
      <c r="I39" s="295">
        <f t="shared" si="69"/>
        <v>0.83311398072594578</v>
      </c>
      <c r="J39" s="295">
        <f t="shared" si="69"/>
        <v>0.47749920998881917</v>
      </c>
      <c r="K39" s="295">
        <f t="shared" si="69"/>
        <v>0.38156060228959215</v>
      </c>
      <c r="Z39" s="218"/>
      <c r="AA39" s="219"/>
      <c r="AB39" s="219"/>
      <c r="AC39" s="219"/>
      <c r="AD39" s="219"/>
      <c r="AE39" s="219"/>
      <c r="AF39" s="219"/>
      <c r="AG39" s="219"/>
      <c r="AH39" s="220"/>
      <c r="AI39" s="221"/>
      <c r="AJ39" s="222"/>
      <c r="AK39" s="222"/>
      <c r="AL39" s="222"/>
      <c r="AM39" s="222"/>
      <c r="AN39" s="227"/>
      <c r="AO39" s="226"/>
      <c r="AP39" s="224"/>
      <c r="AQ39" s="225"/>
      <c r="AR39" s="235" t="s">
        <v>22</v>
      </c>
      <c r="AS39" s="293">
        <f t="array" ref="AS39">STDEV(IF(ISNUMBER(AS3:AS32),AS3:AS32))</f>
        <v>0.64765074693738689</v>
      </c>
      <c r="AT39" s="293">
        <f t="array" ref="AT39">STDEV(IF(ISNUMBER(AT3:AT32),AT3:AT32))</f>
        <v>0.83269742373558253</v>
      </c>
      <c r="AU39" s="293">
        <f t="array" ref="AU39">STDEV(IF(ISNUMBER(AU3:AU32),AU3:AU32))</f>
        <v>0.47678296117342439</v>
      </c>
      <c r="AV39" s="293">
        <f t="array" ref="AV39">STDEV(IF(ISNUMBER(AV3:AV32),AV3:AV32))</f>
        <v>0.3802251401815791</v>
      </c>
      <c r="AW39" s="237"/>
      <c r="AX39" s="235" t="str">
        <f>$AR39</f>
        <v>SD</v>
      </c>
      <c r="AY39" s="293">
        <f t="array" ref="AY39">STDEV(IF(ISNUMBER(AY3:AY32),AY3:AY32))</f>
        <v>3.3434129934851429</v>
      </c>
      <c r="AZ39" s="293">
        <f t="array" ref="AZ39">STDEV(IF(ISNUMBER(AZ3:AZ32),AZ3:AZ32))</f>
        <v>3.4152550424516934</v>
      </c>
      <c r="BA39" s="293">
        <f t="array" ref="BA39">STDEV(IF(ISNUMBER(BA3:BA32),BA3:BA32))</f>
        <v>3.5227352731937183</v>
      </c>
      <c r="BB39" s="293">
        <f t="array" ref="BB39">STDEV(IF(ISNUMBER(BB3:BB32),BB3:BB32))</f>
        <v>3.0765508942650475</v>
      </c>
      <c r="BC39" s="231"/>
      <c r="BD39" s="232"/>
      <c r="BE39" s="232"/>
      <c r="BF39" s="237"/>
      <c r="BG39" s="309" t="str">
        <f t="shared" si="70"/>
        <v>SD</v>
      </c>
      <c r="BH39" s="310">
        <f>BI37</f>
        <v>2</v>
      </c>
      <c r="BI39" s="311">
        <f>STDEV(BI3:BI32)</f>
        <v>0</v>
      </c>
      <c r="BJ39" s="232"/>
      <c r="BK39" s="235" t="str">
        <f>$AR39</f>
        <v>SD</v>
      </c>
      <c r="BL39" s="293">
        <f t="array" ref="BL39">STDEV(IF(ISNUMBER(BL3:BL32),BL3:BL32))</f>
        <v>0.64765074693738689</v>
      </c>
      <c r="BM39" s="293">
        <f t="array" ref="BM39">STDEV(IF(ISNUMBER(BM3:BM32),BM3:BM32))</f>
        <v>0.83311398072594578</v>
      </c>
      <c r="BN39" s="293">
        <f t="array" ref="BN39">STDEV(IF(ISNUMBER(BN3:BN32),BN3:BN32))</f>
        <v>0.47749920998881917</v>
      </c>
      <c r="BO39" s="293">
        <f t="array" ref="BO39">STDEV(IF(ISNUMBER(BO3:BO32),BO3:BO32))</f>
        <v>0.38156060228959215</v>
      </c>
      <c r="BP39" s="234"/>
      <c r="BQ39" s="232"/>
      <c r="BR39" s="235" t="str">
        <f>$AR39</f>
        <v>SD</v>
      </c>
      <c r="BS39" s="313">
        <f t="array" ref="BS39">STDEV(IF(ISNUMBER(BS3:BS32),BS3:BS32))</f>
        <v>1.6785684404228847E-2</v>
      </c>
      <c r="BT39" s="313">
        <f t="array" ref="BT39">STDEV(IF(ISNUMBER(BT3:BT32),BT3:BT32))</f>
        <v>1.7662952381708414E-2</v>
      </c>
      <c r="BU39" s="313">
        <f t="array" ref="BU39">STDEV(IF(ISNUMBER(BU3:BU32),BU3:BU32))</f>
        <v>0</v>
      </c>
      <c r="BV39" s="313">
        <f t="array" ref="BV39">STDEV(IF(ISNUMBER(BV3:BV32),BV3:BV32))</f>
        <v>7.8575034882576739E-3</v>
      </c>
      <c r="BW39" s="234"/>
      <c r="BX39" s="235"/>
      <c r="BY39" s="235" t="str">
        <f>$AR39</f>
        <v>SD</v>
      </c>
      <c r="BZ39" s="313">
        <f t="array" ref="BZ39">STDEV(IF(ISNUMBER(BZ3:BZ32),BZ3:BZ32))</f>
        <v>1.6785684404228767E-2</v>
      </c>
      <c r="CA39" s="313">
        <f t="array" ref="CA39">STDEV(IF(ISNUMBER(CA3:CA32),CA3:CA32))</f>
        <v>3.3130103173206804E-2</v>
      </c>
      <c r="CB39" s="313">
        <f t="array" ref="CB39">STDEV(IF(ISNUMBER(CB3:CB32),CB3:CB32))</f>
        <v>1.7662952381708563E-2</v>
      </c>
      <c r="CC39" s="313">
        <f t="array" ref="CC39">STDEV(IF(ISNUMBER(CC3:CC32),CC3:CC32))</f>
        <v>7.8575034882577312E-3</v>
      </c>
      <c r="CD39" s="234"/>
      <c r="CE39" s="238"/>
      <c r="CF39" s="235" t="str">
        <f>$AR39</f>
        <v>SD</v>
      </c>
      <c r="CG39" s="293">
        <f t="array" ref="CG39">STDEV(IF(ISNUMBER(CG3:CG32),CG3:CG32))</f>
        <v>0.26609014464794983</v>
      </c>
      <c r="CH39" s="293">
        <f t="array" ref="CH39">STDEV(IF(ISNUMBER(CH3:CH32),CH3:CH32))</f>
        <v>0.45155337843634408</v>
      </c>
      <c r="CI39" s="293">
        <f t="array" ref="CI39">STDEV(IF(ISNUMBER(CI3:CI32),CI3:CI32))</f>
        <v>0.8590598122787656</v>
      </c>
      <c r="CJ39" s="293">
        <f t="array" ref="CJ39">STDEV(IF(ISNUMBER(CJ3:CJ32),CJ3:CJ32))</f>
        <v>0</v>
      </c>
      <c r="CK39" s="234"/>
      <c r="CL39" s="238"/>
      <c r="CM39" s="235" t="str">
        <f>$AR39</f>
        <v>SD</v>
      </c>
      <c r="CN39" s="313">
        <f t="array" ref="CN39">STDEV(IF(ISNUMBER(CN3:CN32),CN3:CN32))</f>
        <v>1.2257583007776475E-2</v>
      </c>
      <c r="CO39" s="313">
        <f t="array" ref="CO39">STDEV(IF(ISNUMBER(CO3:CO32),CO3:CO32))</f>
        <v>1.0711603528845735E-2</v>
      </c>
      <c r="CP39" s="313">
        <f t="array" ref="CP39">STDEV(IF(ISNUMBER(CP3:CP32),CP3:CP32))</f>
        <v>0</v>
      </c>
      <c r="CQ39" s="313">
        <f t="array" ref="CQ39">STDEV(IF(ISNUMBER(CQ3:CQ32),CQ3:CQ32))</f>
        <v>0</v>
      </c>
      <c r="CR39" s="234"/>
      <c r="CS39" s="238"/>
      <c r="CT39" s="235" t="str">
        <f>$AR39</f>
        <v>SD</v>
      </c>
      <c r="CU39" s="313">
        <f t="array" ref="CU39">STDEV(IF(ISNUMBER(CU3:CU32),CU3:CU32))</f>
        <v>1.2257583007776515E-2</v>
      </c>
      <c r="CV39" s="313">
        <f t="array" ref="CV39">STDEV(IF(ISNUMBER(CV3:CV32),CV3:CV32))</f>
        <v>2.0898377661634191E-2</v>
      </c>
      <c r="CW39" s="313">
        <f t="array" ref="CW39">STDEV(IF(ISNUMBER(CW3:CW32),CW3:CW32))</f>
        <v>1.071160352884583E-2</v>
      </c>
      <c r="CX39" s="313">
        <f t="array" ref="CX39">STDEV(IF(ISNUMBER(CX3:CX32),CX3:CX32))</f>
        <v>0</v>
      </c>
      <c r="CY39" s="236"/>
    </row>
    <row r="40" spans="1:104" ht="13.5" thickBot="1">
      <c r="A40" s="460" t="s">
        <v>68</v>
      </c>
      <c r="B40" s="433" t="str">
        <f>$G$22</f>
        <v>DatLab 7 Template 16-08-02</v>
      </c>
      <c r="C40" s="434"/>
      <c r="D40" s="434"/>
      <c r="E40" s="434"/>
      <c r="F40" s="434"/>
      <c r="G40" s="434"/>
      <c r="H40" s="434"/>
      <c r="I40" s="434"/>
      <c r="J40" s="434"/>
      <c r="K40" s="434"/>
      <c r="L40" s="434"/>
      <c r="M40" s="434"/>
      <c r="N40" s="434"/>
      <c r="O40" s="434"/>
      <c r="P40" s="434"/>
      <c r="Q40" s="434"/>
      <c r="R40" s="434"/>
      <c r="S40" s="434"/>
      <c r="T40" s="434"/>
      <c r="U40" s="435"/>
      <c r="V40" s="435"/>
      <c r="W40" s="435"/>
      <c r="X40" s="435"/>
      <c r="Y40" s="435"/>
      <c r="Z40" s="436"/>
      <c r="AA40" s="437"/>
      <c r="AB40" s="437"/>
      <c r="AC40" s="437"/>
      <c r="AD40" s="437"/>
      <c r="AE40" s="437"/>
      <c r="AF40" s="437"/>
      <c r="AG40" s="437"/>
      <c r="AH40" s="438"/>
      <c r="AI40" s="437"/>
      <c r="AJ40" s="439"/>
      <c r="AK40" s="439"/>
      <c r="AL40" s="439"/>
      <c r="AM40" s="439"/>
      <c r="AN40" s="439"/>
      <c r="AO40" s="440"/>
      <c r="AP40" s="441"/>
      <c r="AQ40" s="442"/>
      <c r="AR40" s="442"/>
      <c r="AS40" s="443"/>
      <c r="AT40" s="443"/>
      <c r="AU40" s="443"/>
      <c r="AV40" s="443"/>
      <c r="AW40" s="444"/>
      <c r="AX40" s="444"/>
      <c r="AY40" s="434"/>
      <c r="AZ40" s="434"/>
      <c r="BA40" s="434"/>
      <c r="BB40" s="434"/>
      <c r="BC40" s="445"/>
      <c r="BD40" s="444"/>
      <c r="BE40" s="444"/>
      <c r="BF40" s="442"/>
      <c r="BG40" s="446"/>
      <c r="BH40" s="446"/>
      <c r="BI40" s="434"/>
      <c r="BJ40" s="444"/>
      <c r="BK40" s="444"/>
      <c r="BL40" s="443"/>
      <c r="BM40" s="443"/>
      <c r="BN40" s="443"/>
      <c r="BO40" s="443"/>
      <c r="BP40" s="434"/>
      <c r="BQ40" s="444"/>
      <c r="BR40" s="444"/>
      <c r="BS40" s="434"/>
      <c r="BT40" s="434"/>
      <c r="BU40" s="434"/>
      <c r="BV40" s="434"/>
      <c r="BW40" s="434"/>
      <c r="BX40" s="444"/>
      <c r="BY40" s="444"/>
      <c r="BZ40" s="434"/>
      <c r="CA40" s="434"/>
      <c r="CB40" s="434"/>
      <c r="CC40" s="434"/>
      <c r="CD40" s="447"/>
      <c r="CE40" s="444"/>
      <c r="CF40" s="444"/>
      <c r="CG40" s="443"/>
      <c r="CH40" s="443"/>
      <c r="CI40" s="443"/>
      <c r="CJ40" s="443"/>
      <c r="CK40" s="434"/>
      <c r="CL40" s="444"/>
      <c r="CM40" s="444"/>
      <c r="CN40" s="434"/>
      <c r="CO40" s="434"/>
      <c r="CP40" s="434"/>
      <c r="CQ40" s="434"/>
      <c r="CR40" s="434"/>
      <c r="CS40" s="444"/>
      <c r="CT40" s="444"/>
      <c r="CU40" s="434"/>
      <c r="CV40" s="434"/>
      <c r="CW40" s="434"/>
      <c r="CX40" s="434"/>
      <c r="CY40" s="445" t="s">
        <v>89</v>
      </c>
    </row>
    <row r="41" spans="1:104">
      <c r="A41" s="331" t="s">
        <v>104</v>
      </c>
      <c r="B41" s="285" t="str">
        <f>AA44</f>
        <v>MIPNET08.09_2003-03-29 P1-02_CELLS.DLD</v>
      </c>
      <c r="C41" s="277"/>
      <c r="D41" s="30"/>
      <c r="F41" s="55" t="s">
        <v>16</v>
      </c>
      <c r="G41" s="56" t="str">
        <f>AC45</f>
        <v>1A</v>
      </c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425"/>
      <c r="AC41" s="110"/>
      <c r="AD41" s="110"/>
      <c r="AE41" s="110"/>
      <c r="AF41" s="110"/>
      <c r="AG41" s="110"/>
      <c r="AH41" s="110"/>
      <c r="AI41" s="180" t="s">
        <v>65</v>
      </c>
      <c r="AJ41" s="485" t="str">
        <f>AJ$1</f>
        <v>R</v>
      </c>
      <c r="AK41" s="31" t="str">
        <f t="shared" ref="AK41:AM41" si="79">AK$1</f>
        <v>1Omy</v>
      </c>
      <c r="AL41" s="32" t="str">
        <f t="shared" si="79"/>
        <v>2U</v>
      </c>
      <c r="AM41" s="33" t="str">
        <f t="shared" si="79"/>
        <v>3Ama</v>
      </c>
      <c r="AN41" s="133"/>
      <c r="AO41" s="181"/>
      <c r="AP41" s="74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8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3"/>
      <c r="BR41" s="143"/>
      <c r="BS41" s="143"/>
      <c r="BT41" s="143"/>
      <c r="BU41" s="143"/>
      <c r="BV41" s="143"/>
      <c r="BW41" s="14"/>
      <c r="BY41" s="143"/>
      <c r="BZ41" s="143"/>
      <c r="CA41" s="143"/>
      <c r="CB41" s="143"/>
      <c r="CC41" s="143"/>
      <c r="CD41" s="13"/>
      <c r="CF41" s="143"/>
      <c r="CG41" s="143"/>
      <c r="CH41" s="143"/>
      <c r="CI41" s="143"/>
      <c r="CJ41" s="143"/>
      <c r="CK41" s="13"/>
      <c r="CM41" s="143"/>
      <c r="CN41" s="143"/>
      <c r="CO41" s="143"/>
      <c r="CP41" s="143"/>
      <c r="CQ41" s="143"/>
      <c r="CR41" s="13"/>
      <c r="CT41" s="143"/>
      <c r="CU41" s="143"/>
      <c r="CV41" s="143"/>
      <c r="CW41" s="143"/>
      <c r="CX41" s="143"/>
      <c r="CY41" s="13"/>
    </row>
    <row r="42" spans="1:104">
      <c r="A42" s="452">
        <f>E42</f>
        <v>1.01</v>
      </c>
      <c r="B42" s="286" t="s">
        <v>26</v>
      </c>
      <c r="C42" s="88" t="str">
        <f>AB47</f>
        <v>CEM</v>
      </c>
      <c r="D42" s="88">
        <f>AB49</f>
        <v>0</v>
      </c>
      <c r="E42" s="278">
        <f>IF(ISNUMBER(AB50),AB50+0.01*AB51,"")</f>
        <v>1.01</v>
      </c>
      <c r="F42" s="279" t="s">
        <v>10</v>
      </c>
      <c r="G42" s="98">
        <f>AE53</f>
        <v>-2.0697999999999999</v>
      </c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240">
        <f>$E42</f>
        <v>1.01</v>
      </c>
      <c r="AA42" s="176"/>
      <c r="AB42" s="176"/>
      <c r="AC42" s="176"/>
      <c r="AD42" s="176"/>
      <c r="AE42" s="176"/>
      <c r="AF42" s="176"/>
      <c r="AG42" s="176"/>
      <c r="AH42" s="57" t="s">
        <v>215</v>
      </c>
      <c r="AI42" s="58" t="s">
        <v>12</v>
      </c>
      <c r="AJ42" s="182">
        <f>AJ46</f>
        <v>0</v>
      </c>
      <c r="AK42" s="182">
        <f t="shared" ref="AK42:AL42" si="80">AK46</f>
        <v>1</v>
      </c>
      <c r="AL42" s="182">
        <f t="shared" si="80"/>
        <v>2</v>
      </c>
      <c r="AM42" s="182">
        <v>4</v>
      </c>
      <c r="AN42" s="133"/>
      <c r="AO42" s="181"/>
      <c r="AP42" s="74"/>
      <c r="AQ42" s="142"/>
      <c r="AR42" s="142"/>
      <c r="AS42" s="135"/>
      <c r="AT42" s="135"/>
      <c r="AU42" s="135"/>
      <c r="AV42" s="135"/>
      <c r="AW42" s="127"/>
      <c r="AX42" s="127"/>
      <c r="AY42" s="133"/>
      <c r="AZ42" s="133"/>
      <c r="BA42" s="133"/>
      <c r="BB42" s="133"/>
      <c r="BC42" s="166"/>
      <c r="BD42" s="127"/>
      <c r="BE42" s="127"/>
      <c r="BF42" s="142"/>
      <c r="BG42" s="183"/>
      <c r="BH42" s="183"/>
      <c r="BI42" s="133"/>
      <c r="BJ42" s="127"/>
      <c r="BK42" s="127"/>
      <c r="BL42" s="135"/>
      <c r="BM42" s="135"/>
      <c r="BN42" s="135"/>
      <c r="BO42" s="135"/>
      <c r="BP42" s="14"/>
      <c r="BQ42" s="127"/>
      <c r="BR42" s="127"/>
      <c r="BS42" s="133"/>
      <c r="BT42" s="133"/>
      <c r="BU42" s="133"/>
      <c r="BV42" s="133"/>
      <c r="BW42" s="14"/>
      <c r="BX42" s="127"/>
      <c r="BY42" s="127"/>
      <c r="BZ42" s="133"/>
      <c r="CA42" s="133"/>
      <c r="CB42" s="133"/>
      <c r="CC42" s="133"/>
      <c r="CD42" s="13"/>
      <c r="CE42" s="127"/>
      <c r="CF42" s="127"/>
      <c r="CG42" s="135"/>
      <c r="CH42" s="135"/>
      <c r="CI42" s="135"/>
      <c r="CJ42" s="135"/>
      <c r="CK42" s="14"/>
      <c r="CL42" s="127"/>
      <c r="CM42" s="127"/>
      <c r="CN42" s="133"/>
      <c r="CO42" s="133"/>
      <c r="CP42" s="133"/>
      <c r="CQ42" s="133"/>
      <c r="CR42" s="14"/>
      <c r="CS42" s="127"/>
      <c r="CT42" s="127"/>
      <c r="CU42" s="133"/>
      <c r="CV42" s="133"/>
      <c r="CW42" s="133"/>
      <c r="CX42" s="133"/>
      <c r="CY42" s="14"/>
    </row>
    <row r="43" spans="1:104" ht="13.5" thickBot="1">
      <c r="A43" s="457" t="s">
        <v>84</v>
      </c>
      <c r="B43" s="280" t="str">
        <f>AB48</f>
        <v>C7H2</v>
      </c>
      <c r="C43" s="281" t="s">
        <v>35</v>
      </c>
      <c r="D43" s="281" t="s">
        <v>181</v>
      </c>
      <c r="E43" s="22">
        <f>E44/G44</f>
        <v>1</v>
      </c>
      <c r="F43" s="279" t="s">
        <v>11</v>
      </c>
      <c r="G43" s="99">
        <f>AE54</f>
        <v>3.4700000000000002E-2</v>
      </c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463" t="s">
        <v>80</v>
      </c>
      <c r="AA43" s="133" t="s">
        <v>83</v>
      </c>
      <c r="AB43" s="51"/>
      <c r="AC43" s="110" t="str">
        <f>$G$3</f>
        <v>DatLab 7</v>
      </c>
      <c r="AD43" s="51"/>
      <c r="AE43" s="51"/>
      <c r="AF43" s="96"/>
      <c r="AG43" s="51"/>
      <c r="AH43" s="59" t="s">
        <v>8</v>
      </c>
      <c r="AI43" s="59" t="s">
        <v>183</v>
      </c>
      <c r="AJ43" s="60">
        <f>$E43-($E43*AJ42/1000)/2</f>
        <v>1</v>
      </c>
      <c r="AK43" s="60">
        <f>$E43-($E43*(SUM(AJ42:AK42))/1000)/2</f>
        <v>0.99950000000000006</v>
      </c>
      <c r="AL43" s="60">
        <f>$E43-($E43*(SUM(AJ42:AL42))/1000)/2</f>
        <v>0.99850000000000005</v>
      </c>
      <c r="AM43" s="60">
        <f>$E43-($E43*(SUM(AJ42:AM42))/1000)/2</f>
        <v>0.99650000000000005</v>
      </c>
      <c r="AN43" s="133"/>
      <c r="AO43" s="181"/>
      <c r="AP43" s="74"/>
      <c r="AQ43" s="142"/>
      <c r="AR43" s="142"/>
      <c r="AS43" s="135"/>
      <c r="AT43" s="135"/>
      <c r="AU43" s="135"/>
      <c r="AV43" s="135"/>
      <c r="AW43" s="127"/>
      <c r="AX43" s="127"/>
      <c r="AY43" s="133"/>
      <c r="AZ43" s="133"/>
      <c r="BA43" s="133"/>
      <c r="BB43" s="133"/>
      <c r="BC43" s="166"/>
      <c r="BD43" s="127"/>
      <c r="BE43" s="127"/>
      <c r="BF43" s="142"/>
      <c r="BG43" s="183"/>
      <c r="BH43" s="183"/>
      <c r="BI43" s="133"/>
      <c r="BJ43" s="127"/>
      <c r="BK43" s="127"/>
      <c r="BL43" s="135"/>
      <c r="BM43" s="135"/>
      <c r="BN43" s="135"/>
      <c r="BO43" s="135"/>
      <c r="BP43" s="14"/>
      <c r="BQ43" s="127"/>
      <c r="BR43" s="127"/>
      <c r="BS43" s="133"/>
      <c r="BT43" s="133"/>
      <c r="BU43" s="133"/>
      <c r="BV43" s="133"/>
      <c r="BW43" s="14"/>
      <c r="BX43" s="127"/>
      <c r="BY43" s="127"/>
      <c r="BZ43" s="133"/>
      <c r="CA43" s="133"/>
      <c r="CB43" s="133"/>
      <c r="CC43" s="133"/>
      <c r="CD43" s="13"/>
      <c r="CE43" s="127"/>
      <c r="CF43" s="127"/>
      <c r="CG43" s="135"/>
      <c r="CH43" s="135"/>
      <c r="CI43" s="135"/>
      <c r="CJ43" s="135"/>
      <c r="CK43" s="14"/>
      <c r="CL43" s="127"/>
      <c r="CM43" s="127"/>
      <c r="CN43" s="133"/>
      <c r="CO43" s="133"/>
      <c r="CP43" s="133"/>
      <c r="CQ43" s="133"/>
      <c r="CR43" s="14"/>
      <c r="CS43" s="127"/>
      <c r="CT43" s="127"/>
      <c r="CU43" s="133"/>
      <c r="CV43" s="133"/>
      <c r="CW43" s="133"/>
      <c r="CX43" s="133"/>
      <c r="CY43" s="14"/>
      <c r="CZ43" s="10" t="s">
        <v>9</v>
      </c>
    </row>
    <row r="44" spans="1:104" ht="14.25" thickTop="1" thickBot="1">
      <c r="A44" s="184"/>
      <c r="B44" s="282" t="str">
        <f>AB46</f>
        <v>CCP</v>
      </c>
      <c r="C44" s="283" t="s">
        <v>7</v>
      </c>
      <c r="D44" s="283" t="s">
        <v>182</v>
      </c>
      <c r="E44" s="100">
        <f>AB53</f>
        <v>2</v>
      </c>
      <c r="F44" s="284" t="s">
        <v>36</v>
      </c>
      <c r="G44" s="62">
        <f>AB54</f>
        <v>2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241" t="s">
        <v>33</v>
      </c>
      <c r="AA44" s="211" t="s">
        <v>191</v>
      </c>
      <c r="AB44" s="242"/>
      <c r="AC44" s="242"/>
      <c r="AD44" s="242"/>
      <c r="AE44" s="242"/>
      <c r="AF44" s="243"/>
      <c r="AG44" s="117"/>
      <c r="AH44" s="117"/>
      <c r="AI44" s="117"/>
      <c r="AJ44" s="117"/>
      <c r="AK44" s="117"/>
      <c r="AL44" s="117"/>
      <c r="AM44" s="117"/>
      <c r="AP44" s="74"/>
      <c r="AS44" s="135"/>
      <c r="AT44" s="135"/>
      <c r="AU44" s="135"/>
      <c r="AV44" s="135"/>
      <c r="BC44" s="166"/>
      <c r="BD44" s="127"/>
      <c r="BE44" s="127"/>
      <c r="BF44" s="142"/>
      <c r="BG44" s="183"/>
      <c r="BH44" s="183"/>
      <c r="BI44" s="133"/>
      <c r="BJ44" s="127"/>
      <c r="BK44" s="127"/>
      <c r="BL44" s="135"/>
      <c r="BM44" s="135"/>
      <c r="BN44" s="135"/>
      <c r="BO44" s="135"/>
      <c r="BP44" s="14"/>
      <c r="BQ44" s="127"/>
      <c r="BR44" s="127"/>
      <c r="BS44" s="133"/>
      <c r="BT44" s="133"/>
      <c r="BU44" s="133"/>
      <c r="BV44" s="133"/>
      <c r="BW44" s="14"/>
      <c r="BX44" s="127"/>
      <c r="BY44" s="127"/>
      <c r="BZ44" s="133"/>
      <c r="CA44" s="133"/>
      <c r="CB44" s="133"/>
      <c r="CC44" s="133"/>
      <c r="CD44" s="13"/>
      <c r="CE44" s="127"/>
      <c r="CF44" s="127"/>
      <c r="CG44" s="135"/>
      <c r="CH44" s="135"/>
      <c r="CI44" s="135"/>
      <c r="CJ44" s="135"/>
      <c r="CK44" s="14"/>
      <c r="CL44" s="127"/>
      <c r="CM44" s="127"/>
      <c r="CN44" s="133"/>
      <c r="CO44" s="133"/>
      <c r="CP44" s="133"/>
      <c r="CQ44" s="133"/>
      <c r="CR44" s="14"/>
      <c r="CS44" s="127"/>
      <c r="CT44" s="127"/>
      <c r="CU44" s="133"/>
      <c r="CV44" s="133"/>
      <c r="CW44" s="133"/>
      <c r="CX44" s="133"/>
      <c r="CY44" s="14"/>
      <c r="CZ44" s="101" t="s">
        <v>66</v>
      </c>
    </row>
    <row r="45" spans="1:104" ht="13.5" thickBot="1">
      <c r="A45" s="83" t="s">
        <v>69</v>
      </c>
      <c r="B45" s="411"/>
      <c r="C45" s="134"/>
      <c r="D45" s="307"/>
      <c r="E45" s="307"/>
      <c r="F45" s="469" t="s">
        <v>166</v>
      </c>
      <c r="G45" s="469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AA45" s="269"/>
      <c r="AB45" s="244" t="s">
        <v>210</v>
      </c>
      <c r="AC45" s="245" t="s">
        <v>29</v>
      </c>
      <c r="AD45" s="246" t="s">
        <v>37</v>
      </c>
      <c r="AE45" s="247" t="s">
        <v>38</v>
      </c>
      <c r="AF45" s="248">
        <v>6001</v>
      </c>
      <c r="AG45" s="102" t="s">
        <v>192</v>
      </c>
      <c r="AH45" s="15" t="s">
        <v>34</v>
      </c>
      <c r="AI45" s="15" t="s">
        <v>193</v>
      </c>
      <c r="AJ45" s="485" t="s">
        <v>169</v>
      </c>
      <c r="AK45" s="31" t="s">
        <v>185</v>
      </c>
      <c r="AL45" s="32" t="s">
        <v>186</v>
      </c>
      <c r="AM45" s="33" t="s">
        <v>187</v>
      </c>
      <c r="AN45" s="133"/>
      <c r="AO45" s="181"/>
      <c r="AP45" s="74"/>
      <c r="AS45" s="135"/>
      <c r="AT45" s="135"/>
      <c r="AU45" s="135"/>
      <c r="AV45" s="135"/>
      <c r="AW45" s="127"/>
      <c r="AX45" s="127"/>
      <c r="AY45" s="133"/>
      <c r="AZ45" s="133"/>
      <c r="BA45" s="133"/>
      <c r="BB45" s="133"/>
      <c r="BC45" s="166"/>
      <c r="BD45" s="127"/>
      <c r="BE45" s="127"/>
      <c r="BF45" s="142"/>
      <c r="BG45" s="183"/>
      <c r="BH45" s="183"/>
      <c r="BI45" s="133"/>
      <c r="BJ45" s="127"/>
      <c r="BK45" s="127"/>
      <c r="BL45" s="135"/>
      <c r="BM45" s="135"/>
      <c r="BN45" s="135"/>
      <c r="BO45" s="135"/>
      <c r="BP45" s="14"/>
      <c r="BQ45" s="127"/>
      <c r="BR45" s="127"/>
      <c r="BS45" s="133"/>
      <c r="BT45" s="133"/>
      <c r="BU45" s="133"/>
      <c r="BV45" s="133"/>
      <c r="BW45" s="14"/>
      <c r="BX45" s="127"/>
      <c r="BY45" s="127"/>
      <c r="BZ45" s="133"/>
      <c r="CA45" s="133"/>
      <c r="CB45" s="133"/>
      <c r="CC45" s="133"/>
      <c r="CD45" s="13"/>
      <c r="CE45" s="127"/>
      <c r="CF45" s="127"/>
      <c r="CG45" s="135"/>
      <c r="CH45" s="135"/>
      <c r="CI45" s="135"/>
      <c r="CJ45" s="135"/>
      <c r="CK45" s="14"/>
      <c r="CL45" s="127"/>
      <c r="CM45" s="127"/>
      <c r="CN45" s="133"/>
      <c r="CO45" s="133"/>
      <c r="CP45" s="133"/>
      <c r="CQ45" s="133"/>
      <c r="CR45" s="14"/>
      <c r="CS45" s="127"/>
      <c r="CT45" s="127"/>
      <c r="CU45" s="133"/>
      <c r="CV45" s="133"/>
      <c r="CW45" s="133"/>
      <c r="CX45" s="133"/>
      <c r="CY45" s="14"/>
    </row>
    <row r="46" spans="1:104">
      <c r="A46" s="9" t="s">
        <v>70</v>
      </c>
      <c r="B46" s="83"/>
      <c r="C46" s="13"/>
      <c r="D46" s="185"/>
      <c r="E46" s="8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26"/>
      <c r="AA46" s="270" t="s">
        <v>39</v>
      </c>
      <c r="AB46" s="249" t="s">
        <v>184</v>
      </c>
      <c r="AC46" s="250"/>
      <c r="AD46" s="251" t="s">
        <v>40</v>
      </c>
      <c r="AE46" s="247">
        <v>37</v>
      </c>
      <c r="AF46" s="252" t="s">
        <v>194</v>
      </c>
      <c r="AG46" s="102"/>
      <c r="AH46" s="186" t="s">
        <v>195</v>
      </c>
      <c r="AI46" s="186"/>
      <c r="AJ46" s="133">
        <v>0</v>
      </c>
      <c r="AK46" s="133">
        <v>1</v>
      </c>
      <c r="AL46" s="133">
        <v>2</v>
      </c>
      <c r="AM46" s="133">
        <v>2</v>
      </c>
      <c r="AN46" s="133"/>
      <c r="AO46" s="181"/>
      <c r="AP46" s="74"/>
      <c r="AQ46" s="64" t="s">
        <v>17</v>
      </c>
      <c r="AR46" s="187"/>
      <c r="AS46" s="135"/>
      <c r="AT46" s="135"/>
      <c r="AU46" s="135"/>
      <c r="AV46" s="135"/>
      <c r="AW46" s="127"/>
      <c r="AX46" s="127"/>
      <c r="AY46" s="133"/>
      <c r="AZ46" s="133"/>
      <c r="BA46" s="133"/>
      <c r="BB46" s="133"/>
      <c r="BC46" s="166"/>
      <c r="BD46" s="127"/>
      <c r="BE46" s="127"/>
      <c r="BF46" s="142"/>
      <c r="BG46" s="183"/>
      <c r="BH46" s="183"/>
      <c r="BI46" s="133"/>
      <c r="BJ46" s="127"/>
      <c r="BK46" s="127"/>
      <c r="BL46" s="135"/>
      <c r="BM46" s="135"/>
      <c r="BN46" s="135"/>
      <c r="BO46" s="135"/>
      <c r="BP46" s="14"/>
      <c r="BQ46" s="127"/>
      <c r="BR46" s="127"/>
      <c r="BS46" s="133"/>
      <c r="BT46" s="133"/>
      <c r="BU46" s="133"/>
      <c r="BV46" s="133"/>
      <c r="BW46" s="14"/>
      <c r="BX46" s="127"/>
      <c r="BY46" s="127"/>
      <c r="BZ46" s="133"/>
      <c r="CA46" s="133"/>
      <c r="CB46" s="133"/>
      <c r="CC46" s="133"/>
      <c r="CD46" s="13"/>
      <c r="CE46" s="127"/>
      <c r="CF46" s="127"/>
      <c r="CG46" s="135"/>
      <c r="CH46" s="135"/>
      <c r="CI46" s="135"/>
      <c r="CJ46" s="135"/>
      <c r="CK46" s="14"/>
      <c r="CL46" s="127"/>
      <c r="CM46" s="127"/>
      <c r="CN46" s="133"/>
      <c r="CO46" s="133"/>
      <c r="CP46" s="133"/>
      <c r="CQ46" s="133"/>
      <c r="CR46" s="14"/>
      <c r="CS46" s="127"/>
      <c r="CT46" s="127"/>
      <c r="CU46" s="133"/>
      <c r="CV46" s="133"/>
      <c r="CW46" s="133"/>
      <c r="CX46" s="133"/>
      <c r="CY46" s="14"/>
    </row>
    <row r="47" spans="1:104" ht="13.5" thickBot="1">
      <c r="A47" s="83"/>
      <c r="B47" s="83"/>
      <c r="C47" s="83"/>
      <c r="D47" s="85"/>
      <c r="E47" s="84"/>
      <c r="F47" s="86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26"/>
      <c r="AA47" s="271" t="s">
        <v>41</v>
      </c>
      <c r="AB47" s="253" t="s">
        <v>216</v>
      </c>
      <c r="AC47" s="254"/>
      <c r="AD47" s="158" t="s">
        <v>42</v>
      </c>
      <c r="AE47" s="117">
        <v>158.72999999999999</v>
      </c>
      <c r="AF47" s="255" t="s">
        <v>6</v>
      </c>
      <c r="AG47" s="14"/>
      <c r="AH47" s="186" t="s">
        <v>196</v>
      </c>
      <c r="AI47" s="186"/>
      <c r="AJ47" s="188">
        <v>4.8148148148148152E-3</v>
      </c>
      <c r="AK47" s="188">
        <v>7.1759259259259259E-3</v>
      </c>
      <c r="AL47" s="188">
        <v>9.7569444444444448E-3</v>
      </c>
      <c r="AM47" s="188">
        <v>1.6712962962962961E-2</v>
      </c>
      <c r="AN47" s="133"/>
      <c r="AO47" s="181"/>
      <c r="AP47" s="74"/>
      <c r="AQ47" s="65" t="s">
        <v>43</v>
      </c>
      <c r="AR47" s="66"/>
      <c r="AS47" s="135"/>
      <c r="AT47" s="135"/>
      <c r="AU47" s="135"/>
      <c r="AV47" s="135"/>
      <c r="AW47" s="127"/>
      <c r="AX47" s="127"/>
      <c r="AY47" s="133"/>
      <c r="AZ47" s="133"/>
      <c r="BA47" s="133"/>
      <c r="BB47" s="133"/>
      <c r="BC47" s="166"/>
      <c r="BD47" s="127"/>
      <c r="BE47" s="127"/>
      <c r="BF47" s="142"/>
      <c r="BG47" s="183"/>
      <c r="BH47" s="183"/>
      <c r="BI47" s="133"/>
      <c r="BJ47" s="127"/>
      <c r="BK47" s="127"/>
      <c r="BL47" s="135"/>
      <c r="BM47" s="135"/>
      <c r="BN47" s="135"/>
      <c r="BO47" s="135"/>
      <c r="BP47" s="14"/>
      <c r="BQ47" s="127"/>
      <c r="BR47" s="127"/>
      <c r="BS47" s="133"/>
      <c r="BT47" s="133"/>
      <c r="BU47" s="133"/>
      <c r="BV47" s="133"/>
      <c r="BW47" s="14"/>
      <c r="BX47" s="127"/>
      <c r="BY47" s="127"/>
      <c r="BZ47" s="133"/>
      <c r="CA47" s="133"/>
      <c r="CB47" s="133"/>
      <c r="CC47" s="133"/>
      <c r="CD47" s="13"/>
      <c r="CE47" s="127"/>
      <c r="CF47" s="127"/>
      <c r="CG47" s="135"/>
      <c r="CH47" s="135"/>
      <c r="CI47" s="135"/>
      <c r="CJ47" s="135"/>
      <c r="CK47" s="14"/>
      <c r="CL47" s="127"/>
      <c r="CM47" s="127"/>
      <c r="CN47" s="133"/>
      <c r="CO47" s="133"/>
      <c r="CP47" s="133"/>
      <c r="CQ47" s="133"/>
      <c r="CR47" s="14"/>
      <c r="CS47" s="127"/>
      <c r="CT47" s="127"/>
      <c r="CU47" s="133"/>
      <c r="CV47" s="133"/>
      <c r="CW47" s="133"/>
      <c r="CX47" s="133"/>
      <c r="CY47" s="14"/>
    </row>
    <row r="48" spans="1:104">
      <c r="A48" s="83"/>
      <c r="B48" s="83"/>
      <c r="C48" s="83"/>
      <c r="D48" s="85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26"/>
      <c r="AA48" s="271" t="s">
        <v>120</v>
      </c>
      <c r="AB48" s="253" t="s">
        <v>217</v>
      </c>
      <c r="AC48" s="254"/>
      <c r="AD48" s="158" t="s">
        <v>44</v>
      </c>
      <c r="AE48" s="117">
        <v>8.5510000000000002</v>
      </c>
      <c r="AF48" s="255" t="s">
        <v>197</v>
      </c>
      <c r="AG48" s="14"/>
      <c r="AH48" s="186" t="s">
        <v>198</v>
      </c>
      <c r="AI48" s="188"/>
      <c r="AJ48" s="188">
        <v>5.5902777777777782E-3</v>
      </c>
      <c r="AK48" s="188">
        <v>8.8888888888888889E-3</v>
      </c>
      <c r="AL48" s="188">
        <v>1.0069444444444445E-2</v>
      </c>
      <c r="AM48" s="188">
        <v>1.7986111111111109E-2</v>
      </c>
      <c r="AP48" s="74"/>
      <c r="AQ48" s="67" t="s">
        <v>188</v>
      </c>
      <c r="AR48" s="68" t="s">
        <v>189</v>
      </c>
      <c r="AS48" s="135"/>
      <c r="AT48" s="135"/>
      <c r="AU48" s="135"/>
      <c r="AV48" s="135"/>
      <c r="AW48" s="127"/>
      <c r="AX48" s="127"/>
      <c r="AY48" s="133"/>
      <c r="AZ48" s="133"/>
      <c r="BA48" s="133"/>
      <c r="BB48" s="133"/>
      <c r="BC48" s="166"/>
      <c r="BD48" s="127"/>
      <c r="BE48" s="127"/>
      <c r="BF48" s="142"/>
      <c r="BG48" s="183"/>
      <c r="BH48" s="183"/>
      <c r="BI48" s="133"/>
      <c r="BJ48" s="127"/>
      <c r="BK48" s="127"/>
      <c r="BL48" s="135"/>
      <c r="BM48" s="135"/>
      <c r="BN48" s="135"/>
      <c r="BO48" s="135"/>
      <c r="BP48" s="14"/>
      <c r="BQ48" s="127"/>
      <c r="BR48" s="127"/>
      <c r="BS48" s="133"/>
      <c r="BT48" s="133"/>
      <c r="BU48" s="133"/>
      <c r="BV48" s="133"/>
      <c r="BW48" s="14"/>
      <c r="BX48" s="127"/>
      <c r="BY48" s="127"/>
      <c r="BZ48" s="133"/>
      <c r="CA48" s="133"/>
      <c r="CB48" s="133"/>
      <c r="CC48" s="133"/>
      <c r="CD48" s="13"/>
      <c r="CE48" s="127"/>
      <c r="CF48" s="127"/>
      <c r="CG48" s="135"/>
      <c r="CH48" s="135"/>
      <c r="CI48" s="135"/>
      <c r="CJ48" s="135"/>
      <c r="CK48" s="14"/>
      <c r="CL48" s="127"/>
      <c r="CM48" s="127"/>
      <c r="CN48" s="133"/>
      <c r="CO48" s="133"/>
      <c r="CP48" s="133"/>
      <c r="CQ48" s="133"/>
      <c r="CR48" s="14"/>
      <c r="CS48" s="127"/>
      <c r="CT48" s="127"/>
      <c r="CU48" s="133"/>
      <c r="CV48" s="133"/>
      <c r="CW48" s="133"/>
      <c r="CX48" s="133"/>
      <c r="CY48" s="14"/>
    </row>
    <row r="49" spans="1:104" ht="13.5" thickBot="1">
      <c r="A49" s="83"/>
      <c r="B49" s="83"/>
      <c r="C49" s="83"/>
      <c r="D49" s="83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26"/>
      <c r="AA49" s="271" t="s">
        <v>28</v>
      </c>
      <c r="AB49" s="197"/>
      <c r="AC49" s="254"/>
      <c r="AD49" s="158" t="s">
        <v>45</v>
      </c>
      <c r="AE49" s="117">
        <v>1.9E-2</v>
      </c>
      <c r="AF49" s="255" t="s">
        <v>197</v>
      </c>
      <c r="AG49" s="177"/>
      <c r="AH49" s="189" t="s">
        <v>199</v>
      </c>
      <c r="AI49" s="190"/>
      <c r="AJ49" s="189">
        <v>34</v>
      </c>
      <c r="AK49" s="189">
        <v>75</v>
      </c>
      <c r="AL49" s="189">
        <v>14</v>
      </c>
      <c r="AM49" s="189">
        <v>56</v>
      </c>
      <c r="AP49" s="74"/>
      <c r="AQ49" s="69">
        <f>BN51</f>
        <v>50.335920310465703</v>
      </c>
      <c r="AR49" s="70">
        <f>BO51</f>
        <v>0.91163574510787782</v>
      </c>
      <c r="AS49" s="135"/>
      <c r="AT49" s="135"/>
      <c r="AU49" s="135"/>
      <c r="AV49" s="135"/>
      <c r="AW49" s="127"/>
      <c r="AX49" s="127"/>
      <c r="AY49" s="133"/>
      <c r="AZ49" s="133"/>
      <c r="BA49" s="133"/>
      <c r="BB49" s="133"/>
      <c r="BC49" s="166"/>
      <c r="BD49" s="127"/>
      <c r="BE49" s="127"/>
      <c r="BF49" s="142"/>
      <c r="BG49" s="183"/>
      <c r="BH49" s="183"/>
      <c r="BI49" s="133"/>
      <c r="BJ49" s="127"/>
      <c r="BK49" s="127"/>
      <c r="BL49" s="135"/>
      <c r="BM49" s="135"/>
      <c r="BN49" s="135"/>
      <c r="BO49" s="135"/>
      <c r="BP49" s="14"/>
      <c r="BQ49" s="127"/>
      <c r="BR49" s="127"/>
      <c r="BS49" s="133"/>
      <c r="BT49" s="133"/>
      <c r="BU49" s="133"/>
      <c r="BV49" s="133"/>
      <c r="BW49" s="14"/>
      <c r="BX49" s="127"/>
      <c r="BY49" s="127"/>
      <c r="BZ49" s="133"/>
      <c r="CA49" s="133"/>
      <c r="CB49" s="133"/>
      <c r="CC49" s="133"/>
      <c r="CD49" s="13"/>
      <c r="CE49" s="127"/>
      <c r="CF49" s="127"/>
      <c r="CG49" s="135"/>
      <c r="CH49" s="135"/>
      <c r="CI49" s="135"/>
      <c r="CJ49" s="135"/>
      <c r="CK49" s="14"/>
      <c r="CL49" s="127"/>
      <c r="CM49" s="127"/>
      <c r="CN49" s="133"/>
      <c r="CO49" s="133"/>
      <c r="CP49" s="133"/>
      <c r="CQ49" s="133"/>
      <c r="CR49" s="14"/>
      <c r="CS49" s="127"/>
      <c r="CT49" s="127"/>
      <c r="CU49" s="133"/>
      <c r="CV49" s="133"/>
      <c r="CW49" s="133"/>
      <c r="CX49" s="133"/>
      <c r="CY49" s="14"/>
    </row>
    <row r="50" spans="1:104">
      <c r="A50" s="83"/>
      <c r="B50" s="87"/>
      <c r="C50" s="87"/>
      <c r="D50" s="87"/>
      <c r="E50" s="145"/>
      <c r="F50" s="145"/>
      <c r="G50" s="87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6"/>
      <c r="AA50" s="271" t="s">
        <v>46</v>
      </c>
      <c r="AB50" s="256">
        <v>1</v>
      </c>
      <c r="AC50" s="254"/>
      <c r="AD50" s="158" t="s">
        <v>47</v>
      </c>
      <c r="AE50" s="117">
        <v>86.9</v>
      </c>
      <c r="AF50" s="255" t="s">
        <v>200</v>
      </c>
      <c r="AG50" s="103"/>
      <c r="AH50" s="104" t="s">
        <v>211</v>
      </c>
      <c r="AI50" s="16" t="s">
        <v>6</v>
      </c>
      <c r="AJ50" s="71">
        <v>134.66050000000001</v>
      </c>
      <c r="AK50" s="71">
        <v>133.41130000000001</v>
      </c>
      <c r="AL50" s="71">
        <v>130.0831</v>
      </c>
      <c r="AM50" s="71">
        <v>118.71339999999999</v>
      </c>
      <c r="AP50" s="454"/>
      <c r="AQ50" s="113" t="s">
        <v>14</v>
      </c>
      <c r="AR50" s="113" t="s">
        <v>13</v>
      </c>
      <c r="AS50" s="485" t="str">
        <f>AS$1</f>
        <v>R</v>
      </c>
      <c r="AT50" s="31" t="str">
        <f t="shared" ref="AT50:AV50" si="81">AT$1</f>
        <v>1Omy</v>
      </c>
      <c r="AU50" s="32" t="str">
        <f t="shared" si="81"/>
        <v>2U</v>
      </c>
      <c r="AV50" s="33" t="str">
        <f t="shared" si="81"/>
        <v>3Ama</v>
      </c>
      <c r="AW50" s="113" t="str">
        <f>AQ50</f>
        <v>Quantity</v>
      </c>
      <c r="AX50" s="113" t="str">
        <f>AR50</f>
        <v>Units</v>
      </c>
      <c r="AY50" s="485" t="str">
        <f>AJ45</f>
        <v>R</v>
      </c>
      <c r="AZ50" s="31" t="str">
        <f>AK45</f>
        <v>1Omy</v>
      </c>
      <c r="BA50" s="32" t="str">
        <f>AL45</f>
        <v>2U</v>
      </c>
      <c r="BB50" s="33" t="str">
        <f>AM45</f>
        <v>3Rot</v>
      </c>
      <c r="BC50" s="166"/>
      <c r="BD50" s="34" t="s">
        <v>27</v>
      </c>
      <c r="BE50" s="34" t="s">
        <v>28</v>
      </c>
      <c r="BF50" s="35" t="s">
        <v>120</v>
      </c>
      <c r="BG50" s="72" t="s">
        <v>26</v>
      </c>
      <c r="BH50" s="72"/>
      <c r="BI50" s="36" t="s">
        <v>7</v>
      </c>
      <c r="BJ50" s="113" t="str">
        <f>$AQ50</f>
        <v>Quantity</v>
      </c>
      <c r="BK50" s="113" t="str">
        <f>$AR50</f>
        <v>Units</v>
      </c>
      <c r="BL50" s="485" t="str">
        <f>BL$1</f>
        <v>R</v>
      </c>
      <c r="BM50" s="31" t="str">
        <f t="shared" ref="BM50:BO50" si="82">BM$1</f>
        <v>1Omy</v>
      </c>
      <c r="BN50" s="32" t="str">
        <f t="shared" si="82"/>
        <v>2U</v>
      </c>
      <c r="BO50" s="33" t="str">
        <f t="shared" si="82"/>
        <v>3Ama</v>
      </c>
      <c r="BP50" s="191"/>
      <c r="BQ50" s="113" t="str">
        <f>$AQ50</f>
        <v>Quantity</v>
      </c>
      <c r="BR50" s="113" t="str">
        <f>$AR50</f>
        <v>Units</v>
      </c>
      <c r="BS50" s="485" t="str">
        <f>BS$1</f>
        <v>R</v>
      </c>
      <c r="BT50" s="31" t="str">
        <f t="shared" ref="BT50:BV50" si="83">BT$1</f>
        <v>1Omy</v>
      </c>
      <c r="BU50" s="32" t="str">
        <f t="shared" si="83"/>
        <v>2U</v>
      </c>
      <c r="BV50" s="33" t="str">
        <f t="shared" si="83"/>
        <v>3Ama</v>
      </c>
      <c r="BW50" s="191"/>
      <c r="BX50" s="113" t="str">
        <f>$AQ50</f>
        <v>Quantity</v>
      </c>
      <c r="BY50" s="113" t="str">
        <f>$AR50</f>
        <v>Units</v>
      </c>
      <c r="BZ50" s="485" t="str">
        <f>BZ$1</f>
        <v>1-R/U</v>
      </c>
      <c r="CA50" s="31" t="str">
        <f t="shared" ref="CA50:CC50" si="84">CA$1</f>
        <v>1-Omy/R</v>
      </c>
      <c r="CB50" s="32" t="str">
        <f t="shared" si="84"/>
        <v>1-Omy/U</v>
      </c>
      <c r="CC50" s="33" t="str">
        <f t="shared" si="84"/>
        <v>1-ROX/U</v>
      </c>
      <c r="CD50" s="191"/>
      <c r="CE50" s="113" t="str">
        <f>$AQ50</f>
        <v>Quantity</v>
      </c>
      <c r="CF50" s="113" t="str">
        <f>$AR50</f>
        <v>Units</v>
      </c>
      <c r="CG50" s="485" t="str">
        <f>CG$1</f>
        <v>R</v>
      </c>
      <c r="CH50" s="31" t="str">
        <f t="shared" ref="CH50:CJ50" si="85">CH$1</f>
        <v>1Omy</v>
      </c>
      <c r="CI50" s="32" t="str">
        <f t="shared" si="85"/>
        <v>2U</v>
      </c>
      <c r="CJ50" s="33" t="str">
        <f t="shared" si="85"/>
        <v>3Ama</v>
      </c>
      <c r="CK50" s="191"/>
      <c r="CL50" s="113" t="str">
        <f>$AQ50</f>
        <v>Quantity</v>
      </c>
      <c r="CM50" s="113" t="str">
        <f>$AR50</f>
        <v>Units</v>
      </c>
      <c r="CN50" s="485" t="str">
        <f>CN$1</f>
        <v>R</v>
      </c>
      <c r="CO50" s="31" t="str">
        <f t="shared" ref="CO50:CQ50" si="86">CO$1</f>
        <v>1Omy</v>
      </c>
      <c r="CP50" s="32" t="str">
        <f t="shared" si="86"/>
        <v>2U</v>
      </c>
      <c r="CQ50" s="33" t="str">
        <f t="shared" si="86"/>
        <v>3Ama</v>
      </c>
      <c r="CR50" s="191"/>
      <c r="CS50" s="113" t="str">
        <f>$AQ50</f>
        <v>Quantity</v>
      </c>
      <c r="CT50" s="113" t="str">
        <f>$AR50</f>
        <v>Units</v>
      </c>
      <c r="CU50" s="485" t="str">
        <f>CU$1</f>
        <v>1-R/U</v>
      </c>
      <c r="CV50" s="31" t="str">
        <f t="shared" ref="CV50:CX50" si="87">CV$1</f>
        <v>1-Omy/R</v>
      </c>
      <c r="CW50" s="32" t="str">
        <f t="shared" si="87"/>
        <v>1-Omy/U</v>
      </c>
      <c r="CX50" s="33" t="str">
        <f t="shared" si="87"/>
        <v>1-ROX/U</v>
      </c>
      <c r="CY50" s="14"/>
    </row>
    <row r="51" spans="1:104">
      <c r="A51" s="83"/>
      <c r="B51" s="83"/>
      <c r="C51" s="83"/>
      <c r="D51" s="83"/>
      <c r="E51" s="14"/>
      <c r="F51" s="14"/>
      <c r="G51" s="83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16"/>
      <c r="AA51" s="271" t="s">
        <v>48</v>
      </c>
      <c r="AB51" s="257">
        <v>1</v>
      </c>
      <c r="AC51" s="254"/>
      <c r="AD51" s="158" t="s">
        <v>49</v>
      </c>
      <c r="AE51" s="117">
        <v>0.89</v>
      </c>
      <c r="AF51" s="255"/>
      <c r="AG51" s="105" t="s">
        <v>201</v>
      </c>
      <c r="AH51" s="106" t="s">
        <v>212</v>
      </c>
      <c r="AI51" s="17" t="s">
        <v>4</v>
      </c>
      <c r="AJ51" s="8">
        <v>22.203600000000002</v>
      </c>
      <c r="AK51" s="8">
        <v>7.1997</v>
      </c>
      <c r="AL51" s="8">
        <v>52.704500000000003</v>
      </c>
      <c r="AM51" s="8">
        <v>2.9580000000000002</v>
      </c>
      <c r="AP51" s="455">
        <f>E42</f>
        <v>1.01</v>
      </c>
      <c r="AQ51" s="488" t="s">
        <v>5</v>
      </c>
      <c r="AR51" s="37" t="s">
        <v>4</v>
      </c>
      <c r="AS51" s="21">
        <f>IF(ISNUMBER(AJ51),AJ51-($G43*AJ50+$G42),"")</f>
        <v>19.600680650000001</v>
      </c>
      <c r="AT51" s="21">
        <f>IF(ISNUMBER(AK51),AK51-($G43*AK50+$G42),"")</f>
        <v>4.6401278899999996</v>
      </c>
      <c r="AU51" s="21">
        <f>IF(ISNUMBER(AL51),AL51-($G43*AL50+$G42),"")</f>
        <v>50.260416430000006</v>
      </c>
      <c r="AV51" s="21">
        <f>IF(ISNUMBER(AM51),AM51-($G43*AM50+$G42),"")</f>
        <v>0.90844502000000027</v>
      </c>
      <c r="AW51" s="107" t="str">
        <f>$AH50</f>
        <v>1A: O2 concentration</v>
      </c>
      <c r="AX51" s="107" t="str">
        <f>$AI50</f>
        <v>µM</v>
      </c>
      <c r="AY51" s="73">
        <f>IF(ISNUMBER(AJ50),AJ50,"")</f>
        <v>134.66050000000001</v>
      </c>
      <c r="AZ51" s="73">
        <f>IF(ISNUMBER(AK50),AK50,"")</f>
        <v>133.41130000000001</v>
      </c>
      <c r="BA51" s="73">
        <f>IF(ISNUMBER(AL50),AL50,"")</f>
        <v>130.0831</v>
      </c>
      <c r="BB51" s="73">
        <f t="shared" ref="BB51" si="88">IF(ISNUMBER(AM50),AM50,"")</f>
        <v>118.71339999999999</v>
      </c>
      <c r="BC51" s="166"/>
      <c r="BD51" s="176" t="str">
        <f>$AA44</f>
        <v>MIPNET08.09_2003-03-29 P1-02_CELLS.DLD</v>
      </c>
      <c r="BE51" s="193">
        <f>$D42</f>
        <v>0</v>
      </c>
      <c r="BF51" s="124" t="str">
        <f>$B43</f>
        <v>C7H2</v>
      </c>
      <c r="BG51" s="194">
        <f>$E42</f>
        <v>1.01</v>
      </c>
      <c r="BH51" s="195"/>
      <c r="BI51" s="196">
        <f>IF(ISNUMBER($AB53),$AB53,"")</f>
        <v>2</v>
      </c>
      <c r="BJ51" s="489" t="str">
        <f>AH2</f>
        <v>O2 flow per cells</v>
      </c>
      <c r="BK51" s="489" t="str">
        <f>AI2</f>
        <v>pmol/(s*Mill)</v>
      </c>
      <c r="BL51" s="7">
        <f>IF(ISNUMBER(AS51),AS51/AJ43,"")</f>
        <v>19.600680650000001</v>
      </c>
      <c r="BM51" s="7">
        <f>IF(ISNUMBER(AT51),AT51/AK43,"")</f>
        <v>4.6424491145572784</v>
      </c>
      <c r="BN51" s="7">
        <f>IF(ISNUMBER(AU51),AU51/AL43,"")</f>
        <v>50.335920310465703</v>
      </c>
      <c r="BO51" s="7">
        <f>IF(ISNUMBER(AV51),AV51/AM43,"")</f>
        <v>0.91163574510787782</v>
      </c>
      <c r="BP51" s="194">
        <f>$E42</f>
        <v>1.01</v>
      </c>
      <c r="BQ51" s="6" t="s">
        <v>19</v>
      </c>
      <c r="BR51" s="6" t="s">
        <v>20</v>
      </c>
      <c r="BS51" s="5">
        <f>IF(ISNUMBER(BL51),BL51/$AQ49,"")</f>
        <v>0.38939748253544265</v>
      </c>
      <c r="BT51" s="5">
        <f>IF(ISNUMBER(BM51),BM51/$AQ49,"")</f>
        <v>9.2229348066415182E-2</v>
      </c>
      <c r="BU51" s="5">
        <f t="shared" ref="BU51" si="89">IF(ISNUMBER(BN51),BN51/$AQ49,"")</f>
        <v>1</v>
      </c>
      <c r="BV51" s="5">
        <f>IF(ISNUMBER(BO51),BO51/$AQ49,"")</f>
        <v>1.8111037594724041E-2</v>
      </c>
      <c r="BW51" s="194">
        <f>$E42</f>
        <v>1.01</v>
      </c>
      <c r="BX51" s="6" t="s">
        <v>18</v>
      </c>
      <c r="BY51" s="6" t="s">
        <v>21</v>
      </c>
      <c r="BZ51" s="5">
        <f>IF(ISNUMBER(BN51),1-BL51/BN51,"")</f>
        <v>0.61060251746455729</v>
      </c>
      <c r="CA51" s="5">
        <f>IF(ISNUMBER(BM51),1-BM51/BL51,"")</f>
        <v>0.76314857644715117</v>
      </c>
      <c r="CB51" s="5">
        <f>IF(ISNUMBER(BM51),1-BM51/BN51,"")</f>
        <v>0.90777065193358486</v>
      </c>
      <c r="CC51" s="5">
        <f>IF(ISNUMBER(BN51),1-BO51/BN51,"")</f>
        <v>0.98188896240527601</v>
      </c>
      <c r="CD51" s="194">
        <f>$E42</f>
        <v>1.01</v>
      </c>
      <c r="CE51" s="489" t="str">
        <f>AH3</f>
        <v>O2 flow per cells (mt: ROX-corr.)</v>
      </c>
      <c r="CF51" s="489" t="str">
        <f>AI2</f>
        <v>pmol/(s*Mill)</v>
      </c>
      <c r="CG51" s="7">
        <f>IF(ISNUMBER(BL51),BL51-$AR49,"")</f>
        <v>18.689044904892125</v>
      </c>
      <c r="CH51" s="7">
        <f>IF(ISNUMBER(BM51),BM51-$AR49,"")</f>
        <v>3.7308133694494003</v>
      </c>
      <c r="CI51" s="7">
        <f>IF(ISNUMBER(BN51),BN51-$AR49,"")</f>
        <v>49.424284565357823</v>
      </c>
      <c r="CJ51" s="7">
        <f>IF(ISNUMBER(BO51),BO51-$AR49,"")</f>
        <v>0</v>
      </c>
      <c r="CK51" s="194">
        <f>$E42</f>
        <v>1.01</v>
      </c>
      <c r="CL51" s="6" t="s">
        <v>3</v>
      </c>
      <c r="CM51" s="6" t="s">
        <v>1</v>
      </c>
      <c r="CN51" s="5">
        <f>IF(ISNUMBER(CG51),CG51/($AQ49-$AR49),"")</f>
        <v>0.37813485959878801</v>
      </c>
      <c r="CO51" s="5">
        <f>IF(ISNUMBER(CH51),CH51/($AQ49-$AR49),"")</f>
        <v>7.5485429931025846E-2</v>
      </c>
      <c r="CP51" s="5">
        <f>IF(ISNUMBER(CI51),CI51/($AQ49-$AR49),"")</f>
        <v>1</v>
      </c>
      <c r="CQ51" s="5">
        <f>IF(ISNUMBER(CJ51),CJ51/($AQ49-$AR49),"")</f>
        <v>0</v>
      </c>
      <c r="CR51" s="194">
        <f>$E42</f>
        <v>1.01</v>
      </c>
      <c r="CS51" s="6" t="s">
        <v>2</v>
      </c>
      <c r="CT51" s="6" t="s">
        <v>1</v>
      </c>
      <c r="CU51" s="5">
        <f>IF(ISNUMBER(CI51),1-CG51/CI51,"")</f>
        <v>0.62186514040121199</v>
      </c>
      <c r="CV51" s="5">
        <f>IF(ISNUMBER(CH51),1-CH51/CG51,"")</f>
        <v>0.8003743161603295</v>
      </c>
      <c r="CW51" s="5">
        <f>IF(ISNUMBER(CH51),1-CH51/CI51,"")</f>
        <v>0.9245145700689742</v>
      </c>
      <c r="CX51" s="5">
        <f>IF(ISNUMBER(CI51),1-CJ51/CI51,"")</f>
        <v>1</v>
      </c>
      <c r="CY51" s="14"/>
    </row>
    <row r="52" spans="1:104">
      <c r="A52" s="83"/>
      <c r="B52" s="83"/>
      <c r="C52" s="83"/>
      <c r="D52" s="83"/>
      <c r="E52" s="83"/>
      <c r="F52" s="83"/>
      <c r="G52" s="83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26"/>
      <c r="AA52" s="272" t="s">
        <v>50</v>
      </c>
      <c r="AB52" s="258">
        <v>1</v>
      </c>
      <c r="AC52" s="259" t="s">
        <v>202</v>
      </c>
      <c r="AD52" s="158" t="s">
        <v>203</v>
      </c>
      <c r="AE52" s="256" t="s">
        <v>204</v>
      </c>
      <c r="AF52" s="255"/>
      <c r="AG52" s="274"/>
      <c r="AH52" s="275"/>
      <c r="AI52" s="275"/>
      <c r="AJ52" s="276"/>
      <c r="AK52" s="276"/>
      <c r="AL52" s="276"/>
      <c r="AM52" s="276"/>
      <c r="AN52" s="2"/>
      <c r="AO52" s="11"/>
      <c r="AP52" s="74"/>
      <c r="AQ52" s="75"/>
      <c r="AR52" s="75"/>
      <c r="AS52" s="3"/>
      <c r="AT52" s="3"/>
      <c r="AU52" s="3"/>
      <c r="AV52" s="3"/>
      <c r="AW52" s="4"/>
      <c r="AX52" s="4"/>
      <c r="AY52" s="2"/>
      <c r="AZ52" s="2"/>
      <c r="BA52" s="2"/>
      <c r="BB52" s="2"/>
      <c r="BC52" s="76"/>
      <c r="BD52" s="4"/>
      <c r="BE52" s="4"/>
      <c r="BF52" s="75"/>
      <c r="BG52" s="77"/>
      <c r="BH52" s="77"/>
      <c r="BI52" s="2"/>
      <c r="BJ52" s="4"/>
      <c r="BK52" s="4"/>
      <c r="BL52" s="3"/>
      <c r="BM52" s="3"/>
      <c r="BN52" s="3"/>
      <c r="BO52" s="3"/>
      <c r="BP52" s="14"/>
      <c r="BQ52" s="4"/>
      <c r="BR52" s="4"/>
      <c r="BS52" s="2"/>
      <c r="BT52" s="2"/>
      <c r="BU52" s="2"/>
      <c r="BV52" s="2"/>
      <c r="BW52" s="14"/>
      <c r="BX52" s="4"/>
      <c r="BY52" s="4"/>
      <c r="BZ52" s="2"/>
      <c r="CA52" s="2"/>
      <c r="CB52" s="2"/>
      <c r="CC52" s="2"/>
      <c r="CD52" s="13"/>
      <c r="CE52" s="4"/>
      <c r="CF52" s="4"/>
      <c r="CG52" s="3"/>
      <c r="CH52" s="3"/>
      <c r="CI52" s="3"/>
      <c r="CJ52" s="3"/>
      <c r="CK52" s="14"/>
      <c r="CL52" s="4"/>
      <c r="CM52" s="4"/>
      <c r="CN52" s="2"/>
      <c r="CO52" s="2"/>
      <c r="CP52" s="2"/>
      <c r="CQ52" s="2"/>
      <c r="CR52" s="14"/>
      <c r="CS52" s="4"/>
      <c r="CT52" s="4"/>
      <c r="CU52" s="2"/>
      <c r="CV52" s="2"/>
      <c r="CW52" s="2"/>
      <c r="CX52" s="2"/>
      <c r="CY52" s="14"/>
    </row>
    <row r="53" spans="1:104">
      <c r="A53" s="83"/>
      <c r="B53" s="83"/>
      <c r="C53" s="83"/>
      <c r="D53" s="83"/>
      <c r="E53" s="83"/>
      <c r="F53" s="83"/>
      <c r="G53" s="83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26"/>
      <c r="AA53" s="271" t="s">
        <v>51</v>
      </c>
      <c r="AB53" s="260">
        <v>2</v>
      </c>
      <c r="AC53" s="261" t="s">
        <v>205</v>
      </c>
      <c r="AD53" s="262" t="s">
        <v>52</v>
      </c>
      <c r="AE53" s="263">
        <v>-2.0697999999999999</v>
      </c>
      <c r="AF53" s="255" t="s">
        <v>4</v>
      </c>
      <c r="AG53" s="274"/>
      <c r="AH53" s="274"/>
      <c r="AI53" s="274"/>
      <c r="AJ53" s="145"/>
      <c r="AK53" s="145"/>
      <c r="AL53" s="145"/>
      <c r="AM53" s="145"/>
      <c r="AN53" s="133"/>
      <c r="AO53" s="181"/>
      <c r="AP53" s="74"/>
      <c r="AQ53" s="142"/>
      <c r="AR53" s="142"/>
      <c r="AS53" s="135"/>
      <c r="AT53" s="135"/>
      <c r="AU53" s="135"/>
      <c r="AV53" s="135"/>
      <c r="AW53" s="127"/>
      <c r="AX53" s="127"/>
      <c r="AY53" s="133"/>
      <c r="AZ53" s="133"/>
      <c r="BA53" s="133"/>
      <c r="BB53" s="133"/>
      <c r="BC53" s="166"/>
      <c r="BD53" s="127"/>
      <c r="BE53" s="127"/>
      <c r="BF53" s="142"/>
      <c r="BG53" s="183"/>
      <c r="BH53" s="183"/>
      <c r="BI53" s="133"/>
      <c r="BJ53" s="127"/>
      <c r="BK53" s="127"/>
      <c r="BL53" s="135"/>
      <c r="BM53" s="135"/>
      <c r="BN53" s="135"/>
      <c r="BO53" s="135"/>
      <c r="BP53" s="14"/>
      <c r="BQ53" s="127"/>
      <c r="BR53" s="127"/>
      <c r="BS53" s="133"/>
      <c r="BT53" s="133"/>
      <c r="BU53" s="133"/>
      <c r="BV53" s="133"/>
      <c r="BW53" s="14"/>
      <c r="BX53" s="127"/>
      <c r="BY53" s="127"/>
      <c r="BZ53" s="133"/>
      <c r="CA53" s="133"/>
      <c r="CB53" s="133"/>
      <c r="CC53" s="133"/>
      <c r="CD53" s="13"/>
      <c r="CE53" s="127"/>
      <c r="CF53" s="127"/>
      <c r="CG53" s="135"/>
      <c r="CH53" s="135"/>
      <c r="CI53" s="135"/>
      <c r="CJ53" s="135"/>
      <c r="CK53" s="14"/>
      <c r="CL53" s="127"/>
      <c r="CM53" s="127"/>
      <c r="CN53" s="133"/>
      <c r="CO53" s="133"/>
      <c r="CP53" s="133"/>
      <c r="CQ53" s="133"/>
      <c r="CR53" s="14"/>
      <c r="CS53" s="127"/>
      <c r="CT53" s="127"/>
      <c r="CU53" s="133"/>
      <c r="CV53" s="133"/>
      <c r="CW53" s="133"/>
      <c r="CX53" s="133"/>
      <c r="CY53" s="14"/>
    </row>
    <row r="54" spans="1:104" ht="13.5" thickBot="1">
      <c r="A54" s="83"/>
      <c r="B54" s="83"/>
      <c r="C54" s="83"/>
      <c r="D54" s="83"/>
      <c r="E54" s="83"/>
      <c r="F54" s="83"/>
      <c r="G54" s="83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26"/>
      <c r="AA54" s="273" t="s">
        <v>53</v>
      </c>
      <c r="AB54" s="264">
        <v>2</v>
      </c>
      <c r="AC54" s="265" t="s">
        <v>54</v>
      </c>
      <c r="AD54" s="266" t="s">
        <v>55</v>
      </c>
      <c r="AE54" s="267">
        <v>3.4700000000000002E-2</v>
      </c>
      <c r="AF54" s="268"/>
      <c r="AG54" s="274"/>
      <c r="AH54" s="274"/>
      <c r="AI54" s="274"/>
      <c r="AJ54" s="145"/>
      <c r="AK54" s="145"/>
      <c r="AL54" s="145"/>
      <c r="AM54" s="145"/>
      <c r="AN54" s="133"/>
      <c r="AO54" s="181"/>
      <c r="AP54" s="74"/>
      <c r="AQ54" s="142"/>
      <c r="AR54" s="142"/>
      <c r="AS54" s="135"/>
      <c r="AT54" s="135"/>
      <c r="AU54" s="135"/>
      <c r="AV54" s="135"/>
      <c r="AW54" s="127"/>
      <c r="AX54" s="127"/>
      <c r="AY54" s="133"/>
      <c r="AZ54" s="133"/>
      <c r="BA54" s="133"/>
      <c r="BB54" s="133"/>
      <c r="BC54" s="166"/>
      <c r="BD54" s="127"/>
      <c r="BE54" s="127"/>
      <c r="BF54" s="142"/>
      <c r="BG54" s="183"/>
      <c r="BH54" s="183"/>
      <c r="BI54" s="133"/>
      <c r="BJ54" s="127"/>
      <c r="BK54" s="127"/>
      <c r="BL54" s="135"/>
      <c r="BM54" s="135"/>
      <c r="BN54" s="135"/>
      <c r="BO54" s="135"/>
      <c r="BP54" s="14"/>
      <c r="BQ54" s="127"/>
      <c r="BR54" s="127"/>
      <c r="BS54" s="133"/>
      <c r="BT54" s="133"/>
      <c r="BU54" s="133"/>
      <c r="BV54" s="133"/>
      <c r="BW54" s="14"/>
      <c r="BX54" s="127"/>
      <c r="BY54" s="127"/>
      <c r="BZ54" s="133"/>
      <c r="CA54" s="133"/>
      <c r="CB54" s="133"/>
      <c r="CC54" s="133"/>
      <c r="CD54" s="13"/>
      <c r="CE54" s="127"/>
      <c r="CF54" s="127"/>
      <c r="CG54" s="135"/>
      <c r="CH54" s="135"/>
      <c r="CI54" s="135"/>
      <c r="CJ54" s="135"/>
      <c r="CK54" s="14"/>
      <c r="CL54" s="127"/>
      <c r="CM54" s="127"/>
      <c r="CN54" s="133"/>
      <c r="CO54" s="133"/>
      <c r="CP54" s="133"/>
      <c r="CQ54" s="133"/>
      <c r="CR54" s="14"/>
      <c r="CS54" s="127"/>
      <c r="CT54" s="127"/>
      <c r="CU54" s="133"/>
      <c r="CV54" s="133"/>
      <c r="CW54" s="133"/>
      <c r="CX54" s="133"/>
      <c r="CY54" s="14"/>
    </row>
    <row r="55" spans="1:104">
      <c r="A55" s="83"/>
      <c r="B55" s="83"/>
      <c r="C55" s="83"/>
      <c r="D55" s="83"/>
      <c r="E55" s="83"/>
      <c r="F55" s="83"/>
      <c r="G55" s="83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26"/>
      <c r="AH55" s="127"/>
      <c r="AI55" s="127"/>
      <c r="AJ55" s="135"/>
      <c r="AK55" s="135"/>
      <c r="AL55" s="135"/>
      <c r="AM55" s="135"/>
      <c r="AN55" s="133"/>
      <c r="AO55" s="181"/>
      <c r="AP55" s="74"/>
      <c r="AQ55" s="142"/>
      <c r="AR55" s="142"/>
      <c r="AS55" s="135"/>
      <c r="AT55" s="135"/>
      <c r="AU55" s="135"/>
      <c r="AV55" s="135"/>
      <c r="AW55" s="127"/>
      <c r="AX55" s="127"/>
      <c r="AY55" s="133"/>
      <c r="AZ55" s="133"/>
      <c r="BA55" s="133"/>
      <c r="BB55" s="133"/>
      <c r="BC55" s="166"/>
      <c r="BD55" s="127"/>
      <c r="BE55" s="127"/>
      <c r="BF55" s="142"/>
      <c r="BG55" s="183"/>
      <c r="BH55" s="183"/>
      <c r="BI55" s="133"/>
      <c r="BJ55" s="127"/>
      <c r="BK55" s="127"/>
      <c r="BL55" s="135"/>
      <c r="BM55" s="135"/>
      <c r="BN55" s="135"/>
      <c r="BO55" s="135"/>
      <c r="BP55" s="14"/>
      <c r="BQ55" s="127"/>
      <c r="BV55" s="133"/>
      <c r="BW55" s="14"/>
      <c r="BX55" s="127"/>
      <c r="BY55" s="127"/>
      <c r="BZ55" s="133"/>
      <c r="CA55" s="133"/>
      <c r="CB55" s="133"/>
      <c r="CC55" s="133"/>
      <c r="CD55" s="13"/>
      <c r="CE55" s="127"/>
      <c r="CF55" s="127"/>
      <c r="CG55" s="135"/>
      <c r="CH55" s="135"/>
      <c r="CI55" s="135"/>
      <c r="CJ55" s="135"/>
      <c r="CK55" s="14"/>
      <c r="CL55" s="127"/>
      <c r="CM55" s="127"/>
      <c r="CN55" s="133"/>
      <c r="CO55" s="133"/>
      <c r="CP55" s="133"/>
      <c r="CQ55" s="133"/>
      <c r="CR55" s="14"/>
      <c r="CS55" s="127"/>
      <c r="CT55" s="127"/>
      <c r="CU55" s="133"/>
      <c r="CV55" s="133"/>
      <c r="CW55" s="133"/>
      <c r="CX55" s="133"/>
      <c r="CY55" s="14"/>
    </row>
    <row r="56" spans="1:104">
      <c r="A56" s="83"/>
      <c r="B56" s="83"/>
      <c r="C56" s="83"/>
      <c r="D56" s="83"/>
      <c r="E56" s="83"/>
      <c r="F56" s="83"/>
      <c r="G56" s="83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26"/>
      <c r="AH56" s="127"/>
      <c r="AI56" s="127"/>
      <c r="AJ56" s="135"/>
      <c r="AK56" s="135"/>
      <c r="AL56" s="135"/>
      <c r="AM56" s="135"/>
      <c r="AN56" s="133"/>
      <c r="AO56" s="181"/>
      <c r="AP56" s="74"/>
      <c r="AQ56" s="142"/>
      <c r="AR56" s="142"/>
      <c r="AS56" s="135"/>
      <c r="AT56" s="135"/>
      <c r="AU56" s="135"/>
      <c r="AV56" s="135"/>
      <c r="AW56" s="127"/>
      <c r="AX56" s="127"/>
      <c r="AY56" s="133"/>
      <c r="AZ56" s="133"/>
      <c r="BA56" s="133"/>
      <c r="BB56" s="133"/>
      <c r="BC56" s="166"/>
      <c r="BD56" s="127"/>
      <c r="BE56" s="127"/>
      <c r="BF56" s="142"/>
      <c r="BG56" s="183"/>
      <c r="BH56" s="183"/>
      <c r="BI56" s="133"/>
      <c r="BJ56" s="127"/>
      <c r="BK56" s="127"/>
      <c r="BL56" s="135"/>
      <c r="BM56" s="135"/>
      <c r="BN56" s="135"/>
      <c r="BO56" s="135"/>
      <c r="BP56" s="14"/>
      <c r="BQ56" s="127"/>
      <c r="BV56" s="133"/>
      <c r="BW56" s="14"/>
      <c r="BX56" s="127"/>
      <c r="BY56" s="127"/>
      <c r="BZ56" s="133"/>
      <c r="CA56" s="133"/>
      <c r="CB56" s="133"/>
      <c r="CC56" s="133"/>
      <c r="CD56" s="13"/>
      <c r="CE56" s="127"/>
      <c r="CF56" s="127"/>
      <c r="CG56" s="135"/>
      <c r="CH56" s="135"/>
      <c r="CI56" s="135"/>
      <c r="CJ56" s="135"/>
      <c r="CK56" s="14"/>
      <c r="CL56" s="127"/>
      <c r="CM56" s="127"/>
      <c r="CN56" s="133"/>
      <c r="CO56" s="133"/>
      <c r="CP56" s="133"/>
      <c r="CQ56" s="133"/>
      <c r="CR56" s="14"/>
      <c r="CS56" s="127"/>
      <c r="CT56" s="127"/>
      <c r="CU56" s="133"/>
      <c r="CV56" s="133"/>
      <c r="CW56" s="133"/>
      <c r="CX56" s="133"/>
      <c r="CY56" s="14"/>
    </row>
    <row r="57" spans="1:104">
      <c r="A57" s="83"/>
      <c r="B57" s="83"/>
      <c r="C57" s="83"/>
      <c r="D57" s="83"/>
      <c r="E57" s="83"/>
      <c r="F57" s="83"/>
      <c r="G57" s="83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AH57" s="127"/>
      <c r="AI57" s="127"/>
      <c r="AJ57" s="135"/>
      <c r="AK57" s="135"/>
      <c r="AL57" s="135"/>
      <c r="AM57" s="135"/>
      <c r="AN57" s="133"/>
      <c r="AO57" s="181"/>
      <c r="AP57" s="74"/>
      <c r="AQ57" s="142"/>
      <c r="AR57" s="142"/>
      <c r="AS57" s="135"/>
      <c r="AT57" s="135"/>
      <c r="AU57" s="135"/>
      <c r="AV57" s="135"/>
      <c r="AW57" s="127"/>
      <c r="AX57" s="127"/>
      <c r="AY57" s="133"/>
      <c r="AZ57" s="133"/>
      <c r="BA57" s="133"/>
      <c r="BB57" s="133"/>
      <c r="BC57" s="166"/>
      <c r="BD57" s="127"/>
      <c r="BE57" s="127"/>
      <c r="BF57" s="142"/>
      <c r="BG57" s="183"/>
      <c r="BH57" s="183"/>
      <c r="BI57" s="133"/>
      <c r="BJ57" s="127"/>
      <c r="BK57" s="127"/>
      <c r="BL57" s="135"/>
      <c r="BM57" s="135"/>
      <c r="BN57" s="135"/>
      <c r="BO57" s="135"/>
      <c r="BP57" s="14"/>
      <c r="BQ57" s="127"/>
      <c r="BV57" s="133"/>
      <c r="BW57" s="14"/>
      <c r="BX57" s="127"/>
      <c r="BY57" s="127"/>
      <c r="BZ57" s="133"/>
      <c r="CA57" s="133"/>
      <c r="CB57" s="133"/>
      <c r="CC57" s="133"/>
      <c r="CD57" s="13"/>
      <c r="CE57" s="127"/>
      <c r="CF57" s="127"/>
      <c r="CG57" s="135"/>
      <c r="CH57" s="135"/>
      <c r="CI57" s="135"/>
      <c r="CJ57" s="135"/>
      <c r="CK57" s="14"/>
      <c r="CL57" s="127"/>
      <c r="CM57" s="127"/>
      <c r="CN57" s="133"/>
      <c r="CO57" s="133"/>
      <c r="CP57" s="133"/>
      <c r="CQ57" s="133"/>
      <c r="CR57" s="14"/>
      <c r="CS57" s="127"/>
      <c r="CT57" s="127"/>
      <c r="CU57" s="133"/>
      <c r="CV57" s="133"/>
      <c r="CW57" s="133"/>
      <c r="CX57" s="133"/>
      <c r="CY57" s="14"/>
    </row>
    <row r="58" spans="1:104">
      <c r="A58" s="184"/>
      <c r="B58" s="133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26"/>
      <c r="AH58" s="127"/>
      <c r="AI58" s="127"/>
      <c r="AJ58" s="135"/>
      <c r="AK58" s="135"/>
      <c r="AL58" s="135"/>
      <c r="AM58" s="135"/>
      <c r="AN58" s="133"/>
      <c r="AO58" s="181"/>
      <c r="AP58" s="74"/>
      <c r="AQ58" s="142"/>
      <c r="AR58" s="142"/>
      <c r="AS58" s="26" t="str">
        <f>IF(ISNUMBER(AJ58),AJ58-($D51*AJ57+$E51),"")</f>
        <v/>
      </c>
      <c r="AT58" s="26" t="str">
        <f>IF(ISNUMBER(AK58),AK58-($D51*AK57+$E51),"")</f>
        <v/>
      </c>
      <c r="AU58" s="26"/>
      <c r="AV58" s="26" t="str">
        <f>IF(ISNUMBER(AM58),AM58-($D51*AM57+$E51),"")</f>
        <v/>
      </c>
      <c r="AW58" s="127"/>
      <c r="AX58" s="127"/>
      <c r="AY58" s="133"/>
      <c r="AZ58" s="133"/>
      <c r="BA58" s="133"/>
      <c r="BB58" s="133"/>
      <c r="BC58" s="166"/>
      <c r="BD58" s="127"/>
      <c r="BE58" s="127"/>
      <c r="BF58" s="142"/>
      <c r="BG58" s="183"/>
      <c r="BH58" s="183"/>
      <c r="BI58" s="133"/>
      <c r="BJ58" s="127"/>
      <c r="BK58" s="127"/>
      <c r="BL58" s="78" t="str">
        <f>IF(ISNUMBER(AS58),AS58/AJ50,"")</f>
        <v/>
      </c>
      <c r="BM58" s="78" t="str">
        <f>IF(ISNUMBER(AT58),AT58/AK50,"")</f>
        <v/>
      </c>
      <c r="BN58" s="78"/>
      <c r="BO58" s="78" t="str">
        <f>IF(ISNUMBER(AV58),AV58/AM50,"")</f>
        <v/>
      </c>
      <c r="BP58" s="117"/>
      <c r="BQ58" s="141"/>
      <c r="BV58" s="24"/>
      <c r="BW58" s="117"/>
      <c r="BX58" s="141"/>
      <c r="BY58" s="141"/>
      <c r="BZ58" s="27" t="s">
        <v>0</v>
      </c>
      <c r="CA58" s="24" t="str">
        <f>IF(ISNUMBER(BL58),1-BL58/BM58,"")</f>
        <v/>
      </c>
      <c r="CB58" s="24"/>
      <c r="CC58" s="24"/>
      <c r="CD58" s="197"/>
      <c r="CE58" s="141"/>
      <c r="CF58" s="141"/>
      <c r="CG58" s="147"/>
      <c r="CH58" s="147"/>
      <c r="CI58" s="147"/>
      <c r="CJ58" s="147"/>
      <c r="CK58" s="117"/>
      <c r="CL58" s="141"/>
      <c r="CM58" s="141"/>
      <c r="CN58" s="134"/>
      <c r="CO58" s="134"/>
      <c r="CP58" s="134"/>
      <c r="CQ58" s="134"/>
      <c r="CR58" s="117"/>
      <c r="CS58" s="141"/>
      <c r="CT58" s="141"/>
      <c r="CU58" s="134"/>
      <c r="CV58" s="134"/>
      <c r="CW58" s="134"/>
      <c r="CX58" s="134"/>
      <c r="CY58" s="117"/>
    </row>
    <row r="59" spans="1:104">
      <c r="A59" s="184"/>
      <c r="B59" s="133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26"/>
      <c r="AH59" s="127"/>
      <c r="AI59" s="127"/>
      <c r="AJ59" s="135"/>
      <c r="AK59" s="135"/>
      <c r="AL59" s="135"/>
      <c r="AM59" s="135"/>
      <c r="AN59" s="133"/>
      <c r="AO59" s="181"/>
      <c r="AP59" s="74"/>
      <c r="AQ59" s="142"/>
      <c r="AR59" s="142"/>
      <c r="AS59" s="147"/>
      <c r="AT59" s="147"/>
      <c r="AU59" s="147"/>
      <c r="AV59" s="147"/>
      <c r="AW59" s="127"/>
      <c r="AX59" s="127"/>
      <c r="AY59" s="133"/>
      <c r="AZ59" s="133"/>
      <c r="BA59" s="133"/>
      <c r="BB59" s="133"/>
      <c r="BC59" s="166"/>
      <c r="BD59" s="127"/>
      <c r="BE59" s="127"/>
      <c r="BF59" s="142"/>
      <c r="BG59" s="183"/>
      <c r="BH59" s="183"/>
      <c r="BI59" s="133"/>
      <c r="BJ59" s="127"/>
      <c r="BK59" s="127"/>
      <c r="BL59" s="147"/>
      <c r="BM59" s="147"/>
      <c r="BN59" s="147"/>
      <c r="BO59" s="147"/>
      <c r="BP59" s="117"/>
      <c r="BQ59" s="141"/>
      <c r="BV59" s="134"/>
      <c r="BW59" s="117"/>
      <c r="BX59" s="141"/>
      <c r="BY59" s="141"/>
      <c r="BZ59" s="134"/>
      <c r="CA59" s="134"/>
      <c r="CB59" s="134"/>
      <c r="CC59" s="134"/>
      <c r="CD59" s="197"/>
      <c r="CE59" s="141"/>
      <c r="CF59" s="141"/>
      <c r="CG59" s="147"/>
      <c r="CH59" s="147"/>
      <c r="CI59" s="147"/>
      <c r="CJ59" s="147"/>
      <c r="CK59" s="117"/>
      <c r="CL59" s="141"/>
      <c r="CM59" s="141"/>
      <c r="CN59" s="134"/>
      <c r="CO59" s="134"/>
      <c r="CP59" s="134"/>
      <c r="CQ59" s="134"/>
      <c r="CR59" s="117"/>
      <c r="CS59" s="141"/>
      <c r="CT59" s="141"/>
      <c r="CU59" s="134"/>
      <c r="CV59" s="134"/>
      <c r="CW59" s="134"/>
      <c r="CX59" s="134"/>
      <c r="CY59" s="117"/>
    </row>
    <row r="60" spans="1:104" ht="13.5" thickBot="1">
      <c r="A60" s="460" t="s">
        <v>68</v>
      </c>
      <c r="B60" s="198" t="str">
        <f>$G$22</f>
        <v>DatLab 7 Template 16-08-02</v>
      </c>
      <c r="C60" s="199"/>
      <c r="D60" s="199"/>
      <c r="E60" s="199"/>
      <c r="F60" s="199"/>
      <c r="G60" s="199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1"/>
      <c r="AA60" s="202"/>
      <c r="AB60" s="202"/>
      <c r="AC60" s="202"/>
      <c r="AD60" s="202"/>
      <c r="AE60" s="202"/>
      <c r="AF60" s="202"/>
      <c r="AG60" s="202"/>
      <c r="AH60" s="12" t="str">
        <f>$B60</f>
        <v>DatLab 7 Template 16-08-02</v>
      </c>
      <c r="AI60" s="161"/>
      <c r="AJ60" s="203"/>
      <c r="AK60" s="203"/>
      <c r="AL60" s="203"/>
      <c r="AM60" s="203"/>
      <c r="AN60" s="204"/>
      <c r="AO60" s="205"/>
      <c r="AP60" s="206"/>
      <c r="AQ60" s="79" t="str">
        <f>$B60</f>
        <v>DatLab 7 Template 16-08-02</v>
      </c>
      <c r="AR60" s="161"/>
      <c r="AS60" s="203"/>
      <c r="AT60" s="203"/>
      <c r="AU60" s="203"/>
      <c r="AV60" s="203"/>
      <c r="AW60" s="161"/>
      <c r="AX60" s="161"/>
      <c r="AY60" s="204"/>
      <c r="AZ60" s="204"/>
      <c r="BA60" s="204"/>
      <c r="BB60" s="204"/>
      <c r="BC60" s="207"/>
      <c r="BD60" s="161"/>
      <c r="BE60" s="161"/>
      <c r="BF60" s="61"/>
      <c r="BG60" s="208"/>
      <c r="BH60" s="208"/>
      <c r="BI60" s="204"/>
      <c r="BJ60" s="79" t="str">
        <f>$B60</f>
        <v>DatLab 7 Template 16-08-02</v>
      </c>
      <c r="BK60" s="161"/>
      <c r="BL60" s="203"/>
      <c r="BM60" s="203"/>
      <c r="BN60" s="203"/>
      <c r="BO60" s="203"/>
      <c r="BP60" s="209"/>
      <c r="BQ60" s="79" t="str">
        <f>$B60</f>
        <v>DatLab 7 Template 16-08-02</v>
      </c>
      <c r="BR60" s="202"/>
      <c r="BS60" s="199"/>
      <c r="BT60" s="199"/>
      <c r="BU60" s="199"/>
      <c r="BV60" s="204"/>
      <c r="BW60" s="209"/>
      <c r="BX60" s="79" t="str">
        <f>$B60</f>
        <v>DatLab 7 Template 16-08-02</v>
      </c>
      <c r="BY60" s="161"/>
      <c r="BZ60" s="204"/>
      <c r="CA60" s="204"/>
      <c r="CB60" s="204"/>
      <c r="CC60" s="204"/>
      <c r="CD60" s="210"/>
      <c r="CE60" s="79" t="str">
        <f>$B60</f>
        <v>DatLab 7 Template 16-08-02</v>
      </c>
      <c r="CF60" s="161"/>
      <c r="CG60" s="203"/>
      <c r="CH60" s="203"/>
      <c r="CI60" s="203"/>
      <c r="CJ60" s="203"/>
      <c r="CK60" s="209"/>
      <c r="CL60" s="79" t="str">
        <f>$B60</f>
        <v>DatLab 7 Template 16-08-02</v>
      </c>
      <c r="CM60" s="161"/>
      <c r="CN60" s="204"/>
      <c r="CO60" s="204"/>
      <c r="CP60" s="204"/>
      <c r="CQ60" s="204"/>
      <c r="CR60" s="209"/>
      <c r="CS60" s="79" t="str">
        <f>$B60</f>
        <v>DatLab 7 Template 16-08-02</v>
      </c>
      <c r="CT60" s="161"/>
      <c r="CU60" s="204"/>
      <c r="CV60" s="204"/>
      <c r="CW60" s="204"/>
      <c r="CX60" s="204"/>
      <c r="CY60" s="209"/>
    </row>
    <row r="61" spans="1:104">
      <c r="A61" s="331" t="s">
        <v>105</v>
      </c>
      <c r="B61" s="285" t="str">
        <f>AA64</f>
        <v>MIPNET08.09_2003-03-29 P1-02_CELLS.DLD</v>
      </c>
      <c r="C61" s="277"/>
      <c r="F61" s="55" t="s">
        <v>16</v>
      </c>
      <c r="G61" s="56" t="str">
        <f>AC65</f>
        <v>1B</v>
      </c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425"/>
      <c r="AC61" s="110"/>
      <c r="AD61" s="110"/>
      <c r="AE61" s="110"/>
      <c r="AF61" s="110"/>
      <c r="AG61" s="110"/>
      <c r="AH61" s="110"/>
      <c r="AI61" s="180" t="s">
        <v>65</v>
      </c>
      <c r="AJ61" s="485" t="str">
        <f>AJ$1</f>
        <v>R</v>
      </c>
      <c r="AK61" s="31" t="str">
        <f t="shared" ref="AK61:AM61" si="90">AK$1</f>
        <v>1Omy</v>
      </c>
      <c r="AL61" s="32" t="str">
        <f t="shared" si="90"/>
        <v>2U</v>
      </c>
      <c r="AM61" s="33" t="str">
        <f t="shared" si="90"/>
        <v>3Ama</v>
      </c>
      <c r="AN61" s="133"/>
      <c r="AO61" s="181"/>
      <c r="AP61" s="74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8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3"/>
      <c r="BR61" s="143"/>
      <c r="BS61" s="143"/>
      <c r="BT61" s="143"/>
      <c r="BU61" s="143"/>
      <c r="BV61" s="143"/>
      <c r="BW61" s="14"/>
      <c r="BY61" s="143"/>
      <c r="BZ61" s="143"/>
      <c r="CA61" s="143"/>
      <c r="CB61" s="143"/>
      <c r="CC61" s="143"/>
      <c r="CD61" s="13"/>
      <c r="CF61" s="143"/>
      <c r="CG61" s="143"/>
      <c r="CH61" s="143"/>
      <c r="CI61" s="143"/>
      <c r="CJ61" s="143"/>
      <c r="CK61" s="13"/>
      <c r="CM61" s="143"/>
      <c r="CN61" s="143"/>
      <c r="CO61" s="143"/>
      <c r="CP61" s="143"/>
      <c r="CQ61" s="143"/>
      <c r="CR61" s="13"/>
      <c r="CT61" s="143"/>
      <c r="CU61" s="143"/>
      <c r="CV61" s="143"/>
      <c r="CW61" s="143"/>
      <c r="CX61" s="143"/>
      <c r="CY61" s="13"/>
    </row>
    <row r="62" spans="1:104">
      <c r="A62" s="452">
        <f>E62</f>
        <v>1.02</v>
      </c>
      <c r="B62" s="286" t="s">
        <v>26</v>
      </c>
      <c r="C62" s="88" t="str">
        <f>AB67</f>
        <v>CEM</v>
      </c>
      <c r="D62" s="88">
        <f>AB69</f>
        <v>0</v>
      </c>
      <c r="E62" s="278">
        <f>IF(ISNUMBER(AB70),AB70+0.01*AB71,"")</f>
        <v>1.02</v>
      </c>
      <c r="F62" s="279" t="s">
        <v>10</v>
      </c>
      <c r="G62" s="98">
        <f>AE73</f>
        <v>-1.9556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240">
        <f>$E62</f>
        <v>1.02</v>
      </c>
      <c r="AA62" s="176"/>
      <c r="AB62" s="176"/>
      <c r="AC62" s="176"/>
      <c r="AD62" s="176"/>
      <c r="AE62" s="176"/>
      <c r="AF62" s="176"/>
      <c r="AG62" s="176"/>
      <c r="AH62" s="57" t="s">
        <v>215</v>
      </c>
      <c r="AI62" s="58" t="s">
        <v>12</v>
      </c>
      <c r="AJ62" s="182">
        <f>AJ66</f>
        <v>0</v>
      </c>
      <c r="AK62" s="182">
        <f t="shared" ref="AK62:AL62" si="91">AK66</f>
        <v>1</v>
      </c>
      <c r="AL62" s="182">
        <f t="shared" si="91"/>
        <v>2</v>
      </c>
      <c r="AM62" s="182">
        <v>4</v>
      </c>
      <c r="AN62" s="133"/>
      <c r="AO62" s="181"/>
      <c r="AP62" s="74"/>
      <c r="AQ62" s="142"/>
      <c r="AR62" s="142"/>
      <c r="AS62" s="135"/>
      <c r="AT62" s="135"/>
      <c r="AU62" s="135"/>
      <c r="AV62" s="135"/>
      <c r="AW62" s="127"/>
      <c r="AX62" s="127"/>
      <c r="AY62" s="133"/>
      <c r="AZ62" s="133"/>
      <c r="BA62" s="133"/>
      <c r="BB62" s="133"/>
      <c r="BC62" s="166"/>
      <c r="BD62" s="127"/>
      <c r="BE62" s="127"/>
      <c r="BF62" s="142"/>
      <c r="BG62" s="183"/>
      <c r="BH62" s="183"/>
      <c r="BI62" s="133"/>
      <c r="BJ62" s="127"/>
      <c r="BK62" s="127"/>
      <c r="BL62" s="135"/>
      <c r="BM62" s="135"/>
      <c r="BN62" s="135"/>
      <c r="BO62" s="135"/>
      <c r="BP62" s="14"/>
      <c r="BQ62" s="127"/>
      <c r="BR62" s="127"/>
      <c r="BS62" s="133"/>
      <c r="BT62" s="133"/>
      <c r="BU62" s="133"/>
      <c r="BV62" s="133"/>
      <c r="BW62" s="14"/>
      <c r="BX62" s="127"/>
      <c r="BY62" s="127"/>
      <c r="BZ62" s="133"/>
      <c r="CA62" s="133"/>
      <c r="CB62" s="133"/>
      <c r="CC62" s="133"/>
      <c r="CD62" s="13"/>
      <c r="CE62" s="127"/>
      <c r="CF62" s="127"/>
      <c r="CG62" s="135"/>
      <c r="CH62" s="135"/>
      <c r="CI62" s="135"/>
      <c r="CJ62" s="135"/>
      <c r="CK62" s="14"/>
      <c r="CL62" s="127"/>
      <c r="CM62" s="127"/>
      <c r="CN62" s="133"/>
      <c r="CO62" s="133"/>
      <c r="CP62" s="133"/>
      <c r="CQ62" s="133"/>
      <c r="CR62" s="14"/>
      <c r="CS62" s="127"/>
      <c r="CT62" s="127"/>
      <c r="CU62" s="133"/>
      <c r="CV62" s="133"/>
      <c r="CW62" s="133"/>
      <c r="CX62" s="133"/>
      <c r="CY62" s="14"/>
    </row>
    <row r="63" spans="1:104" ht="13.5" thickBot="1">
      <c r="A63" s="457" t="s">
        <v>85</v>
      </c>
      <c r="B63" s="280" t="str">
        <f>AB68</f>
        <v>C7H2</v>
      </c>
      <c r="C63" s="281" t="s">
        <v>35</v>
      </c>
      <c r="D63" s="281" t="s">
        <v>181</v>
      </c>
      <c r="E63" s="22">
        <f>E64/G64</f>
        <v>1</v>
      </c>
      <c r="F63" s="279" t="s">
        <v>11</v>
      </c>
      <c r="G63" s="99">
        <f>AE74</f>
        <v>3.0099999999999998E-2</v>
      </c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463" t="s">
        <v>80</v>
      </c>
      <c r="AA63" s="133" t="s">
        <v>83</v>
      </c>
      <c r="AB63" s="51"/>
      <c r="AC63" s="110" t="str">
        <f>$G$3</f>
        <v>DatLab 7</v>
      </c>
      <c r="AD63" s="51"/>
      <c r="AE63" s="51"/>
      <c r="AF63" s="96"/>
      <c r="AG63" s="51"/>
      <c r="AH63" s="59" t="s">
        <v>8</v>
      </c>
      <c r="AI63" s="59" t="s">
        <v>183</v>
      </c>
      <c r="AJ63" s="60">
        <f>$E63-($E63*AJ62/1000)/2</f>
        <v>1</v>
      </c>
      <c r="AK63" s="60">
        <f>$E63-($E63*(SUM(AJ62:AK62))/1000)/2</f>
        <v>0.99950000000000006</v>
      </c>
      <c r="AL63" s="60">
        <f>$E63-($E63*(SUM(AJ62:AL62))/1000)/2</f>
        <v>0.99850000000000005</v>
      </c>
      <c r="AM63" s="60">
        <f>$E63-($E63*(SUM(AJ62:AM62))/1000)/2</f>
        <v>0.99650000000000005</v>
      </c>
      <c r="AN63" s="133"/>
      <c r="AO63" s="181"/>
      <c r="AP63" s="74"/>
      <c r="AQ63" s="142"/>
      <c r="AR63" s="142"/>
      <c r="AS63" s="135"/>
      <c r="AT63" s="135"/>
      <c r="AU63" s="135"/>
      <c r="AV63" s="135"/>
      <c r="AW63" s="127"/>
      <c r="AX63" s="127"/>
      <c r="AY63" s="133"/>
      <c r="AZ63" s="133"/>
      <c r="BA63" s="133"/>
      <c r="BB63" s="133"/>
      <c r="BC63" s="166"/>
      <c r="BD63" s="127"/>
      <c r="BE63" s="127"/>
      <c r="BF63" s="142"/>
      <c r="BG63" s="183"/>
      <c r="BH63" s="183"/>
      <c r="BI63" s="133"/>
      <c r="BJ63" s="127"/>
      <c r="BK63" s="127"/>
      <c r="BL63" s="135"/>
      <c r="BM63" s="135"/>
      <c r="BN63" s="135"/>
      <c r="BO63" s="135"/>
      <c r="BP63" s="14"/>
      <c r="BQ63" s="127"/>
      <c r="BR63" s="127"/>
      <c r="BS63" s="133"/>
      <c r="BT63" s="133"/>
      <c r="BU63" s="133"/>
      <c r="BV63" s="133"/>
      <c r="BW63" s="14"/>
      <c r="BX63" s="127"/>
      <c r="BY63" s="127"/>
      <c r="BZ63" s="133"/>
      <c r="CA63" s="133"/>
      <c r="CB63" s="133"/>
      <c r="CC63" s="133"/>
      <c r="CD63" s="13"/>
      <c r="CE63" s="127"/>
      <c r="CF63" s="127"/>
      <c r="CG63" s="135"/>
      <c r="CH63" s="135"/>
      <c r="CI63" s="135"/>
      <c r="CJ63" s="135"/>
      <c r="CK63" s="14"/>
      <c r="CL63" s="127"/>
      <c r="CM63" s="127"/>
      <c r="CN63" s="133"/>
      <c r="CO63" s="133"/>
      <c r="CP63" s="133"/>
      <c r="CQ63" s="133"/>
      <c r="CR63" s="14"/>
      <c r="CS63" s="127"/>
      <c r="CT63" s="127"/>
      <c r="CU63" s="133"/>
      <c r="CV63" s="133"/>
      <c r="CW63" s="133"/>
      <c r="CX63" s="133"/>
      <c r="CY63" s="14"/>
      <c r="CZ63" s="10" t="s">
        <v>9</v>
      </c>
    </row>
    <row r="64" spans="1:104" ht="14.25" thickTop="1" thickBot="1">
      <c r="A64" s="184"/>
      <c r="B64" s="282" t="str">
        <f>AB66</f>
        <v>CCP</v>
      </c>
      <c r="C64" s="283" t="s">
        <v>7</v>
      </c>
      <c r="D64" s="283" t="s">
        <v>182</v>
      </c>
      <c r="E64" s="100">
        <f>AB73</f>
        <v>2</v>
      </c>
      <c r="F64" s="284" t="s">
        <v>36</v>
      </c>
      <c r="G64" s="62">
        <f>AB74</f>
        <v>2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241" t="s">
        <v>33</v>
      </c>
      <c r="AA64" s="211" t="s">
        <v>191</v>
      </c>
      <c r="AB64" s="242"/>
      <c r="AC64" s="242"/>
      <c r="AD64" s="242"/>
      <c r="AE64" s="242"/>
      <c r="AF64" s="243"/>
      <c r="AG64" s="117"/>
      <c r="AH64" s="117"/>
      <c r="AI64" s="117"/>
      <c r="AJ64" s="117"/>
      <c r="AK64" s="117"/>
      <c r="AL64" s="117"/>
      <c r="AM64" s="117"/>
      <c r="AP64" s="74"/>
      <c r="AS64" s="135"/>
      <c r="AT64" s="135"/>
      <c r="AU64" s="135"/>
      <c r="AV64" s="135"/>
      <c r="BC64" s="166"/>
      <c r="BD64" s="127"/>
      <c r="BE64" s="127"/>
      <c r="BF64" s="142"/>
      <c r="BG64" s="183"/>
      <c r="BH64" s="183"/>
      <c r="BI64" s="133"/>
      <c r="BJ64" s="127"/>
      <c r="BK64" s="127"/>
      <c r="BL64" s="135"/>
      <c r="BM64" s="135"/>
      <c r="BN64" s="135"/>
      <c r="BO64" s="135"/>
      <c r="BP64" s="14"/>
      <c r="BQ64" s="127"/>
      <c r="BR64" s="127"/>
      <c r="BS64" s="133"/>
      <c r="BT64" s="133"/>
      <c r="BU64" s="133"/>
      <c r="BV64" s="133"/>
      <c r="BW64" s="14"/>
      <c r="BX64" s="127"/>
      <c r="BY64" s="127"/>
      <c r="BZ64" s="133"/>
      <c r="CA64" s="133"/>
      <c r="CB64" s="133"/>
      <c r="CC64" s="133"/>
      <c r="CD64" s="13"/>
      <c r="CE64" s="127"/>
      <c r="CF64" s="127"/>
      <c r="CG64" s="135"/>
      <c r="CH64" s="135"/>
      <c r="CI64" s="135"/>
      <c r="CJ64" s="135"/>
      <c r="CK64" s="14"/>
      <c r="CL64" s="127"/>
      <c r="CM64" s="127"/>
      <c r="CN64" s="133"/>
      <c r="CO64" s="133"/>
      <c r="CP64" s="133"/>
      <c r="CQ64" s="133"/>
      <c r="CR64" s="14"/>
      <c r="CS64" s="127"/>
      <c r="CT64" s="127"/>
      <c r="CU64" s="133"/>
      <c r="CV64" s="133"/>
      <c r="CW64" s="133"/>
      <c r="CX64" s="133"/>
      <c r="CY64" s="14"/>
      <c r="CZ64" s="101" t="s">
        <v>66</v>
      </c>
    </row>
    <row r="65" spans="1:103" ht="13.5" thickBot="1">
      <c r="A65" s="83" t="s">
        <v>69</v>
      </c>
      <c r="B65" s="63"/>
      <c r="C65" s="134"/>
      <c r="D65" s="41"/>
      <c r="E65" s="41"/>
      <c r="F65" s="469" t="s">
        <v>166</v>
      </c>
      <c r="G65" s="469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AA65" s="269"/>
      <c r="AB65" s="244" t="s">
        <v>210</v>
      </c>
      <c r="AC65" s="245" t="s">
        <v>134</v>
      </c>
      <c r="AD65" s="246" t="s">
        <v>37</v>
      </c>
      <c r="AE65" s="247" t="s">
        <v>38</v>
      </c>
      <c r="AF65" s="248">
        <v>6002</v>
      </c>
      <c r="AG65" s="102" t="s">
        <v>192</v>
      </c>
      <c r="AH65" s="15" t="s">
        <v>34</v>
      </c>
      <c r="AI65" s="15" t="s">
        <v>193</v>
      </c>
      <c r="AJ65" s="485" t="s">
        <v>169</v>
      </c>
      <c r="AK65" s="31" t="s">
        <v>185</v>
      </c>
      <c r="AL65" s="32" t="s">
        <v>186</v>
      </c>
      <c r="AM65" s="33" t="s">
        <v>187</v>
      </c>
      <c r="AN65" s="133"/>
      <c r="AO65" s="181"/>
      <c r="AP65" s="74"/>
      <c r="AS65" s="135"/>
      <c r="AT65" s="135"/>
      <c r="AU65" s="135"/>
      <c r="AV65" s="135"/>
      <c r="AW65" s="127"/>
      <c r="AX65" s="127"/>
      <c r="AY65" s="133"/>
      <c r="AZ65" s="133"/>
      <c r="BA65" s="133"/>
      <c r="BB65" s="133"/>
      <c r="BC65" s="166"/>
      <c r="BD65" s="127"/>
      <c r="BE65" s="127"/>
      <c r="BF65" s="142"/>
      <c r="BG65" s="183"/>
      <c r="BH65" s="183"/>
      <c r="BI65" s="133"/>
      <c r="BJ65" s="127"/>
      <c r="BK65" s="127"/>
      <c r="BL65" s="135"/>
      <c r="BM65" s="135"/>
      <c r="BN65" s="135"/>
      <c r="BO65" s="135"/>
      <c r="BP65" s="14"/>
      <c r="BQ65" s="127"/>
      <c r="BR65" s="127"/>
      <c r="BS65" s="133"/>
      <c r="BT65" s="133"/>
      <c r="BU65" s="133"/>
      <c r="BV65" s="133"/>
      <c r="BW65" s="14"/>
      <c r="BX65" s="127"/>
      <c r="BY65" s="127"/>
      <c r="BZ65" s="133"/>
      <c r="CA65" s="133"/>
      <c r="CB65" s="133"/>
      <c r="CC65" s="133"/>
      <c r="CD65" s="13"/>
      <c r="CE65" s="127"/>
      <c r="CF65" s="127"/>
      <c r="CG65" s="135"/>
      <c r="CH65" s="135"/>
      <c r="CI65" s="135"/>
      <c r="CJ65" s="135"/>
      <c r="CK65" s="14"/>
      <c r="CL65" s="127"/>
      <c r="CM65" s="127"/>
      <c r="CN65" s="133"/>
      <c r="CO65" s="133"/>
      <c r="CP65" s="133"/>
      <c r="CQ65" s="133"/>
      <c r="CR65" s="14"/>
      <c r="CS65" s="127"/>
      <c r="CT65" s="127"/>
      <c r="CU65" s="133"/>
      <c r="CV65" s="133"/>
      <c r="CW65" s="133"/>
      <c r="CX65" s="133"/>
      <c r="CY65" s="14"/>
    </row>
    <row r="66" spans="1:103">
      <c r="A66" s="9" t="s">
        <v>70</v>
      </c>
      <c r="B66" s="83"/>
      <c r="C66" s="13"/>
      <c r="D66" s="185"/>
      <c r="E66" s="8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26"/>
      <c r="AA66" s="270" t="s">
        <v>39</v>
      </c>
      <c r="AB66" s="249" t="s">
        <v>184</v>
      </c>
      <c r="AC66" s="250"/>
      <c r="AD66" s="251" t="s">
        <v>40</v>
      </c>
      <c r="AE66" s="247">
        <v>37</v>
      </c>
      <c r="AF66" s="252" t="s">
        <v>194</v>
      </c>
      <c r="AG66" s="102"/>
      <c r="AH66" s="186" t="s">
        <v>195</v>
      </c>
      <c r="AI66" s="186"/>
      <c r="AJ66" s="133">
        <v>0</v>
      </c>
      <c r="AK66" s="133">
        <v>1</v>
      </c>
      <c r="AL66" s="133">
        <v>2</v>
      </c>
      <c r="AM66" s="133">
        <v>2</v>
      </c>
      <c r="AN66" s="133"/>
      <c r="AO66" s="181"/>
      <c r="AP66" s="74"/>
      <c r="AQ66" s="64" t="s">
        <v>17</v>
      </c>
      <c r="AR66" s="187"/>
      <c r="AS66" s="135"/>
      <c r="AT66" s="135"/>
      <c r="AU66" s="135"/>
      <c r="AV66" s="135"/>
      <c r="AW66" s="127"/>
      <c r="AX66" s="127"/>
      <c r="AY66" s="133"/>
      <c r="AZ66" s="133"/>
      <c r="BA66" s="133"/>
      <c r="BB66" s="133"/>
      <c r="BC66" s="166"/>
      <c r="BD66" s="127"/>
      <c r="BE66" s="127"/>
      <c r="BF66" s="142"/>
      <c r="BG66" s="183"/>
      <c r="BH66" s="183"/>
      <c r="BI66" s="133"/>
      <c r="BJ66" s="127"/>
      <c r="BK66" s="127"/>
      <c r="BL66" s="135"/>
      <c r="BM66" s="135"/>
      <c r="BN66" s="135"/>
      <c r="BO66" s="135"/>
      <c r="BP66" s="14"/>
      <c r="BQ66" s="127"/>
      <c r="BR66" s="127"/>
      <c r="BS66" s="133"/>
      <c r="BT66" s="133"/>
      <c r="BU66" s="133"/>
      <c r="BV66" s="133"/>
      <c r="BW66" s="14"/>
      <c r="BX66" s="127"/>
      <c r="BY66" s="127"/>
      <c r="BZ66" s="133"/>
      <c r="CA66" s="133"/>
      <c r="CB66" s="133"/>
      <c r="CC66" s="133"/>
      <c r="CD66" s="13"/>
      <c r="CE66" s="127"/>
      <c r="CF66" s="127"/>
      <c r="CG66" s="135"/>
      <c r="CH66" s="135"/>
      <c r="CI66" s="135"/>
      <c r="CJ66" s="135"/>
      <c r="CK66" s="14"/>
      <c r="CL66" s="127"/>
      <c r="CM66" s="127"/>
      <c r="CN66" s="133"/>
      <c r="CO66" s="133"/>
      <c r="CP66" s="133"/>
      <c r="CQ66" s="133"/>
      <c r="CR66" s="14"/>
      <c r="CS66" s="127"/>
      <c r="CT66" s="127"/>
      <c r="CU66" s="133"/>
      <c r="CV66" s="133"/>
      <c r="CW66" s="133"/>
      <c r="CX66" s="133"/>
      <c r="CY66" s="14"/>
    </row>
    <row r="67" spans="1:103" ht="13.5" thickBot="1">
      <c r="A67" s="83"/>
      <c r="B67" s="83"/>
      <c r="C67" s="83"/>
      <c r="D67" s="85"/>
      <c r="E67" s="84"/>
      <c r="F67" s="8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26"/>
      <c r="AA67" s="271" t="s">
        <v>41</v>
      </c>
      <c r="AB67" s="253" t="s">
        <v>216</v>
      </c>
      <c r="AC67" s="254"/>
      <c r="AD67" s="158" t="s">
        <v>42</v>
      </c>
      <c r="AE67" s="117">
        <v>158.72999999999999</v>
      </c>
      <c r="AF67" s="255" t="s">
        <v>6</v>
      </c>
      <c r="AG67" s="14"/>
      <c r="AH67" s="186" t="s">
        <v>196</v>
      </c>
      <c r="AI67" s="186"/>
      <c r="AJ67" s="188">
        <v>5.115740740740741E-3</v>
      </c>
      <c r="AK67" s="188">
        <v>7.3611111111111108E-3</v>
      </c>
      <c r="AL67" s="188">
        <v>9.8148148148148144E-3</v>
      </c>
      <c r="AM67" s="188">
        <v>1.6712962962962961E-2</v>
      </c>
      <c r="AN67" s="133"/>
      <c r="AO67" s="181"/>
      <c r="AP67" s="74"/>
      <c r="AQ67" s="65" t="s">
        <v>43</v>
      </c>
      <c r="AR67" s="66"/>
      <c r="AS67" s="135"/>
      <c r="AT67" s="135"/>
      <c r="AU67" s="135"/>
      <c r="AV67" s="135"/>
      <c r="AW67" s="127"/>
      <c r="AX67" s="127"/>
      <c r="AY67" s="133"/>
      <c r="AZ67" s="133"/>
      <c r="BA67" s="133"/>
      <c r="BB67" s="133"/>
      <c r="BC67" s="166"/>
      <c r="BD67" s="127"/>
      <c r="BE67" s="127"/>
      <c r="BF67" s="142"/>
      <c r="BG67" s="183"/>
      <c r="BH67" s="183"/>
      <c r="BI67" s="133"/>
      <c r="BJ67" s="127"/>
      <c r="BK67" s="127"/>
      <c r="BL67" s="135"/>
      <c r="BM67" s="135"/>
      <c r="BN67" s="135"/>
      <c r="BO67" s="135"/>
      <c r="BP67" s="14"/>
      <c r="BQ67" s="127"/>
      <c r="BR67" s="127"/>
      <c r="BS67" s="133"/>
      <c r="BT67" s="133"/>
      <c r="BU67" s="133"/>
      <c r="BV67" s="133"/>
      <c r="BW67" s="14"/>
      <c r="BX67" s="127"/>
      <c r="BY67" s="127"/>
      <c r="BZ67" s="133"/>
      <c r="CA67" s="133"/>
      <c r="CB67" s="133"/>
      <c r="CC67" s="133"/>
      <c r="CD67" s="13"/>
      <c r="CE67" s="127"/>
      <c r="CF67" s="127"/>
      <c r="CG67" s="135"/>
      <c r="CH67" s="135"/>
      <c r="CI67" s="135"/>
      <c r="CJ67" s="135"/>
      <c r="CK67" s="14"/>
      <c r="CL67" s="127"/>
      <c r="CM67" s="127"/>
      <c r="CN67" s="133"/>
      <c r="CO67" s="133"/>
      <c r="CP67" s="133"/>
      <c r="CQ67" s="133"/>
      <c r="CR67" s="14"/>
      <c r="CS67" s="127"/>
      <c r="CT67" s="127"/>
      <c r="CU67" s="133"/>
      <c r="CV67" s="133"/>
      <c r="CW67" s="133"/>
      <c r="CX67" s="133"/>
      <c r="CY67" s="14"/>
    </row>
    <row r="68" spans="1:103">
      <c r="A68" s="83"/>
      <c r="B68" s="83"/>
      <c r="C68" s="83"/>
      <c r="D68" s="85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26"/>
      <c r="AA68" s="271" t="s">
        <v>120</v>
      </c>
      <c r="AB68" s="253" t="s">
        <v>217</v>
      </c>
      <c r="AC68" s="254"/>
      <c r="AD68" s="158" t="s">
        <v>44</v>
      </c>
      <c r="AE68" s="117">
        <v>7.7119999999999997</v>
      </c>
      <c r="AF68" s="255" t="s">
        <v>197</v>
      </c>
      <c r="AG68" s="14"/>
      <c r="AH68" s="186" t="s">
        <v>198</v>
      </c>
      <c r="AI68" s="188"/>
      <c r="AJ68" s="188">
        <v>5.8564814814814825E-3</v>
      </c>
      <c r="AK68" s="188">
        <v>8.9351851851851866E-3</v>
      </c>
      <c r="AL68" s="188">
        <v>1.019675925925926E-2</v>
      </c>
      <c r="AM68" s="188">
        <v>1.7986111111111109E-2</v>
      </c>
      <c r="AP68" s="74"/>
      <c r="AQ68" s="67" t="s">
        <v>188</v>
      </c>
      <c r="AR68" s="68" t="s">
        <v>189</v>
      </c>
      <c r="AS68" s="135"/>
      <c r="AT68" s="135"/>
      <c r="AU68" s="135"/>
      <c r="AV68" s="135"/>
      <c r="AW68" s="127"/>
      <c r="AX68" s="127"/>
      <c r="AY68" s="133"/>
      <c r="AZ68" s="133"/>
      <c r="BA68" s="133"/>
      <c r="BB68" s="133"/>
      <c r="BC68" s="166"/>
      <c r="BD68" s="127"/>
      <c r="BE68" s="127"/>
      <c r="BF68" s="142"/>
      <c r="BG68" s="183"/>
      <c r="BH68" s="183"/>
      <c r="BI68" s="133"/>
      <c r="BJ68" s="127"/>
      <c r="BK68" s="127"/>
      <c r="BL68" s="135"/>
      <c r="BM68" s="135"/>
      <c r="BN68" s="135"/>
      <c r="BO68" s="135"/>
      <c r="BP68" s="14"/>
      <c r="BQ68" s="127"/>
      <c r="BR68" s="127"/>
      <c r="BS68" s="133"/>
      <c r="BT68" s="133"/>
      <c r="BU68" s="133"/>
      <c r="BV68" s="133"/>
      <c r="BW68" s="14"/>
      <c r="BX68" s="127"/>
      <c r="BY68" s="127"/>
      <c r="BZ68" s="133"/>
      <c r="CA68" s="133"/>
      <c r="CB68" s="133"/>
      <c r="CC68" s="133"/>
      <c r="CD68" s="13"/>
      <c r="CE68" s="127"/>
      <c r="CF68" s="127"/>
      <c r="CG68" s="135"/>
      <c r="CH68" s="135"/>
      <c r="CI68" s="135"/>
      <c r="CJ68" s="135"/>
      <c r="CK68" s="14"/>
      <c r="CL68" s="127"/>
      <c r="CM68" s="127"/>
      <c r="CN68" s="133"/>
      <c r="CO68" s="133"/>
      <c r="CP68" s="133"/>
      <c r="CQ68" s="133"/>
      <c r="CR68" s="14"/>
      <c r="CS68" s="127"/>
      <c r="CT68" s="127"/>
      <c r="CU68" s="133"/>
      <c r="CV68" s="133"/>
      <c r="CW68" s="133"/>
      <c r="CX68" s="133"/>
      <c r="CY68" s="14"/>
    </row>
    <row r="69" spans="1:103" ht="13.5" thickBot="1">
      <c r="A69" s="83"/>
      <c r="B69" s="83"/>
      <c r="C69" s="83"/>
      <c r="D69" s="83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26"/>
      <c r="AA69" s="271" t="s">
        <v>28</v>
      </c>
      <c r="AB69" s="197"/>
      <c r="AC69" s="254"/>
      <c r="AD69" s="158" t="s">
        <v>45</v>
      </c>
      <c r="AE69" s="117">
        <v>3.5999999999999997E-2</v>
      </c>
      <c r="AF69" s="255" t="s">
        <v>197</v>
      </c>
      <c r="AG69" s="177"/>
      <c r="AH69" s="189" t="s">
        <v>199</v>
      </c>
      <c r="AI69" s="190"/>
      <c r="AJ69" s="189">
        <v>32</v>
      </c>
      <c r="AK69" s="189">
        <v>69</v>
      </c>
      <c r="AL69" s="189">
        <v>17</v>
      </c>
      <c r="AM69" s="189">
        <v>56</v>
      </c>
      <c r="AP69" s="74"/>
      <c r="AQ69" s="69">
        <f>BN71</f>
        <v>49.66063445167751</v>
      </c>
      <c r="AR69" s="70">
        <f>BO71</f>
        <v>1.4512439237330657</v>
      </c>
      <c r="AS69" s="135"/>
      <c r="AT69" s="135"/>
      <c r="AU69" s="135"/>
      <c r="AV69" s="135"/>
      <c r="AW69" s="127"/>
      <c r="AX69" s="127"/>
      <c r="AY69" s="133"/>
      <c r="AZ69" s="133"/>
      <c r="BA69" s="133"/>
      <c r="BB69" s="133"/>
      <c r="BC69" s="166"/>
      <c r="BD69" s="127"/>
      <c r="BE69" s="127"/>
      <c r="BF69" s="142"/>
      <c r="BG69" s="183"/>
      <c r="BH69" s="183"/>
      <c r="BI69" s="133"/>
      <c r="BJ69" s="127"/>
      <c r="BK69" s="127"/>
      <c r="BL69" s="135"/>
      <c r="BM69" s="135"/>
      <c r="BN69" s="135"/>
      <c r="BO69" s="135"/>
      <c r="BP69" s="14"/>
      <c r="BQ69" s="127"/>
      <c r="BR69" s="127"/>
      <c r="BS69" s="133"/>
      <c r="BT69" s="133"/>
      <c r="BU69" s="133"/>
      <c r="BV69" s="133"/>
      <c r="BW69" s="14"/>
      <c r="BX69" s="127"/>
      <c r="BY69" s="127"/>
      <c r="BZ69" s="133"/>
      <c r="CA69" s="133"/>
      <c r="CB69" s="133"/>
      <c r="CC69" s="133"/>
      <c r="CD69" s="13"/>
      <c r="CE69" s="127"/>
      <c r="CF69" s="127"/>
      <c r="CG69" s="135"/>
      <c r="CH69" s="135"/>
      <c r="CI69" s="135"/>
      <c r="CJ69" s="135"/>
      <c r="CK69" s="14"/>
      <c r="CL69" s="127"/>
      <c r="CM69" s="127"/>
      <c r="CN69" s="133"/>
      <c r="CO69" s="133"/>
      <c r="CP69" s="133"/>
      <c r="CQ69" s="133"/>
      <c r="CR69" s="14"/>
      <c r="CS69" s="127"/>
      <c r="CT69" s="127"/>
      <c r="CU69" s="133"/>
      <c r="CV69" s="133"/>
      <c r="CW69" s="133"/>
      <c r="CX69" s="133"/>
      <c r="CY69" s="14"/>
    </row>
    <row r="70" spans="1:103">
      <c r="A70" s="83"/>
      <c r="B70" s="87"/>
      <c r="C70" s="87"/>
      <c r="D70" s="87"/>
      <c r="E70" s="145"/>
      <c r="F70" s="145"/>
      <c r="G70" s="87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6"/>
      <c r="AA70" s="271" t="s">
        <v>46</v>
      </c>
      <c r="AB70" s="256">
        <v>1</v>
      </c>
      <c r="AC70" s="254"/>
      <c r="AD70" s="158" t="s">
        <v>47</v>
      </c>
      <c r="AE70" s="117">
        <v>86.9</v>
      </c>
      <c r="AF70" s="255" t="s">
        <v>200</v>
      </c>
      <c r="AG70" s="103"/>
      <c r="AH70" s="104" t="s">
        <v>213</v>
      </c>
      <c r="AI70" s="16" t="s">
        <v>6</v>
      </c>
      <c r="AJ70" s="71">
        <v>139.3888</v>
      </c>
      <c r="AK70" s="71">
        <v>138.24119999999999</v>
      </c>
      <c r="AL70" s="71">
        <v>135.065</v>
      </c>
      <c r="AM70" s="71">
        <v>123.0643</v>
      </c>
      <c r="AP70" s="454"/>
      <c r="AQ70" s="113" t="s">
        <v>14</v>
      </c>
      <c r="AR70" s="113" t="s">
        <v>13</v>
      </c>
      <c r="AS70" s="485" t="str">
        <f>AS$1</f>
        <v>R</v>
      </c>
      <c r="AT70" s="31" t="str">
        <f t="shared" ref="AT70:AV70" si="92">AT$1</f>
        <v>1Omy</v>
      </c>
      <c r="AU70" s="32" t="str">
        <f t="shared" si="92"/>
        <v>2U</v>
      </c>
      <c r="AV70" s="33" t="str">
        <f t="shared" si="92"/>
        <v>3Ama</v>
      </c>
      <c r="AW70" s="113" t="str">
        <f>AQ70</f>
        <v>Quantity</v>
      </c>
      <c r="AX70" s="113" t="str">
        <f>AR70</f>
        <v>Units</v>
      </c>
      <c r="AY70" s="485" t="str">
        <f>AJ65</f>
        <v>R</v>
      </c>
      <c r="AZ70" s="31" t="str">
        <f>AK65</f>
        <v>1Omy</v>
      </c>
      <c r="BA70" s="32" t="str">
        <f>AL65</f>
        <v>2U</v>
      </c>
      <c r="BB70" s="33" t="str">
        <f>AM65</f>
        <v>3Rot</v>
      </c>
      <c r="BC70" s="166"/>
      <c r="BD70" s="34" t="s">
        <v>27</v>
      </c>
      <c r="BE70" s="34" t="s">
        <v>28</v>
      </c>
      <c r="BF70" s="35" t="s">
        <v>120</v>
      </c>
      <c r="BG70" s="72" t="s">
        <v>26</v>
      </c>
      <c r="BH70" s="72"/>
      <c r="BI70" s="36" t="s">
        <v>7</v>
      </c>
      <c r="BJ70" s="113" t="str">
        <f>$AQ70</f>
        <v>Quantity</v>
      </c>
      <c r="BK70" s="113" t="str">
        <f>$AR70</f>
        <v>Units</v>
      </c>
      <c r="BL70" s="485" t="str">
        <f>BL$1</f>
        <v>R</v>
      </c>
      <c r="BM70" s="31" t="str">
        <f t="shared" ref="BM70:BO70" si="93">BM$1</f>
        <v>1Omy</v>
      </c>
      <c r="BN70" s="32" t="str">
        <f t="shared" si="93"/>
        <v>2U</v>
      </c>
      <c r="BO70" s="33" t="str">
        <f t="shared" si="93"/>
        <v>3Ama</v>
      </c>
      <c r="BP70" s="191"/>
      <c r="BQ70" s="113" t="str">
        <f>$AQ70</f>
        <v>Quantity</v>
      </c>
      <c r="BR70" s="113" t="str">
        <f>$AR70</f>
        <v>Units</v>
      </c>
      <c r="BS70" s="485" t="str">
        <f>BS$1</f>
        <v>R</v>
      </c>
      <c r="BT70" s="31" t="str">
        <f t="shared" ref="BT70:BV70" si="94">BT$1</f>
        <v>1Omy</v>
      </c>
      <c r="BU70" s="32" t="str">
        <f t="shared" si="94"/>
        <v>2U</v>
      </c>
      <c r="BV70" s="33" t="str">
        <f t="shared" si="94"/>
        <v>3Ama</v>
      </c>
      <c r="BW70" s="191"/>
      <c r="BX70" s="113" t="str">
        <f>$AQ70</f>
        <v>Quantity</v>
      </c>
      <c r="BY70" s="113" t="str">
        <f>$AR70</f>
        <v>Units</v>
      </c>
      <c r="BZ70" s="485" t="str">
        <f>BZ$1</f>
        <v>1-R/U</v>
      </c>
      <c r="CA70" s="31" t="str">
        <f t="shared" ref="CA70:CC70" si="95">CA$1</f>
        <v>1-Omy/R</v>
      </c>
      <c r="CB70" s="32" t="str">
        <f t="shared" si="95"/>
        <v>1-Omy/U</v>
      </c>
      <c r="CC70" s="33" t="str">
        <f t="shared" si="95"/>
        <v>1-ROX/U</v>
      </c>
      <c r="CD70" s="191"/>
      <c r="CE70" s="113" t="str">
        <f>$AQ70</f>
        <v>Quantity</v>
      </c>
      <c r="CF70" s="113" t="str">
        <f>$AR70</f>
        <v>Units</v>
      </c>
      <c r="CG70" s="485" t="str">
        <f>CG$1</f>
        <v>R</v>
      </c>
      <c r="CH70" s="31" t="str">
        <f t="shared" ref="CH70:CJ70" si="96">CH$1</f>
        <v>1Omy</v>
      </c>
      <c r="CI70" s="32" t="str">
        <f t="shared" si="96"/>
        <v>2U</v>
      </c>
      <c r="CJ70" s="33" t="str">
        <f t="shared" si="96"/>
        <v>3Ama</v>
      </c>
      <c r="CK70" s="191"/>
      <c r="CL70" s="113" t="str">
        <f>$AQ70</f>
        <v>Quantity</v>
      </c>
      <c r="CM70" s="113" t="str">
        <f>$AR70</f>
        <v>Units</v>
      </c>
      <c r="CN70" s="485" t="str">
        <f>CN$1</f>
        <v>R</v>
      </c>
      <c r="CO70" s="31" t="str">
        <f t="shared" ref="CO70:CQ70" si="97">CO$1</f>
        <v>1Omy</v>
      </c>
      <c r="CP70" s="32" t="str">
        <f t="shared" si="97"/>
        <v>2U</v>
      </c>
      <c r="CQ70" s="33" t="str">
        <f t="shared" si="97"/>
        <v>3Ama</v>
      </c>
      <c r="CR70" s="191"/>
      <c r="CS70" s="113" t="str">
        <f>$AQ70</f>
        <v>Quantity</v>
      </c>
      <c r="CT70" s="113" t="str">
        <f>$AR70</f>
        <v>Units</v>
      </c>
      <c r="CU70" s="485" t="str">
        <f>CU$1</f>
        <v>1-R/U</v>
      </c>
      <c r="CV70" s="31" t="str">
        <f t="shared" ref="CV70:CX70" si="98">CV$1</f>
        <v>1-Omy/R</v>
      </c>
      <c r="CW70" s="32" t="str">
        <f t="shared" si="98"/>
        <v>1-Omy/U</v>
      </c>
      <c r="CX70" s="33" t="str">
        <f t="shared" si="98"/>
        <v>1-ROX/U</v>
      </c>
      <c r="CY70" s="14"/>
    </row>
    <row r="71" spans="1:103">
      <c r="A71" s="83"/>
      <c r="B71" s="83"/>
      <c r="C71" s="83"/>
      <c r="D71" s="83"/>
      <c r="E71" s="14"/>
      <c r="F71" s="14"/>
      <c r="G71" s="83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16"/>
      <c r="AA71" s="271" t="s">
        <v>48</v>
      </c>
      <c r="AB71" s="257">
        <v>2</v>
      </c>
      <c r="AC71" s="254"/>
      <c r="AD71" s="158" t="s">
        <v>49</v>
      </c>
      <c r="AE71" s="117">
        <v>0.89</v>
      </c>
      <c r="AF71" s="255"/>
      <c r="AG71" s="105" t="s">
        <v>201</v>
      </c>
      <c r="AH71" s="106" t="s">
        <v>214</v>
      </c>
      <c r="AI71" s="17" t="s">
        <v>4</v>
      </c>
      <c r="AJ71" s="8">
        <v>22.756599999999999</v>
      </c>
      <c r="AK71" s="8">
        <v>8.0231999999999992</v>
      </c>
      <c r="AL71" s="8">
        <v>51.695999999999998</v>
      </c>
      <c r="AM71" s="8">
        <v>3.1947999999999999</v>
      </c>
      <c r="AP71" s="455">
        <f>E62</f>
        <v>1.02</v>
      </c>
      <c r="AQ71" s="488" t="s">
        <v>5</v>
      </c>
      <c r="AR71" s="488" t="s">
        <v>4</v>
      </c>
      <c r="AS71" s="21">
        <f>IF(ISNUMBER(AJ71),AJ71-($G63*AJ70+$G62),"")</f>
        <v>20.51659712</v>
      </c>
      <c r="AT71" s="21">
        <f>IF(ISNUMBER(AK71),AK71-($G63*AK70+$G62),"")</f>
        <v>5.8177398799999995</v>
      </c>
      <c r="AU71" s="21">
        <f>IF(ISNUMBER(AL71),AL71-($G63*AL70+$G62),"")</f>
        <v>49.586143499999999</v>
      </c>
      <c r="AV71" s="21">
        <f>IF(ISNUMBER(AM71),AM71-($G63*AM70+$G62),"")</f>
        <v>1.4461645700000001</v>
      </c>
      <c r="AW71" s="107" t="str">
        <f>$AH70</f>
        <v>1B: O2 concentration</v>
      </c>
      <c r="AX71" s="107" t="str">
        <f>$AI70</f>
        <v>µM</v>
      </c>
      <c r="AY71" s="73">
        <f>IF(ISNUMBER(AJ70),AJ70,"")</f>
        <v>139.3888</v>
      </c>
      <c r="AZ71" s="73">
        <f>IF(ISNUMBER(AK70),AK70,"")</f>
        <v>138.24119999999999</v>
      </c>
      <c r="BA71" s="73">
        <f t="shared" ref="BA71:BB71" si="99">IF(ISNUMBER(AL70),AL70,"")</f>
        <v>135.065</v>
      </c>
      <c r="BB71" s="73">
        <f t="shared" si="99"/>
        <v>123.0643</v>
      </c>
      <c r="BC71" s="166"/>
      <c r="BD71" s="176" t="str">
        <f>$AA64</f>
        <v>MIPNET08.09_2003-03-29 P1-02_CELLS.DLD</v>
      </c>
      <c r="BE71" s="193">
        <f>$D62</f>
        <v>0</v>
      </c>
      <c r="BF71" s="124" t="str">
        <f>$B63</f>
        <v>C7H2</v>
      </c>
      <c r="BG71" s="194">
        <f>$E62</f>
        <v>1.02</v>
      </c>
      <c r="BH71" s="195"/>
      <c r="BI71" s="196">
        <f>IF(ISNUMBER($AB73),$AB73,"")</f>
        <v>2</v>
      </c>
      <c r="BJ71" s="489" t="str">
        <f>AH2</f>
        <v>O2 flow per cells</v>
      </c>
      <c r="BK71" s="489" t="str">
        <f>AI2</f>
        <v>pmol/(s*Mill)</v>
      </c>
      <c r="BL71" s="7">
        <f>IF(ISNUMBER(AS71),AS71/AJ63,"")</f>
        <v>20.51659712</v>
      </c>
      <c r="BM71" s="7">
        <f>IF(ISNUMBER(AT71),AT71/AK63,"")</f>
        <v>5.8206502051025506</v>
      </c>
      <c r="BN71" s="7">
        <f>IF(ISNUMBER(AU71),AU71/AL63,"")</f>
        <v>49.66063445167751</v>
      </c>
      <c r="BO71" s="7">
        <f>IF(ISNUMBER(AV71),AV71/AM63,"")</f>
        <v>1.4512439237330657</v>
      </c>
      <c r="BP71" s="194">
        <f>$E62</f>
        <v>1.02</v>
      </c>
      <c r="BQ71" s="6" t="s">
        <v>19</v>
      </c>
      <c r="BR71" s="6" t="s">
        <v>20</v>
      </c>
      <c r="BS71" s="5">
        <f>IF(ISNUMBER(BL71),BL71/$AQ69,"")</f>
        <v>0.41313602507361763</v>
      </c>
      <c r="BT71" s="5">
        <f>IF(ISNUMBER(BM71),BM71/$AQ69,"")</f>
        <v>0.11720853487617761</v>
      </c>
      <c r="BU71" s="5">
        <f>IF(ISNUMBER(BN71),BN71/$AQ69,"")</f>
        <v>1</v>
      </c>
      <c r="BV71" s="5">
        <f>IF(ISNUMBER(BO71),BO71/$AQ69,"")</f>
        <v>2.9223225594211946E-2</v>
      </c>
      <c r="BW71" s="194">
        <f>$E62</f>
        <v>1.02</v>
      </c>
      <c r="BX71" s="6" t="s">
        <v>18</v>
      </c>
      <c r="BY71" s="6" t="s">
        <v>21</v>
      </c>
      <c r="BZ71" s="5">
        <f>IF(ISNUMBER(BN71),1-BL71/BN71,"")</f>
        <v>0.58686397492638243</v>
      </c>
      <c r="CA71" s="5">
        <f>IF(ISNUMBER(BM71),1-BM71/BL71,"")</f>
        <v>0.71629553521678013</v>
      </c>
      <c r="CB71" s="5">
        <f>IF(ISNUMBER(BM71),1-BM71/BN71,"")</f>
        <v>0.88279146512382245</v>
      </c>
      <c r="CC71" s="5">
        <f>IF(ISNUMBER(BN71),1-BO71/BN71,"")</f>
        <v>0.97077677440578802</v>
      </c>
      <c r="CD71" s="194">
        <f>$E62</f>
        <v>1.02</v>
      </c>
      <c r="CE71" s="489" t="str">
        <f>AH3</f>
        <v>O2 flow per cells (mt: ROX-corr.)</v>
      </c>
      <c r="CF71" s="489" t="str">
        <f>AI2</f>
        <v>pmol/(s*Mill)</v>
      </c>
      <c r="CG71" s="7">
        <f>IF(ISNUMBER(BL71),BL71-$AR69,"")</f>
        <v>19.065353196266933</v>
      </c>
      <c r="CH71" s="7">
        <f t="shared" ref="CH71:CJ71" si="100">IF(ISNUMBER(BM71),BM71-$AR69,"")</f>
        <v>4.3694062813694847</v>
      </c>
      <c r="CI71" s="7">
        <f t="shared" si="100"/>
        <v>48.209390527944443</v>
      </c>
      <c r="CJ71" s="7">
        <f t="shared" si="100"/>
        <v>0</v>
      </c>
      <c r="CK71" s="194">
        <f>$E62</f>
        <v>1.02</v>
      </c>
      <c r="CL71" s="6" t="s">
        <v>3</v>
      </c>
      <c r="CM71" s="6" t="s">
        <v>1</v>
      </c>
      <c r="CN71" s="5">
        <f>IF(ISNUMBER(CG71),CG71/($AQ69-$AR69),"")</f>
        <v>0.3954696997302995</v>
      </c>
      <c r="CO71" s="5">
        <f t="shared" ref="CO71:CQ71" si="101">IF(ISNUMBER(CH71),CH71/($AQ69-$AR69),"")</f>
        <v>9.0633924916283068E-2</v>
      </c>
      <c r="CP71" s="5">
        <f t="shared" si="101"/>
        <v>1</v>
      </c>
      <c r="CQ71" s="5">
        <f t="shared" si="101"/>
        <v>0</v>
      </c>
      <c r="CR71" s="194">
        <f>$E62</f>
        <v>1.02</v>
      </c>
      <c r="CS71" s="6" t="s">
        <v>2</v>
      </c>
      <c r="CT71" s="6" t="s">
        <v>1</v>
      </c>
      <c r="CU71" s="5">
        <f>IF(ISNUMBER(CI71),1-CG71/CI71,"")</f>
        <v>0.60453030026970045</v>
      </c>
      <c r="CV71" s="5">
        <f>IF(ISNUMBER(CH71),1-CH71/CG71,"")</f>
        <v>0.7708195470396515</v>
      </c>
      <c r="CW71" s="5">
        <f>IF(ISNUMBER(CH71),1-CH71/CI71,"")</f>
        <v>0.90936607508371692</v>
      </c>
      <c r="CX71" s="5">
        <f>IF(ISNUMBER(CI71),1-CJ71/CI71,"")</f>
        <v>1</v>
      </c>
      <c r="CY71" s="14"/>
    </row>
    <row r="72" spans="1:103">
      <c r="A72" s="83"/>
      <c r="B72" s="83"/>
      <c r="C72" s="83"/>
      <c r="D72" s="83"/>
      <c r="E72" s="83"/>
      <c r="F72" s="83"/>
      <c r="G72" s="83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26"/>
      <c r="AA72" s="272" t="s">
        <v>50</v>
      </c>
      <c r="AB72" s="258">
        <v>1</v>
      </c>
      <c r="AC72" s="259" t="s">
        <v>202</v>
      </c>
      <c r="AD72" s="158" t="s">
        <v>203</v>
      </c>
      <c r="AE72" s="256" t="s">
        <v>204</v>
      </c>
      <c r="AF72" s="255"/>
      <c r="AG72" s="274"/>
      <c r="AH72" s="275"/>
      <c r="AI72" s="275"/>
      <c r="AJ72" s="276"/>
      <c r="AK72" s="276"/>
      <c r="AL72" s="276"/>
      <c r="AM72" s="276"/>
      <c r="AN72" s="2"/>
      <c r="AO72" s="11"/>
      <c r="AP72" s="74"/>
      <c r="AQ72" s="75"/>
      <c r="AR72" s="75"/>
      <c r="AS72" s="3"/>
      <c r="AT72" s="3"/>
      <c r="AU72" s="3"/>
      <c r="AV72" s="3"/>
      <c r="AW72" s="4"/>
      <c r="AX72" s="4"/>
      <c r="AY72" s="2"/>
      <c r="AZ72" s="2"/>
      <c r="BA72" s="2"/>
      <c r="BB72" s="2"/>
      <c r="BC72" s="76"/>
      <c r="BD72" s="4"/>
      <c r="BE72" s="4"/>
      <c r="BF72" s="75"/>
      <c r="BG72" s="77"/>
      <c r="BH72" s="77"/>
      <c r="BI72" s="2"/>
      <c r="BJ72" s="4"/>
      <c r="BK72" s="4"/>
      <c r="BL72" s="3"/>
      <c r="BM72" s="3"/>
      <c r="BN72" s="3"/>
      <c r="BO72" s="3"/>
      <c r="BP72" s="14"/>
      <c r="BQ72" s="4"/>
      <c r="BR72" s="4"/>
      <c r="BS72" s="2"/>
      <c r="BT72" s="2"/>
      <c r="BU72" s="2"/>
      <c r="BV72" s="2"/>
      <c r="BW72" s="14"/>
      <c r="BX72" s="4"/>
      <c r="BY72" s="4"/>
      <c r="BZ72" s="2"/>
      <c r="CA72" s="2"/>
      <c r="CB72" s="2"/>
      <c r="CC72" s="2"/>
      <c r="CD72" s="13"/>
      <c r="CE72" s="4"/>
      <c r="CF72" s="4"/>
      <c r="CG72" s="3"/>
      <c r="CH72" s="3"/>
      <c r="CI72" s="3"/>
      <c r="CJ72" s="3"/>
      <c r="CK72" s="14"/>
      <c r="CL72" s="4"/>
      <c r="CM72" s="4"/>
      <c r="CN72" s="2"/>
      <c r="CO72" s="2"/>
      <c r="CP72" s="2"/>
      <c r="CQ72" s="2"/>
      <c r="CR72" s="14"/>
      <c r="CS72" s="4"/>
      <c r="CT72" s="4"/>
      <c r="CU72" s="2"/>
      <c r="CV72" s="2"/>
      <c r="CW72" s="2"/>
      <c r="CX72" s="2"/>
      <c r="CY72" s="14"/>
    </row>
    <row r="73" spans="1:103">
      <c r="A73" s="83"/>
      <c r="B73" s="83"/>
      <c r="C73" s="83"/>
      <c r="D73" s="83"/>
      <c r="E73" s="83"/>
      <c r="F73" s="83"/>
      <c r="G73" s="83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26"/>
      <c r="AA73" s="271" t="s">
        <v>51</v>
      </c>
      <c r="AB73" s="260">
        <v>2</v>
      </c>
      <c r="AC73" s="261" t="s">
        <v>205</v>
      </c>
      <c r="AD73" s="262" t="s">
        <v>52</v>
      </c>
      <c r="AE73" s="263">
        <v>-1.9556</v>
      </c>
      <c r="AF73" s="255" t="s">
        <v>4</v>
      </c>
      <c r="AG73" s="274"/>
      <c r="AH73" s="274"/>
      <c r="AI73" s="274"/>
      <c r="AJ73" s="145"/>
      <c r="AK73" s="145"/>
      <c r="AL73" s="145"/>
      <c r="AM73" s="145"/>
      <c r="AN73" s="133"/>
      <c r="AO73" s="181"/>
      <c r="AP73" s="74"/>
      <c r="AQ73" s="142"/>
      <c r="AR73" s="142"/>
      <c r="AS73" s="135"/>
      <c r="AT73" s="135"/>
      <c r="AU73" s="135"/>
      <c r="AV73" s="135"/>
      <c r="AW73" s="127"/>
      <c r="AX73" s="127"/>
      <c r="AY73" s="133"/>
      <c r="AZ73" s="133"/>
      <c r="BA73" s="133"/>
      <c r="BB73" s="133"/>
      <c r="BC73" s="166"/>
      <c r="BD73" s="127"/>
      <c r="BE73" s="127"/>
      <c r="BF73" s="142"/>
      <c r="BG73" s="183"/>
      <c r="BH73" s="183"/>
      <c r="BI73" s="133"/>
      <c r="BJ73" s="127"/>
      <c r="BK73" s="127"/>
      <c r="BL73" s="135"/>
      <c r="BM73" s="135"/>
      <c r="BN73" s="135"/>
      <c r="BO73" s="135"/>
      <c r="BP73" s="14"/>
      <c r="BQ73" s="127"/>
      <c r="BR73" s="127"/>
      <c r="BS73" s="133"/>
      <c r="BT73" s="133"/>
      <c r="BU73" s="133"/>
      <c r="BV73" s="133"/>
      <c r="BW73" s="14"/>
      <c r="BX73" s="127"/>
      <c r="BY73" s="127"/>
      <c r="BZ73" s="133"/>
      <c r="CA73" s="133"/>
      <c r="CB73" s="133"/>
      <c r="CC73" s="133"/>
      <c r="CD73" s="13"/>
      <c r="CE73" s="127"/>
      <c r="CF73" s="127"/>
      <c r="CG73" s="135"/>
      <c r="CH73" s="135"/>
      <c r="CI73" s="135"/>
      <c r="CJ73" s="135"/>
      <c r="CK73" s="14"/>
      <c r="CL73" s="127"/>
      <c r="CM73" s="127"/>
      <c r="CN73" s="133"/>
      <c r="CO73" s="133"/>
      <c r="CP73" s="133"/>
      <c r="CQ73" s="133"/>
      <c r="CR73" s="14"/>
      <c r="CS73" s="127"/>
      <c r="CT73" s="127"/>
      <c r="CU73" s="133"/>
      <c r="CV73" s="133"/>
      <c r="CW73" s="133"/>
      <c r="CX73" s="133"/>
      <c r="CY73" s="14"/>
    </row>
    <row r="74" spans="1:103" ht="13.5" thickBot="1">
      <c r="A74" s="83"/>
      <c r="B74" s="83"/>
      <c r="C74" s="83"/>
      <c r="D74" s="83"/>
      <c r="E74" s="83"/>
      <c r="F74" s="83"/>
      <c r="G74" s="83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26"/>
      <c r="AA74" s="273" t="s">
        <v>53</v>
      </c>
      <c r="AB74" s="264">
        <v>2</v>
      </c>
      <c r="AC74" s="265" t="s">
        <v>54</v>
      </c>
      <c r="AD74" s="266" t="s">
        <v>55</v>
      </c>
      <c r="AE74" s="267">
        <v>3.0099999999999998E-2</v>
      </c>
      <c r="AF74" s="268"/>
      <c r="AG74" s="274"/>
      <c r="AH74" s="274"/>
      <c r="AI74" s="274"/>
      <c r="AJ74" s="145"/>
      <c r="AK74" s="145"/>
      <c r="AL74" s="145"/>
      <c r="AM74" s="145"/>
      <c r="AN74" s="133"/>
      <c r="AO74" s="181"/>
      <c r="AP74" s="74"/>
      <c r="AQ74" s="142"/>
      <c r="AR74" s="142"/>
      <c r="AS74" s="135"/>
      <c r="AT74" s="135"/>
      <c r="AU74" s="135"/>
      <c r="AV74" s="135"/>
      <c r="AW74" s="127"/>
      <c r="AX74" s="127"/>
      <c r="AY74" s="133"/>
      <c r="AZ74" s="133"/>
      <c r="BA74" s="133"/>
      <c r="BB74" s="133"/>
      <c r="BC74" s="166"/>
      <c r="BD74" s="127"/>
      <c r="BE74" s="127"/>
      <c r="BF74" s="142"/>
      <c r="BG74" s="183"/>
      <c r="BH74" s="183"/>
      <c r="BI74" s="133"/>
      <c r="BJ74" s="127"/>
      <c r="BK74" s="127"/>
      <c r="BL74" s="135"/>
      <c r="BM74" s="135"/>
      <c r="BN74" s="135"/>
      <c r="BO74" s="135"/>
      <c r="BP74" s="14"/>
      <c r="BQ74" s="127"/>
      <c r="BR74" s="127"/>
      <c r="BS74" s="133"/>
      <c r="BT74" s="133"/>
      <c r="BU74" s="133"/>
      <c r="BV74" s="133"/>
      <c r="BW74" s="14"/>
      <c r="BX74" s="127"/>
      <c r="BY74" s="127"/>
      <c r="BZ74" s="133"/>
      <c r="CA74" s="133"/>
      <c r="CB74" s="133"/>
      <c r="CC74" s="133"/>
      <c r="CD74" s="13"/>
      <c r="CE74" s="127"/>
      <c r="CF74" s="127"/>
      <c r="CG74" s="135"/>
      <c r="CH74" s="135"/>
      <c r="CI74" s="135"/>
      <c r="CJ74" s="135"/>
      <c r="CK74" s="14"/>
      <c r="CL74" s="127"/>
      <c r="CM74" s="127"/>
      <c r="CN74" s="133"/>
      <c r="CO74" s="133"/>
      <c r="CP74" s="133"/>
      <c r="CQ74" s="133"/>
      <c r="CR74" s="14"/>
      <c r="CS74" s="127"/>
      <c r="CT74" s="127"/>
      <c r="CU74" s="133"/>
      <c r="CV74" s="133"/>
      <c r="CW74" s="133"/>
      <c r="CX74" s="133"/>
      <c r="CY74" s="14"/>
    </row>
    <row r="75" spans="1:103">
      <c r="A75" s="83"/>
      <c r="B75" s="83"/>
      <c r="C75" s="83"/>
      <c r="D75" s="83"/>
      <c r="E75" s="83"/>
      <c r="F75" s="83"/>
      <c r="G75" s="83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26"/>
      <c r="AH75" s="127"/>
      <c r="AI75" s="127"/>
      <c r="AJ75" s="135"/>
      <c r="AK75" s="135"/>
      <c r="AL75" s="135"/>
      <c r="AM75" s="135"/>
      <c r="AN75" s="133"/>
      <c r="AO75" s="181"/>
      <c r="AP75" s="74"/>
      <c r="AQ75" s="142"/>
      <c r="AR75" s="142"/>
      <c r="AS75" s="135"/>
      <c r="AT75" s="135"/>
      <c r="AU75" s="135"/>
      <c r="AV75" s="135"/>
      <c r="AW75" s="127"/>
      <c r="AX75" s="127"/>
      <c r="AY75" s="133"/>
      <c r="AZ75" s="133"/>
      <c r="BA75" s="133"/>
      <c r="BB75" s="133"/>
      <c r="BC75" s="166"/>
      <c r="BD75" s="127"/>
      <c r="BE75" s="127"/>
      <c r="BF75" s="142"/>
      <c r="BG75" s="183"/>
      <c r="BH75" s="183"/>
      <c r="BI75" s="133"/>
      <c r="BJ75" s="127"/>
      <c r="BK75" s="127"/>
      <c r="BL75" s="135"/>
      <c r="BM75" s="135"/>
      <c r="BN75" s="135"/>
      <c r="BO75" s="135"/>
      <c r="BP75" s="14"/>
      <c r="BQ75" s="127"/>
      <c r="BR75" s="127"/>
      <c r="BS75" s="127"/>
      <c r="BT75" s="127"/>
      <c r="BU75" s="127"/>
      <c r="BV75" s="133"/>
      <c r="BW75" s="14"/>
      <c r="BX75" s="127"/>
      <c r="BY75" s="127"/>
      <c r="BZ75" s="133"/>
      <c r="CA75" s="133"/>
      <c r="CB75" s="133"/>
      <c r="CC75" s="133"/>
      <c r="CD75" s="13"/>
      <c r="CE75" s="127"/>
      <c r="CF75" s="127"/>
      <c r="CG75" s="135"/>
      <c r="CH75" s="135"/>
      <c r="CI75" s="135"/>
      <c r="CJ75" s="135"/>
      <c r="CK75" s="14"/>
      <c r="CL75" s="127"/>
      <c r="CM75" s="127"/>
      <c r="CN75" s="133"/>
      <c r="CO75" s="133"/>
      <c r="CP75" s="133"/>
      <c r="CQ75" s="133"/>
      <c r="CR75" s="14"/>
      <c r="CS75" s="127"/>
      <c r="CT75" s="127"/>
      <c r="CU75" s="133"/>
      <c r="CV75" s="133"/>
      <c r="CW75" s="133"/>
      <c r="CX75" s="133"/>
      <c r="CY75" s="14"/>
    </row>
    <row r="76" spans="1:103">
      <c r="A76" s="83"/>
      <c r="B76" s="83"/>
      <c r="C76" s="83"/>
      <c r="D76" s="83"/>
      <c r="E76" s="83"/>
      <c r="F76" s="83"/>
      <c r="G76" s="83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26"/>
      <c r="AH76" s="127"/>
      <c r="AI76" s="127"/>
      <c r="AJ76" s="135"/>
      <c r="AK76" s="135"/>
      <c r="AL76" s="135"/>
      <c r="AM76" s="135"/>
      <c r="AN76" s="133"/>
      <c r="AO76" s="181"/>
      <c r="AP76" s="74"/>
      <c r="AQ76" s="142"/>
      <c r="AR76" s="142"/>
      <c r="AS76" s="135"/>
      <c r="AT76" s="135"/>
      <c r="AU76" s="135"/>
      <c r="AV76" s="135"/>
      <c r="AW76" s="127"/>
      <c r="AX76" s="127"/>
      <c r="AY76" s="133"/>
      <c r="AZ76" s="133"/>
      <c r="BA76" s="133"/>
      <c r="BB76" s="133"/>
      <c r="BC76" s="166"/>
      <c r="BD76" s="127"/>
      <c r="BE76" s="127"/>
      <c r="BF76" s="142"/>
      <c r="BG76" s="183"/>
      <c r="BH76" s="183"/>
      <c r="BI76" s="133"/>
      <c r="BJ76" s="127"/>
      <c r="BK76" s="127"/>
      <c r="BL76" s="135"/>
      <c r="BM76" s="135"/>
      <c r="BN76" s="135"/>
      <c r="BO76" s="135"/>
      <c r="BP76" s="14"/>
      <c r="BQ76" s="127"/>
      <c r="BR76" s="127"/>
      <c r="BS76" s="127"/>
      <c r="BT76" s="127"/>
      <c r="BU76" s="127"/>
      <c r="BV76" s="133"/>
      <c r="BW76" s="14"/>
      <c r="BX76" s="127"/>
      <c r="BY76" s="127"/>
      <c r="BZ76" s="133"/>
      <c r="CA76" s="133"/>
      <c r="CB76" s="133"/>
      <c r="CC76" s="133"/>
      <c r="CD76" s="13"/>
      <c r="CE76" s="127"/>
      <c r="CF76" s="127"/>
      <c r="CG76" s="135"/>
      <c r="CH76" s="135"/>
      <c r="CI76" s="135"/>
      <c r="CJ76" s="135"/>
      <c r="CK76" s="14"/>
      <c r="CL76" s="127"/>
      <c r="CM76" s="127"/>
      <c r="CN76" s="133"/>
      <c r="CO76" s="133"/>
      <c r="CP76" s="133"/>
      <c r="CQ76" s="133"/>
      <c r="CR76" s="14"/>
      <c r="CS76" s="127"/>
      <c r="CT76" s="127"/>
      <c r="CU76" s="133"/>
      <c r="CV76" s="133"/>
      <c r="CW76" s="133"/>
      <c r="CX76" s="133"/>
      <c r="CY76" s="14"/>
    </row>
    <row r="77" spans="1:103">
      <c r="A77" s="83"/>
      <c r="B77" s="83"/>
      <c r="C77" s="83"/>
      <c r="D77" s="83"/>
      <c r="E77" s="83"/>
      <c r="F77" s="83"/>
      <c r="G77" s="83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AH77" s="127"/>
      <c r="AI77" s="127"/>
      <c r="AJ77" s="135"/>
      <c r="AK77" s="135"/>
      <c r="AL77" s="135"/>
      <c r="AM77" s="135"/>
      <c r="AN77" s="133"/>
      <c r="AO77" s="181"/>
      <c r="AP77" s="74"/>
      <c r="AQ77" s="142"/>
      <c r="AR77" s="142"/>
      <c r="AS77" s="135"/>
      <c r="AT77" s="135"/>
      <c r="AU77" s="135"/>
      <c r="AV77" s="135"/>
      <c r="AW77" s="127"/>
      <c r="AX77" s="127"/>
      <c r="AY77" s="133"/>
      <c r="AZ77" s="133"/>
      <c r="BA77" s="133"/>
      <c r="BB77" s="133"/>
      <c r="BC77" s="166"/>
      <c r="BD77" s="127"/>
      <c r="BE77" s="127"/>
      <c r="BF77" s="142"/>
      <c r="BG77" s="183"/>
      <c r="BH77" s="183"/>
      <c r="BI77" s="133"/>
      <c r="BJ77" s="127"/>
      <c r="BK77" s="127"/>
      <c r="BL77" s="135"/>
      <c r="BM77" s="135"/>
      <c r="BN77" s="135"/>
      <c r="BO77" s="135"/>
      <c r="BP77" s="14"/>
      <c r="BQ77" s="127"/>
      <c r="BR77" s="127"/>
      <c r="BS77" s="127"/>
      <c r="BT77" s="127"/>
      <c r="BU77" s="127"/>
      <c r="BV77" s="133"/>
      <c r="BW77" s="14"/>
      <c r="BX77" s="127"/>
      <c r="BY77" s="127"/>
      <c r="BZ77" s="133"/>
      <c r="CA77" s="133"/>
      <c r="CB77" s="133"/>
      <c r="CC77" s="133"/>
      <c r="CD77" s="13"/>
      <c r="CE77" s="127"/>
      <c r="CF77" s="127"/>
      <c r="CG77" s="135"/>
      <c r="CH77" s="135"/>
      <c r="CI77" s="135"/>
      <c r="CJ77" s="135"/>
      <c r="CK77" s="14"/>
      <c r="CL77" s="127"/>
      <c r="CM77" s="127"/>
      <c r="CN77" s="133"/>
      <c r="CO77" s="133"/>
      <c r="CP77" s="133"/>
      <c r="CQ77" s="133"/>
      <c r="CR77" s="14"/>
      <c r="CS77" s="127"/>
      <c r="CT77" s="127"/>
      <c r="CU77" s="133"/>
      <c r="CV77" s="133"/>
      <c r="CW77" s="133"/>
      <c r="CX77" s="133"/>
      <c r="CY77" s="14"/>
    </row>
    <row r="78" spans="1:103">
      <c r="A78" s="184"/>
      <c r="B78" s="133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26"/>
      <c r="AH78" s="127"/>
      <c r="AI78" s="127"/>
      <c r="AJ78" s="135"/>
      <c r="AK78" s="135"/>
      <c r="AL78" s="135"/>
      <c r="AM78" s="135"/>
      <c r="AN78" s="133"/>
      <c r="AO78" s="181"/>
      <c r="AP78" s="74"/>
      <c r="AQ78" s="142"/>
      <c r="AR78" s="142"/>
      <c r="AS78" s="26" t="str">
        <f>IF(ISNUMBER(AJ78),AJ78-($D71*AJ77+$E71),"")</f>
        <v/>
      </c>
      <c r="AT78" s="26" t="str">
        <f>IF(ISNUMBER(AK78),AK78-($D71*AK77+$E71),"")</f>
        <v/>
      </c>
      <c r="AU78" s="26"/>
      <c r="AV78" s="26" t="str">
        <f>IF(ISNUMBER(AM78),AM78-($D71*AM77+$E71),"")</f>
        <v/>
      </c>
      <c r="AW78" s="127"/>
      <c r="AX78" s="127"/>
      <c r="AY78" s="133"/>
      <c r="AZ78" s="133"/>
      <c r="BA78" s="133"/>
      <c r="BB78" s="133"/>
      <c r="BC78" s="166"/>
      <c r="BD78" s="127"/>
      <c r="BE78" s="127"/>
      <c r="BF78" s="142"/>
      <c r="BG78" s="183"/>
      <c r="BH78" s="183"/>
      <c r="BI78" s="133"/>
      <c r="BJ78" s="127"/>
      <c r="BK78" s="127"/>
      <c r="BL78" s="78" t="str">
        <f>IF(ISNUMBER(AS78),AS78/AJ70,"")</f>
        <v/>
      </c>
      <c r="BM78" s="78" t="str">
        <f>IF(ISNUMBER(AT78),AT78/AK70,"")</f>
        <v/>
      </c>
      <c r="BN78" s="78"/>
      <c r="BO78" s="78" t="str">
        <f>IF(ISNUMBER(AV78),AV78/AM70,"")</f>
        <v/>
      </c>
      <c r="BP78" s="117"/>
      <c r="BQ78" s="141"/>
      <c r="BR78" s="127"/>
      <c r="BS78" s="127"/>
      <c r="BT78" s="127"/>
      <c r="BU78" s="127"/>
      <c r="BV78" s="24"/>
      <c r="BW78" s="117"/>
      <c r="BX78" s="141"/>
      <c r="BY78" s="141"/>
      <c r="BZ78" s="27" t="s">
        <v>0</v>
      </c>
      <c r="CA78" s="24" t="str">
        <f>IF(ISNUMBER(BL78),1-BL78/BM78,"")</f>
        <v/>
      </c>
      <c r="CB78" s="24"/>
      <c r="CC78" s="24"/>
      <c r="CD78" s="197"/>
      <c r="CE78" s="141"/>
      <c r="CF78" s="141"/>
      <c r="CG78" s="147"/>
      <c r="CH78" s="147"/>
      <c r="CI78" s="147"/>
      <c r="CJ78" s="147"/>
      <c r="CK78" s="117"/>
      <c r="CL78" s="141"/>
      <c r="CM78" s="141"/>
      <c r="CN78" s="134"/>
      <c r="CO78" s="134"/>
      <c r="CP78" s="134"/>
      <c r="CQ78" s="134"/>
      <c r="CR78" s="117"/>
      <c r="CS78" s="141"/>
      <c r="CT78" s="141"/>
      <c r="CU78" s="134"/>
      <c r="CV78" s="134"/>
      <c r="CW78" s="134"/>
      <c r="CX78" s="134"/>
      <c r="CY78" s="117"/>
    </row>
    <row r="79" spans="1:103">
      <c r="A79" s="184"/>
      <c r="B79" s="133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26"/>
      <c r="AH79" s="127"/>
      <c r="AI79" s="127"/>
      <c r="AJ79" s="135"/>
      <c r="AK79" s="135"/>
      <c r="AL79" s="135"/>
      <c r="AM79" s="135"/>
      <c r="AN79" s="133"/>
      <c r="AO79" s="181"/>
      <c r="AP79" s="74"/>
      <c r="AQ79" s="142"/>
      <c r="AR79" s="142"/>
      <c r="AS79" s="147"/>
      <c r="AT79" s="147"/>
      <c r="AU79" s="147"/>
      <c r="AV79" s="147"/>
      <c r="AW79" s="127"/>
      <c r="AX79" s="127"/>
      <c r="AY79" s="133"/>
      <c r="AZ79" s="133"/>
      <c r="BA79" s="133"/>
      <c r="BB79" s="133"/>
      <c r="BC79" s="166"/>
      <c r="BD79" s="127"/>
      <c r="BE79" s="127"/>
      <c r="BF79" s="142"/>
      <c r="BG79" s="183"/>
      <c r="BH79" s="183"/>
      <c r="BI79" s="133"/>
      <c r="BJ79" s="127"/>
      <c r="BK79" s="127"/>
      <c r="BL79" s="147"/>
      <c r="BM79" s="147"/>
      <c r="BN79" s="147"/>
      <c r="BO79" s="147"/>
      <c r="BP79" s="117"/>
      <c r="BQ79" s="141"/>
      <c r="BR79" s="127"/>
      <c r="BS79" s="127"/>
      <c r="BT79" s="127"/>
      <c r="BU79" s="127"/>
      <c r="BV79" s="134"/>
      <c r="BW79" s="117"/>
      <c r="BX79" s="141"/>
      <c r="BY79" s="141"/>
      <c r="BZ79" s="134"/>
      <c r="CA79" s="134"/>
      <c r="CB79" s="134"/>
      <c r="CC79" s="134"/>
      <c r="CD79" s="197"/>
      <c r="CE79" s="141"/>
      <c r="CF79" s="141"/>
      <c r="CG79" s="147"/>
      <c r="CH79" s="147"/>
      <c r="CI79" s="147"/>
      <c r="CJ79" s="147"/>
      <c r="CK79" s="117"/>
      <c r="CL79" s="141"/>
      <c r="CM79" s="141"/>
      <c r="CN79" s="134"/>
      <c r="CO79" s="134"/>
      <c r="CP79" s="134"/>
      <c r="CQ79" s="134"/>
      <c r="CR79" s="117"/>
      <c r="CS79" s="141"/>
      <c r="CT79" s="141"/>
      <c r="CU79" s="134"/>
      <c r="CV79" s="134"/>
      <c r="CW79" s="134"/>
      <c r="CX79" s="134"/>
      <c r="CY79" s="117"/>
    </row>
    <row r="80" spans="1:103" ht="13.5" thickBot="1">
      <c r="A80" s="460" t="s">
        <v>68</v>
      </c>
      <c r="B80" s="198" t="str">
        <f>$G$22</f>
        <v>DatLab 7 Template 16-08-02</v>
      </c>
      <c r="C80" s="199"/>
      <c r="D80" s="199"/>
      <c r="E80" s="199"/>
      <c r="F80" s="199"/>
      <c r="G80" s="199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1"/>
      <c r="AA80" s="202"/>
      <c r="AB80" s="202"/>
      <c r="AC80" s="202"/>
      <c r="AD80" s="202"/>
      <c r="AE80" s="202"/>
      <c r="AF80" s="202"/>
      <c r="AG80" s="202"/>
      <c r="AH80" s="12" t="str">
        <f>$B80</f>
        <v>DatLab 7 Template 16-08-02</v>
      </c>
      <c r="AI80" s="161"/>
      <c r="AJ80" s="203"/>
      <c r="AK80" s="203"/>
      <c r="AL80" s="203"/>
      <c r="AM80" s="203"/>
      <c r="AN80" s="204"/>
      <c r="AO80" s="205"/>
      <c r="AP80" s="206"/>
      <c r="AQ80" s="79" t="str">
        <f>$B80</f>
        <v>DatLab 7 Template 16-08-02</v>
      </c>
      <c r="AR80" s="161"/>
      <c r="AS80" s="203"/>
      <c r="AT80" s="203"/>
      <c r="AU80" s="203"/>
      <c r="AV80" s="203"/>
      <c r="AW80" s="161"/>
      <c r="AX80" s="161"/>
      <c r="AY80" s="204"/>
      <c r="AZ80" s="204"/>
      <c r="BA80" s="204"/>
      <c r="BB80" s="204"/>
      <c r="BC80" s="207"/>
      <c r="BD80" s="161"/>
      <c r="BE80" s="161"/>
      <c r="BF80" s="61"/>
      <c r="BG80" s="208"/>
      <c r="BH80" s="208"/>
      <c r="BI80" s="204"/>
      <c r="BJ80" s="79" t="str">
        <f>$B80</f>
        <v>DatLab 7 Template 16-08-02</v>
      </c>
      <c r="BK80" s="161"/>
      <c r="BL80" s="203"/>
      <c r="BM80" s="203"/>
      <c r="BN80" s="203"/>
      <c r="BO80" s="203"/>
      <c r="BP80" s="209"/>
      <c r="BQ80" s="79" t="str">
        <f>$B80</f>
        <v>DatLab 7 Template 16-08-02</v>
      </c>
      <c r="BR80" s="200"/>
      <c r="BS80" s="200"/>
      <c r="BT80" s="200"/>
      <c r="BU80" s="200"/>
      <c r="BV80" s="204"/>
      <c r="BW80" s="209"/>
      <c r="BX80" s="79" t="str">
        <f>$B80</f>
        <v>DatLab 7 Template 16-08-02</v>
      </c>
      <c r="BY80" s="161"/>
      <c r="BZ80" s="204"/>
      <c r="CA80" s="204"/>
      <c r="CB80" s="204"/>
      <c r="CC80" s="204"/>
      <c r="CD80" s="210"/>
      <c r="CE80" s="79" t="str">
        <f>$B80</f>
        <v>DatLab 7 Template 16-08-02</v>
      </c>
      <c r="CF80" s="161"/>
      <c r="CG80" s="203"/>
      <c r="CH80" s="203"/>
      <c r="CI80" s="203"/>
      <c r="CJ80" s="203"/>
      <c r="CK80" s="209"/>
      <c r="CL80" s="79" t="str">
        <f>$B80</f>
        <v>DatLab 7 Template 16-08-02</v>
      </c>
      <c r="CM80" s="161"/>
      <c r="CN80" s="204"/>
      <c r="CO80" s="204"/>
      <c r="CP80" s="204"/>
      <c r="CQ80" s="204"/>
      <c r="CR80" s="209"/>
      <c r="CS80" s="79" t="str">
        <f>$B80</f>
        <v>DatLab 7 Template 16-08-02</v>
      </c>
      <c r="CT80" s="161"/>
      <c r="CU80" s="204"/>
      <c r="CV80" s="204"/>
      <c r="CW80" s="204"/>
      <c r="CX80" s="204"/>
      <c r="CY80" s="209"/>
    </row>
    <row r="81" spans="1:104">
      <c r="A81" s="331" t="s">
        <v>106</v>
      </c>
      <c r="B81" s="285" t="str">
        <f>AA84</f>
        <v>•</v>
      </c>
      <c r="C81" s="277"/>
      <c r="D81" s="30"/>
      <c r="F81" s="55" t="s">
        <v>16</v>
      </c>
      <c r="G81" s="56">
        <f>AC85</f>
        <v>0</v>
      </c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425"/>
      <c r="AC81" s="110"/>
      <c r="AD81" s="110"/>
      <c r="AE81" s="110"/>
      <c r="AF81" s="110"/>
      <c r="AG81" s="110"/>
      <c r="AH81" s="110"/>
      <c r="AI81" s="180" t="s">
        <v>65</v>
      </c>
      <c r="AJ81" s="485" t="str">
        <f>AJ$1</f>
        <v>R</v>
      </c>
      <c r="AK81" s="31" t="str">
        <f t="shared" ref="AK81:AM81" si="102">AK$1</f>
        <v>1Omy</v>
      </c>
      <c r="AL81" s="32" t="str">
        <f t="shared" si="102"/>
        <v>2U</v>
      </c>
      <c r="AM81" s="33" t="str">
        <f t="shared" si="102"/>
        <v>3Ama</v>
      </c>
      <c r="AN81" s="133"/>
      <c r="AO81" s="181"/>
      <c r="AP81" s="74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8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3"/>
      <c r="BR81" s="143"/>
      <c r="BS81" s="143"/>
      <c r="BT81" s="143"/>
      <c r="BU81" s="143"/>
      <c r="BV81" s="143"/>
      <c r="BW81" s="14"/>
      <c r="BY81" s="143"/>
      <c r="BZ81" s="143"/>
      <c r="CA81" s="143"/>
      <c r="CB81" s="143"/>
      <c r="CC81" s="143"/>
      <c r="CD81" s="13"/>
      <c r="CF81" s="143"/>
      <c r="CG81" s="143"/>
      <c r="CH81" s="143"/>
      <c r="CI81" s="143"/>
      <c r="CJ81" s="143"/>
      <c r="CK81" s="13"/>
      <c r="CM81" s="143"/>
      <c r="CN81" s="143"/>
      <c r="CO81" s="143"/>
      <c r="CP81" s="143"/>
      <c r="CQ81" s="143"/>
      <c r="CR81" s="13"/>
      <c r="CT81" s="143"/>
      <c r="CU81" s="143"/>
      <c r="CV81" s="143"/>
      <c r="CW81" s="143"/>
      <c r="CX81" s="143"/>
      <c r="CY81" s="13"/>
    </row>
    <row r="82" spans="1:104">
      <c r="A82" s="452" t="str">
        <f>E82</f>
        <v/>
      </c>
      <c r="B82" s="286" t="s">
        <v>26</v>
      </c>
      <c r="C82" s="88">
        <f>AB87</f>
        <v>0</v>
      </c>
      <c r="D82" s="88">
        <f>AB89</f>
        <v>0</v>
      </c>
      <c r="E82" s="278" t="str">
        <f>IF(ISNUMBER(AB90),AB90+0.01*AB91,"")</f>
        <v/>
      </c>
      <c r="F82" s="279" t="s">
        <v>10</v>
      </c>
      <c r="G82" s="98">
        <f>AE93</f>
        <v>-2</v>
      </c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240" t="str">
        <f>$E82</f>
        <v/>
      </c>
      <c r="AA82" s="176"/>
      <c r="AB82" s="176"/>
      <c r="AC82" s="176"/>
      <c r="AD82" s="176"/>
      <c r="AE82" s="176"/>
      <c r="AF82" s="176"/>
      <c r="AG82" s="176"/>
      <c r="AH82" s="57" t="s">
        <v>215</v>
      </c>
      <c r="AI82" s="58" t="s">
        <v>12</v>
      </c>
      <c r="AJ82" s="182">
        <f>AJ86</f>
        <v>0</v>
      </c>
      <c r="AK82" s="182">
        <f t="shared" ref="AK82:AM82" si="103">AK86</f>
        <v>0</v>
      </c>
      <c r="AL82" s="182">
        <f t="shared" si="103"/>
        <v>0</v>
      </c>
      <c r="AM82" s="182">
        <f t="shared" si="103"/>
        <v>0</v>
      </c>
      <c r="AN82" s="133"/>
      <c r="AO82" s="181"/>
      <c r="AP82" s="74"/>
      <c r="AQ82" s="142"/>
      <c r="AR82" s="142"/>
      <c r="AS82" s="135"/>
      <c r="AT82" s="135"/>
      <c r="AU82" s="135"/>
      <c r="AV82" s="135"/>
      <c r="AW82" s="127"/>
      <c r="AX82" s="127"/>
      <c r="AY82" s="133"/>
      <c r="AZ82" s="133"/>
      <c r="BA82" s="133"/>
      <c r="BB82" s="133"/>
      <c r="BC82" s="166"/>
      <c r="BD82" s="127"/>
      <c r="BE82" s="127"/>
      <c r="BF82" s="142"/>
      <c r="BG82" s="183"/>
      <c r="BH82" s="183"/>
      <c r="BI82" s="133"/>
      <c r="BJ82" s="127"/>
      <c r="BK82" s="127"/>
      <c r="BL82" s="135"/>
      <c r="BM82" s="135"/>
      <c r="BN82" s="135"/>
      <c r="BO82" s="135"/>
      <c r="BP82" s="14"/>
      <c r="BQ82" s="127"/>
      <c r="BR82" s="127"/>
      <c r="BS82" s="133"/>
      <c r="BT82" s="133"/>
      <c r="BU82" s="133"/>
      <c r="BV82" s="133"/>
      <c r="BW82" s="14"/>
      <c r="BX82" s="127"/>
      <c r="BY82" s="127"/>
      <c r="BZ82" s="133"/>
      <c r="CA82" s="133"/>
      <c r="CB82" s="133"/>
      <c r="CC82" s="133"/>
      <c r="CD82" s="13"/>
      <c r="CE82" s="127"/>
      <c r="CF82" s="127"/>
      <c r="CG82" s="135"/>
      <c r="CH82" s="135"/>
      <c r="CI82" s="135"/>
      <c r="CJ82" s="135"/>
      <c r="CK82" s="14"/>
      <c r="CL82" s="127"/>
      <c r="CM82" s="127"/>
      <c r="CN82" s="133"/>
      <c r="CO82" s="133"/>
      <c r="CP82" s="133"/>
      <c r="CQ82" s="133"/>
      <c r="CR82" s="14"/>
      <c r="CS82" s="127"/>
      <c r="CT82" s="127"/>
      <c r="CU82" s="133"/>
      <c r="CV82" s="133"/>
      <c r="CW82" s="133"/>
      <c r="CX82" s="133"/>
      <c r="CY82" s="14"/>
    </row>
    <row r="83" spans="1:104" ht="13.5" thickBot="1">
      <c r="A83" s="457" t="s">
        <v>84</v>
      </c>
      <c r="B83" s="280">
        <f>AB88</f>
        <v>0</v>
      </c>
      <c r="C83" s="281" t="s">
        <v>35</v>
      </c>
      <c r="D83" s="281" t="s">
        <v>181</v>
      </c>
      <c r="E83" s="22">
        <f>E84/G84</f>
        <v>0</v>
      </c>
      <c r="F83" s="279" t="s">
        <v>11</v>
      </c>
      <c r="G83" s="99">
        <f>AE94</f>
        <v>2.5000000000000001E-2</v>
      </c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463" t="s">
        <v>80</v>
      </c>
      <c r="AA83" s="133" t="s">
        <v>83</v>
      </c>
      <c r="AB83" s="51"/>
      <c r="AC83" s="110" t="str">
        <f>$G$3</f>
        <v>DatLab 7</v>
      </c>
      <c r="AD83" s="51"/>
      <c r="AE83" s="51"/>
      <c r="AF83" s="96"/>
      <c r="AG83" s="51"/>
      <c r="AH83" s="59" t="s">
        <v>8</v>
      </c>
      <c r="AI83" s="59" t="s">
        <v>183</v>
      </c>
      <c r="AJ83" s="60">
        <f>$E83-($E83*AJ82/1000)/2</f>
        <v>0</v>
      </c>
      <c r="AK83" s="60">
        <f>$E83-($E83*(SUM(AJ82:AK82))/1000)/2</f>
        <v>0</v>
      </c>
      <c r="AL83" s="60">
        <f>$E83-($E83*(SUM(AJ82:AL82))/1000)/2</f>
        <v>0</v>
      </c>
      <c r="AM83" s="60">
        <f>$E83-($E83*(SUM(AJ82:AM82))/1000)/2</f>
        <v>0</v>
      </c>
      <c r="AN83" s="133"/>
      <c r="AO83" s="181"/>
      <c r="AP83" s="74"/>
      <c r="AQ83" s="142"/>
      <c r="AR83" s="142"/>
      <c r="AS83" s="135"/>
      <c r="AT83" s="135"/>
      <c r="AU83" s="135"/>
      <c r="AV83" s="135"/>
      <c r="AW83" s="127"/>
      <c r="AX83" s="127"/>
      <c r="AY83" s="133"/>
      <c r="AZ83" s="133"/>
      <c r="BA83" s="133"/>
      <c r="BB83" s="133"/>
      <c r="BC83" s="166"/>
      <c r="BD83" s="127"/>
      <c r="BE83" s="127"/>
      <c r="BF83" s="142"/>
      <c r="BG83" s="183"/>
      <c r="BH83" s="183"/>
      <c r="BI83" s="133"/>
      <c r="BJ83" s="127"/>
      <c r="BK83" s="127"/>
      <c r="BL83" s="135"/>
      <c r="BM83" s="135"/>
      <c r="BN83" s="135"/>
      <c r="BO83" s="135"/>
      <c r="BP83" s="14"/>
      <c r="BQ83" s="127"/>
      <c r="BR83" s="127"/>
      <c r="BS83" s="133"/>
      <c r="BT83" s="133"/>
      <c r="BU83" s="133"/>
      <c r="BV83" s="133"/>
      <c r="BW83" s="14"/>
      <c r="BX83" s="127"/>
      <c r="BY83" s="127"/>
      <c r="BZ83" s="133"/>
      <c r="CA83" s="133"/>
      <c r="CB83" s="133"/>
      <c r="CC83" s="133"/>
      <c r="CD83" s="13"/>
      <c r="CE83" s="127"/>
      <c r="CF83" s="127"/>
      <c r="CG83" s="135"/>
      <c r="CH83" s="135"/>
      <c r="CI83" s="135"/>
      <c r="CJ83" s="135"/>
      <c r="CK83" s="14"/>
      <c r="CL83" s="127"/>
      <c r="CM83" s="127"/>
      <c r="CN83" s="133"/>
      <c r="CO83" s="133"/>
      <c r="CP83" s="133"/>
      <c r="CQ83" s="133"/>
      <c r="CR83" s="14"/>
      <c r="CS83" s="127"/>
      <c r="CT83" s="127"/>
      <c r="CU83" s="133"/>
      <c r="CV83" s="133"/>
      <c r="CW83" s="133"/>
      <c r="CX83" s="133"/>
      <c r="CY83" s="14"/>
      <c r="CZ83" s="10" t="s">
        <v>9</v>
      </c>
    </row>
    <row r="84" spans="1:104" ht="14.25" thickTop="1" thickBot="1">
      <c r="A84" s="184"/>
      <c r="B84" s="282">
        <f>AB86</f>
        <v>0</v>
      </c>
      <c r="C84" s="283" t="s">
        <v>7</v>
      </c>
      <c r="D84" s="283" t="s">
        <v>182</v>
      </c>
      <c r="E84" s="100">
        <f>AB93</f>
        <v>0</v>
      </c>
      <c r="F84" s="284" t="s">
        <v>36</v>
      </c>
      <c r="G84" s="62">
        <f>AB94</f>
        <v>2</v>
      </c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241" t="s">
        <v>33</v>
      </c>
      <c r="AA84" s="211" t="s">
        <v>177</v>
      </c>
      <c r="AB84" s="242"/>
      <c r="AC84" s="242"/>
      <c r="AD84" s="242"/>
      <c r="AE84" s="242"/>
      <c r="AF84" s="243"/>
      <c r="AG84" s="117"/>
      <c r="AH84" s="117"/>
      <c r="AI84" s="117"/>
      <c r="AJ84" s="117"/>
      <c r="AK84" s="117"/>
      <c r="AL84" s="117"/>
      <c r="AM84" s="117"/>
      <c r="AP84" s="74"/>
      <c r="AS84" s="135"/>
      <c r="AT84" s="135"/>
      <c r="AU84" s="135"/>
      <c r="AV84" s="135"/>
      <c r="BC84" s="166"/>
      <c r="BD84" s="127"/>
      <c r="BE84" s="127"/>
      <c r="BF84" s="142"/>
      <c r="BG84" s="183"/>
      <c r="BH84" s="183"/>
      <c r="BI84" s="133"/>
      <c r="BJ84" s="127"/>
      <c r="BK84" s="127"/>
      <c r="BL84" s="135"/>
      <c r="BM84" s="135"/>
      <c r="BN84" s="135"/>
      <c r="BO84" s="135"/>
      <c r="BP84" s="14"/>
      <c r="BQ84" s="127"/>
      <c r="BR84" s="127"/>
      <c r="BS84" s="133"/>
      <c r="BT84" s="133"/>
      <c r="BU84" s="133"/>
      <c r="BV84" s="133"/>
      <c r="BW84" s="14"/>
      <c r="BX84" s="127"/>
      <c r="BY84" s="127"/>
      <c r="BZ84" s="133"/>
      <c r="CA84" s="133"/>
      <c r="CB84" s="133"/>
      <c r="CC84" s="133"/>
      <c r="CD84" s="13"/>
      <c r="CE84" s="127"/>
      <c r="CF84" s="127"/>
      <c r="CG84" s="135"/>
      <c r="CH84" s="135"/>
      <c r="CI84" s="135"/>
      <c r="CJ84" s="135"/>
      <c r="CK84" s="14"/>
      <c r="CL84" s="127"/>
      <c r="CM84" s="127"/>
      <c r="CN84" s="133"/>
      <c r="CO84" s="133"/>
      <c r="CP84" s="133"/>
      <c r="CQ84" s="133"/>
      <c r="CR84" s="14"/>
      <c r="CS84" s="127"/>
      <c r="CT84" s="127"/>
      <c r="CU84" s="133"/>
      <c r="CV84" s="133"/>
      <c r="CW84" s="133"/>
      <c r="CX84" s="133"/>
      <c r="CY84" s="14"/>
      <c r="CZ84" s="101" t="s">
        <v>66</v>
      </c>
    </row>
    <row r="85" spans="1:104" ht="13.5" thickBot="1">
      <c r="A85" s="83" t="s">
        <v>69</v>
      </c>
      <c r="B85" s="63"/>
      <c r="C85" s="134"/>
      <c r="D85" s="41"/>
      <c r="E85" s="41"/>
      <c r="F85" s="469" t="s">
        <v>166</v>
      </c>
      <c r="G85" s="469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16"/>
      <c r="AA85" s="269"/>
      <c r="AB85" s="244" t="s">
        <v>56</v>
      </c>
      <c r="AC85" s="245"/>
      <c r="AD85" s="246" t="s">
        <v>37</v>
      </c>
      <c r="AE85" s="247" t="s">
        <v>38</v>
      </c>
      <c r="AF85" s="248"/>
      <c r="AG85" s="102"/>
      <c r="AH85" s="15"/>
      <c r="AI85" s="15"/>
      <c r="AJ85" s="485"/>
      <c r="AK85" s="31"/>
      <c r="AL85" s="32"/>
      <c r="AM85" s="33"/>
      <c r="AN85" s="133"/>
      <c r="AO85" s="181"/>
      <c r="AP85" s="74"/>
      <c r="AS85" s="135"/>
      <c r="AT85" s="135"/>
      <c r="AU85" s="135"/>
      <c r="AV85" s="135"/>
      <c r="AW85" s="127"/>
      <c r="AX85" s="127"/>
      <c r="AY85" s="133"/>
      <c r="AZ85" s="133"/>
      <c r="BA85" s="133"/>
      <c r="BB85" s="133"/>
      <c r="BC85" s="166"/>
      <c r="BD85" s="127"/>
      <c r="BE85" s="127"/>
      <c r="BF85" s="142"/>
      <c r="BG85" s="183"/>
      <c r="BH85" s="183"/>
      <c r="BI85" s="133"/>
      <c r="BJ85" s="127"/>
      <c r="BK85" s="127"/>
      <c r="BL85" s="135"/>
      <c r="BM85" s="135"/>
      <c r="BN85" s="135"/>
      <c r="BO85" s="135"/>
      <c r="BP85" s="14"/>
      <c r="BQ85" s="127"/>
      <c r="BR85" s="127"/>
      <c r="BS85" s="133"/>
      <c r="BT85" s="133"/>
      <c r="BU85" s="133"/>
      <c r="BV85" s="133"/>
      <c r="BW85" s="14"/>
      <c r="BX85" s="127"/>
      <c r="BY85" s="127"/>
      <c r="BZ85" s="133"/>
      <c r="CA85" s="133"/>
      <c r="CB85" s="133"/>
      <c r="CC85" s="133"/>
      <c r="CD85" s="13"/>
      <c r="CE85" s="127"/>
      <c r="CF85" s="127"/>
      <c r="CG85" s="135"/>
      <c r="CH85" s="135"/>
      <c r="CI85" s="135"/>
      <c r="CJ85" s="135"/>
      <c r="CK85" s="14"/>
      <c r="CL85" s="127"/>
      <c r="CM85" s="127"/>
      <c r="CN85" s="133"/>
      <c r="CO85" s="133"/>
      <c r="CP85" s="133"/>
      <c r="CQ85" s="133"/>
      <c r="CR85" s="14"/>
      <c r="CS85" s="127"/>
      <c r="CT85" s="127"/>
      <c r="CU85" s="133"/>
      <c r="CV85" s="133"/>
      <c r="CW85" s="133"/>
      <c r="CX85" s="133"/>
      <c r="CY85" s="14"/>
    </row>
    <row r="86" spans="1:104">
      <c r="A86" s="9" t="s">
        <v>70</v>
      </c>
      <c r="B86" s="83"/>
      <c r="C86" s="13"/>
      <c r="D86" s="185"/>
      <c r="E86" s="8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26"/>
      <c r="AA86" s="270" t="s">
        <v>39</v>
      </c>
      <c r="AB86" s="249"/>
      <c r="AC86" s="250"/>
      <c r="AD86" s="251" t="s">
        <v>40</v>
      </c>
      <c r="AE86" s="247"/>
      <c r="AF86" s="252"/>
      <c r="AG86" s="102"/>
      <c r="AH86" s="186"/>
      <c r="AI86" s="186"/>
      <c r="AJ86" s="133"/>
      <c r="AK86" s="133"/>
      <c r="AL86" s="133"/>
      <c r="AM86" s="133"/>
      <c r="AN86" s="133"/>
      <c r="AO86" s="181"/>
      <c r="AP86" s="74"/>
      <c r="AQ86" s="64" t="s">
        <v>17</v>
      </c>
      <c r="AR86" s="187"/>
      <c r="AS86" s="135"/>
      <c r="AT86" s="135"/>
      <c r="AU86" s="135"/>
      <c r="AV86" s="135"/>
      <c r="AW86" s="127"/>
      <c r="AX86" s="127"/>
      <c r="AY86" s="133"/>
      <c r="AZ86" s="133"/>
      <c r="BA86" s="133"/>
      <c r="BB86" s="133"/>
      <c r="BC86" s="166"/>
      <c r="BD86" s="127"/>
      <c r="BE86" s="127"/>
      <c r="BF86" s="142"/>
      <c r="BG86" s="183"/>
      <c r="BH86" s="183"/>
      <c r="BI86" s="133"/>
      <c r="BJ86" s="127"/>
      <c r="BK86" s="127"/>
      <c r="BL86" s="135"/>
      <c r="BM86" s="135"/>
      <c r="BN86" s="135"/>
      <c r="BO86" s="135"/>
      <c r="BP86" s="14"/>
      <c r="BQ86" s="127"/>
      <c r="BR86" s="127"/>
      <c r="BS86" s="133"/>
      <c r="BT86" s="133"/>
      <c r="BU86" s="133"/>
      <c r="BV86" s="133"/>
      <c r="BW86" s="14"/>
      <c r="BX86" s="127"/>
      <c r="BY86" s="127"/>
      <c r="BZ86" s="133"/>
      <c r="CA86" s="133"/>
      <c r="CB86" s="133"/>
      <c r="CC86" s="133"/>
      <c r="CD86" s="13"/>
      <c r="CE86" s="127"/>
      <c r="CF86" s="127"/>
      <c r="CG86" s="135"/>
      <c r="CH86" s="135"/>
      <c r="CI86" s="135"/>
      <c r="CJ86" s="135"/>
      <c r="CK86" s="14"/>
      <c r="CL86" s="127"/>
      <c r="CM86" s="127"/>
      <c r="CN86" s="133"/>
      <c r="CO86" s="133"/>
      <c r="CP86" s="133"/>
      <c r="CQ86" s="133"/>
      <c r="CR86" s="14"/>
      <c r="CS86" s="127"/>
      <c r="CT86" s="127"/>
      <c r="CU86" s="133"/>
      <c r="CV86" s="133"/>
      <c r="CW86" s="133"/>
      <c r="CX86" s="133"/>
      <c r="CY86" s="14"/>
    </row>
    <row r="87" spans="1:104" ht="13.5" thickBot="1">
      <c r="A87" s="83"/>
      <c r="B87" s="83"/>
      <c r="C87" s="83"/>
      <c r="D87" s="85"/>
      <c r="E87" s="84"/>
      <c r="F87" s="86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26"/>
      <c r="AA87" s="271" t="s">
        <v>41</v>
      </c>
      <c r="AB87" s="253"/>
      <c r="AC87" s="254"/>
      <c r="AD87" s="158" t="s">
        <v>42</v>
      </c>
      <c r="AE87" s="117"/>
      <c r="AF87" s="255"/>
      <c r="AG87" s="14"/>
      <c r="AH87" s="186"/>
      <c r="AI87" s="186"/>
      <c r="AJ87" s="188"/>
      <c r="AK87" s="188"/>
      <c r="AL87" s="188"/>
      <c r="AM87" s="188"/>
      <c r="AN87" s="133"/>
      <c r="AO87" s="181"/>
      <c r="AP87" s="74"/>
      <c r="AQ87" s="65" t="s">
        <v>43</v>
      </c>
      <c r="AR87" s="66"/>
      <c r="AS87" s="135"/>
      <c r="AT87" s="135"/>
      <c r="AU87" s="135"/>
      <c r="AV87" s="135"/>
      <c r="AW87" s="127"/>
      <c r="AX87" s="127"/>
      <c r="AY87" s="133"/>
      <c r="AZ87" s="133"/>
      <c r="BA87" s="133"/>
      <c r="BB87" s="133"/>
      <c r="BC87" s="166"/>
      <c r="BD87" s="127"/>
      <c r="BE87" s="127"/>
      <c r="BF87" s="142"/>
      <c r="BG87" s="183"/>
      <c r="BH87" s="183"/>
      <c r="BI87" s="133"/>
      <c r="BJ87" s="127"/>
      <c r="BK87" s="127"/>
      <c r="BL87" s="135"/>
      <c r="BM87" s="135"/>
      <c r="BN87" s="135"/>
      <c r="BO87" s="135"/>
      <c r="BP87" s="14"/>
      <c r="BQ87" s="127"/>
      <c r="BR87" s="127"/>
      <c r="BS87" s="133"/>
      <c r="BT87" s="133"/>
      <c r="BU87" s="133"/>
      <c r="BV87" s="133"/>
      <c r="BW87" s="14"/>
      <c r="BX87" s="127"/>
      <c r="BY87" s="127"/>
      <c r="BZ87" s="133"/>
      <c r="CA87" s="133"/>
      <c r="CB87" s="133"/>
      <c r="CC87" s="133"/>
      <c r="CD87" s="13"/>
      <c r="CE87" s="127"/>
      <c r="CF87" s="127"/>
      <c r="CG87" s="135"/>
      <c r="CH87" s="135"/>
      <c r="CI87" s="135"/>
      <c r="CJ87" s="135"/>
      <c r="CK87" s="14"/>
      <c r="CL87" s="127"/>
      <c r="CM87" s="127"/>
      <c r="CN87" s="133"/>
      <c r="CO87" s="133"/>
      <c r="CP87" s="133"/>
      <c r="CQ87" s="133"/>
      <c r="CR87" s="14"/>
      <c r="CS87" s="127"/>
      <c r="CT87" s="127"/>
      <c r="CU87" s="133"/>
      <c r="CV87" s="133"/>
      <c r="CW87" s="133"/>
      <c r="CX87" s="133"/>
      <c r="CY87" s="14"/>
    </row>
    <row r="88" spans="1:104">
      <c r="A88" s="83"/>
      <c r="B88" s="83"/>
      <c r="C88" s="83"/>
      <c r="D88" s="85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26"/>
      <c r="AA88" s="271" t="s">
        <v>120</v>
      </c>
      <c r="AB88" s="253"/>
      <c r="AC88" s="254"/>
      <c r="AD88" s="158" t="s">
        <v>44</v>
      </c>
      <c r="AE88" s="117"/>
      <c r="AF88" s="255"/>
      <c r="AG88" s="14"/>
      <c r="AH88" s="186"/>
      <c r="AI88" s="188"/>
      <c r="AJ88" s="188"/>
      <c r="AK88" s="188"/>
      <c r="AL88" s="188"/>
      <c r="AM88" s="188"/>
      <c r="AP88" s="74"/>
      <c r="AQ88" s="67" t="s">
        <v>188</v>
      </c>
      <c r="AR88" s="68" t="s">
        <v>189</v>
      </c>
      <c r="AS88" s="135"/>
      <c r="AT88" s="135"/>
      <c r="AU88" s="135"/>
      <c r="AV88" s="135"/>
      <c r="AW88" s="127"/>
      <c r="AX88" s="127"/>
      <c r="AY88" s="133"/>
      <c r="AZ88" s="133"/>
      <c r="BA88" s="133"/>
      <c r="BB88" s="133"/>
      <c r="BC88" s="166"/>
      <c r="BD88" s="127"/>
      <c r="BE88" s="127"/>
      <c r="BF88" s="142"/>
      <c r="BG88" s="183"/>
      <c r="BH88" s="183"/>
      <c r="BI88" s="133"/>
      <c r="BJ88" s="127"/>
      <c r="BK88" s="127"/>
      <c r="BL88" s="135"/>
      <c r="BM88" s="135"/>
      <c r="BN88" s="135"/>
      <c r="BO88" s="135"/>
      <c r="BP88" s="14"/>
      <c r="BQ88" s="127"/>
      <c r="BR88" s="127"/>
      <c r="BS88" s="133"/>
      <c r="BT88" s="133"/>
      <c r="BU88" s="133"/>
      <c r="BV88" s="133"/>
      <c r="BW88" s="14"/>
      <c r="BX88" s="127"/>
      <c r="BY88" s="127"/>
      <c r="BZ88" s="133"/>
      <c r="CA88" s="133"/>
      <c r="CB88" s="133"/>
      <c r="CC88" s="133"/>
      <c r="CD88" s="13"/>
      <c r="CE88" s="127"/>
      <c r="CF88" s="127"/>
      <c r="CG88" s="135"/>
      <c r="CH88" s="135"/>
      <c r="CI88" s="135"/>
      <c r="CJ88" s="135"/>
      <c r="CK88" s="14"/>
      <c r="CL88" s="127"/>
      <c r="CM88" s="127"/>
      <c r="CN88" s="133"/>
      <c r="CO88" s="133"/>
      <c r="CP88" s="133"/>
      <c r="CQ88" s="133"/>
      <c r="CR88" s="14"/>
      <c r="CS88" s="127"/>
      <c r="CT88" s="127"/>
      <c r="CU88" s="133"/>
      <c r="CV88" s="133"/>
      <c r="CW88" s="133"/>
      <c r="CX88" s="133"/>
      <c r="CY88" s="14"/>
    </row>
    <row r="89" spans="1:104" ht="13.5" thickBot="1">
      <c r="A89" s="83"/>
      <c r="B89" s="83"/>
      <c r="C89" s="83"/>
      <c r="D89" s="83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26"/>
      <c r="AA89" s="271" t="s">
        <v>28</v>
      </c>
      <c r="AB89" s="197"/>
      <c r="AC89" s="254"/>
      <c r="AD89" s="158" t="s">
        <v>45</v>
      </c>
      <c r="AE89" s="117"/>
      <c r="AF89" s="255"/>
      <c r="AG89" s="177"/>
      <c r="AH89" s="189"/>
      <c r="AI89" s="190"/>
      <c r="AJ89" s="189"/>
      <c r="AK89" s="189"/>
      <c r="AL89" s="189"/>
      <c r="AM89" s="189"/>
      <c r="AP89" s="74"/>
      <c r="AQ89" s="69" t="str">
        <f>BN91</f>
        <v/>
      </c>
      <c r="AR89" s="70" t="str">
        <f>BO91</f>
        <v/>
      </c>
      <c r="AS89" s="135"/>
      <c r="AT89" s="135"/>
      <c r="AU89" s="135"/>
      <c r="AV89" s="135"/>
      <c r="AW89" s="127"/>
      <c r="AX89" s="127"/>
      <c r="AY89" s="133"/>
      <c r="AZ89" s="133"/>
      <c r="BA89" s="133"/>
      <c r="BB89" s="133"/>
      <c r="BC89" s="166"/>
      <c r="BD89" s="127"/>
      <c r="BE89" s="127"/>
      <c r="BF89" s="142"/>
      <c r="BG89" s="183"/>
      <c r="BH89" s="183"/>
      <c r="BI89" s="133"/>
      <c r="BJ89" s="127"/>
      <c r="BK89" s="127"/>
      <c r="BL89" s="135"/>
      <c r="BM89" s="135"/>
      <c r="BN89" s="135"/>
      <c r="BO89" s="135"/>
      <c r="BP89" s="14"/>
      <c r="BQ89" s="127"/>
      <c r="BR89" s="127"/>
      <c r="BS89" s="133"/>
      <c r="BT89" s="133"/>
      <c r="BU89" s="133"/>
      <c r="BV89" s="133"/>
      <c r="BW89" s="14"/>
      <c r="BX89" s="127"/>
      <c r="BY89" s="127"/>
      <c r="BZ89" s="133"/>
      <c r="CA89" s="133"/>
      <c r="CB89" s="133"/>
      <c r="CC89" s="133"/>
      <c r="CD89" s="13"/>
      <c r="CE89" s="127"/>
      <c r="CF89" s="127"/>
      <c r="CG89" s="135"/>
      <c r="CH89" s="135"/>
      <c r="CI89" s="135"/>
      <c r="CJ89" s="135"/>
      <c r="CK89" s="14"/>
      <c r="CL89" s="127"/>
      <c r="CM89" s="127"/>
      <c r="CN89" s="133"/>
      <c r="CO89" s="133"/>
      <c r="CP89" s="133"/>
      <c r="CQ89" s="133"/>
      <c r="CR89" s="14"/>
      <c r="CS89" s="127"/>
      <c r="CT89" s="127"/>
      <c r="CU89" s="133"/>
      <c r="CV89" s="133"/>
      <c r="CW89" s="133"/>
      <c r="CX89" s="133"/>
      <c r="CY89" s="14"/>
    </row>
    <row r="90" spans="1:104">
      <c r="A90" s="83"/>
      <c r="B90" s="87"/>
      <c r="C90" s="87"/>
      <c r="D90" s="87"/>
      <c r="E90" s="145"/>
      <c r="F90" s="145"/>
      <c r="G90" s="87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6"/>
      <c r="AA90" s="271" t="s">
        <v>46</v>
      </c>
      <c r="AB90" s="256"/>
      <c r="AC90" s="254"/>
      <c r="AD90" s="158" t="s">
        <v>47</v>
      </c>
      <c r="AE90" s="117"/>
      <c r="AF90" s="255"/>
      <c r="AG90" s="103"/>
      <c r="AH90" s="104"/>
      <c r="AI90" s="16"/>
      <c r="AJ90" s="71"/>
      <c r="AK90" s="71"/>
      <c r="AL90" s="71"/>
      <c r="AM90" s="71"/>
      <c r="AP90" s="454"/>
      <c r="AQ90" s="113" t="s">
        <v>14</v>
      </c>
      <c r="AR90" s="113" t="s">
        <v>13</v>
      </c>
      <c r="AS90" s="485" t="str">
        <f>AS$1</f>
        <v>R</v>
      </c>
      <c r="AT90" s="31" t="str">
        <f t="shared" ref="AT90:AV90" si="104">AT$1</f>
        <v>1Omy</v>
      </c>
      <c r="AU90" s="32" t="str">
        <f t="shared" si="104"/>
        <v>2U</v>
      </c>
      <c r="AV90" s="33" t="str">
        <f t="shared" si="104"/>
        <v>3Ama</v>
      </c>
      <c r="AW90" s="113" t="str">
        <f>AQ90</f>
        <v>Quantity</v>
      </c>
      <c r="AX90" s="113" t="str">
        <f>AR90</f>
        <v>Units</v>
      </c>
      <c r="AY90" s="485">
        <f>AJ85</f>
        <v>0</v>
      </c>
      <c r="AZ90" s="31">
        <f>AK85</f>
        <v>0</v>
      </c>
      <c r="BA90" s="32">
        <f>AL85</f>
        <v>0</v>
      </c>
      <c r="BB90" s="33">
        <f>AM85</f>
        <v>0</v>
      </c>
      <c r="BC90" s="166"/>
      <c r="BD90" s="34" t="s">
        <v>27</v>
      </c>
      <c r="BE90" s="34" t="s">
        <v>28</v>
      </c>
      <c r="BF90" s="35" t="s">
        <v>120</v>
      </c>
      <c r="BG90" s="72" t="s">
        <v>26</v>
      </c>
      <c r="BH90" s="72"/>
      <c r="BI90" s="36" t="s">
        <v>7</v>
      </c>
      <c r="BJ90" s="113" t="str">
        <f>$AQ90</f>
        <v>Quantity</v>
      </c>
      <c r="BK90" s="113" t="str">
        <f>$AR90</f>
        <v>Units</v>
      </c>
      <c r="BL90" s="485" t="str">
        <f>BL$1</f>
        <v>R</v>
      </c>
      <c r="BM90" s="31" t="str">
        <f t="shared" ref="BM90:BO90" si="105">BM$1</f>
        <v>1Omy</v>
      </c>
      <c r="BN90" s="32" t="str">
        <f t="shared" si="105"/>
        <v>2U</v>
      </c>
      <c r="BO90" s="33" t="str">
        <f t="shared" si="105"/>
        <v>3Ama</v>
      </c>
      <c r="BP90" s="191"/>
      <c r="BQ90" s="113" t="str">
        <f>$AQ90</f>
        <v>Quantity</v>
      </c>
      <c r="BR90" s="113" t="str">
        <f>$AR90</f>
        <v>Units</v>
      </c>
      <c r="BS90" s="485" t="str">
        <f>BS$1</f>
        <v>R</v>
      </c>
      <c r="BT90" s="31" t="str">
        <f t="shared" ref="BT90:BV90" si="106">BT$1</f>
        <v>1Omy</v>
      </c>
      <c r="BU90" s="32" t="str">
        <f t="shared" si="106"/>
        <v>2U</v>
      </c>
      <c r="BV90" s="33" t="str">
        <f t="shared" si="106"/>
        <v>3Ama</v>
      </c>
      <c r="BW90" s="191"/>
      <c r="BX90" s="113" t="str">
        <f>$AQ90</f>
        <v>Quantity</v>
      </c>
      <c r="BY90" s="113" t="str">
        <f>$AR90</f>
        <v>Units</v>
      </c>
      <c r="BZ90" s="485" t="str">
        <f>BZ$1</f>
        <v>1-R/U</v>
      </c>
      <c r="CA90" s="31" t="str">
        <f t="shared" ref="CA90:CC90" si="107">CA$1</f>
        <v>1-Omy/R</v>
      </c>
      <c r="CB90" s="32" t="str">
        <f t="shared" si="107"/>
        <v>1-Omy/U</v>
      </c>
      <c r="CC90" s="33" t="str">
        <f t="shared" si="107"/>
        <v>1-ROX/U</v>
      </c>
      <c r="CD90" s="191"/>
      <c r="CE90" s="113" t="str">
        <f>$AQ90</f>
        <v>Quantity</v>
      </c>
      <c r="CF90" s="113" t="str">
        <f>$AR90</f>
        <v>Units</v>
      </c>
      <c r="CG90" s="485" t="str">
        <f>CG$1</f>
        <v>R</v>
      </c>
      <c r="CH90" s="31" t="str">
        <f t="shared" ref="CH90:CJ90" si="108">CH$1</f>
        <v>1Omy</v>
      </c>
      <c r="CI90" s="32" t="str">
        <f t="shared" si="108"/>
        <v>2U</v>
      </c>
      <c r="CJ90" s="33" t="str">
        <f t="shared" si="108"/>
        <v>3Ama</v>
      </c>
      <c r="CK90" s="191"/>
      <c r="CL90" s="113" t="str">
        <f>$AQ90</f>
        <v>Quantity</v>
      </c>
      <c r="CM90" s="113" t="str">
        <f>$AR90</f>
        <v>Units</v>
      </c>
      <c r="CN90" s="485" t="str">
        <f>CN$1</f>
        <v>R</v>
      </c>
      <c r="CO90" s="31" t="str">
        <f t="shared" ref="CO90:CQ90" si="109">CO$1</f>
        <v>1Omy</v>
      </c>
      <c r="CP90" s="32" t="str">
        <f t="shared" si="109"/>
        <v>2U</v>
      </c>
      <c r="CQ90" s="33" t="str">
        <f t="shared" si="109"/>
        <v>3Ama</v>
      </c>
      <c r="CR90" s="191"/>
      <c r="CS90" s="113" t="str">
        <f>$AQ90</f>
        <v>Quantity</v>
      </c>
      <c r="CT90" s="113" t="str">
        <f>$AR90</f>
        <v>Units</v>
      </c>
      <c r="CU90" s="485" t="str">
        <f>CU$1</f>
        <v>1-R/U</v>
      </c>
      <c r="CV90" s="31" t="str">
        <f t="shared" ref="CV90:CX90" si="110">CV$1</f>
        <v>1-Omy/R</v>
      </c>
      <c r="CW90" s="32" t="str">
        <f t="shared" si="110"/>
        <v>1-Omy/U</v>
      </c>
      <c r="CX90" s="33" t="str">
        <f t="shared" si="110"/>
        <v>1-ROX/U</v>
      </c>
      <c r="CY90" s="14"/>
    </row>
    <row r="91" spans="1:104">
      <c r="A91" s="83"/>
      <c r="B91" s="83"/>
      <c r="C91" s="83"/>
      <c r="D91" s="83"/>
      <c r="E91" s="14"/>
      <c r="F91" s="14"/>
      <c r="G91" s="83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16"/>
      <c r="AA91" s="271" t="s">
        <v>48</v>
      </c>
      <c r="AB91" s="257"/>
      <c r="AC91" s="254"/>
      <c r="AD91" s="158" t="s">
        <v>49</v>
      </c>
      <c r="AE91" s="117"/>
      <c r="AF91" s="255"/>
      <c r="AG91" s="105"/>
      <c r="AH91" s="106"/>
      <c r="AI91" s="17"/>
      <c r="AJ91" s="8"/>
      <c r="AK91" s="8"/>
      <c r="AL91" s="8"/>
      <c r="AM91" s="8"/>
      <c r="AP91" s="455" t="str">
        <f>E82</f>
        <v/>
      </c>
      <c r="AQ91" s="488" t="s">
        <v>5</v>
      </c>
      <c r="AR91" s="488" t="s">
        <v>4</v>
      </c>
      <c r="AS91" s="21" t="str">
        <f>IF(ISNUMBER(AJ91),AJ91-($G83*AJ90+$G82),"")</f>
        <v/>
      </c>
      <c r="AT91" s="21" t="str">
        <f>IF(ISNUMBER(AK91),AK91-($G83*AK90+$G82),"")</f>
        <v/>
      </c>
      <c r="AU91" s="21" t="str">
        <f>IF(ISNUMBER(AL91),AL91-($G83*AL90+$G82),"")</f>
        <v/>
      </c>
      <c r="AV91" s="21" t="str">
        <f>IF(ISNUMBER(AM91),AM91-($G83*AM90+$G82),"")</f>
        <v/>
      </c>
      <c r="AW91" s="107">
        <f>$AH90</f>
        <v>0</v>
      </c>
      <c r="AX91" s="107">
        <f>$AI90</f>
        <v>0</v>
      </c>
      <c r="AY91" s="73" t="str">
        <f>IF(ISNUMBER(AJ90),AJ90,"")</f>
        <v/>
      </c>
      <c r="AZ91" s="73" t="str">
        <f>IF(ISNUMBER(AK90),AK90,"")</f>
        <v/>
      </c>
      <c r="BA91" s="73" t="str">
        <f t="shared" ref="BA91:BB91" si="111">IF(ISNUMBER(AL90),AL90,"")</f>
        <v/>
      </c>
      <c r="BB91" s="73" t="str">
        <f t="shared" si="111"/>
        <v/>
      </c>
      <c r="BC91" s="166"/>
      <c r="BD91" s="176" t="str">
        <f>$AA84</f>
        <v>•</v>
      </c>
      <c r="BE91" s="193">
        <f>$D82</f>
        <v>0</v>
      </c>
      <c r="BF91" s="124">
        <f>$B83</f>
        <v>0</v>
      </c>
      <c r="BG91" s="194" t="str">
        <f>$E82</f>
        <v/>
      </c>
      <c r="BH91" s="195"/>
      <c r="BI91" s="196" t="str">
        <f>IF(ISNUMBER($AB93),$AB93,"")</f>
        <v/>
      </c>
      <c r="BJ91" s="489" t="str">
        <f>AH2</f>
        <v>O2 flow per cells</v>
      </c>
      <c r="BK91" s="489" t="str">
        <f>AI2</f>
        <v>pmol/(s*Mill)</v>
      </c>
      <c r="BL91" s="7" t="str">
        <f>IF(ISNUMBER(AS91),AS91/AJ83,"")</f>
        <v/>
      </c>
      <c r="BM91" s="7" t="str">
        <f>IF(ISNUMBER(AT91),AT91/AK83,"")</f>
        <v/>
      </c>
      <c r="BN91" s="7" t="str">
        <f>IF(ISNUMBER(AU91),AU91/AL83,"")</f>
        <v/>
      </c>
      <c r="BO91" s="7" t="str">
        <f>IF(ISNUMBER(AV91),AV91/AM83,"")</f>
        <v/>
      </c>
      <c r="BP91" s="194" t="str">
        <f>$E82</f>
        <v/>
      </c>
      <c r="BQ91" s="6" t="s">
        <v>19</v>
      </c>
      <c r="BR91" s="6" t="s">
        <v>20</v>
      </c>
      <c r="BS91" s="5" t="str">
        <f>IF(ISNUMBER(BL91),BL91/$AQ89,"")</f>
        <v/>
      </c>
      <c r="BT91" s="5" t="str">
        <f>IF(ISNUMBER(BM91),BM91/$AQ89,"")</f>
        <v/>
      </c>
      <c r="BU91" s="5" t="str">
        <f>IF(ISNUMBER(BN91),BN91/$AQ89,"")</f>
        <v/>
      </c>
      <c r="BV91" s="5" t="str">
        <f>IF(ISNUMBER(BO91),BO91/$AQ89,"")</f>
        <v/>
      </c>
      <c r="BW91" s="194" t="str">
        <f>$E82</f>
        <v/>
      </c>
      <c r="BX91" s="6" t="s">
        <v>18</v>
      </c>
      <c r="BY91" s="6" t="s">
        <v>21</v>
      </c>
      <c r="BZ91" s="5" t="str">
        <f>IF(ISNUMBER(BN91),1-BL91/BN91,"")</f>
        <v/>
      </c>
      <c r="CA91" s="5" t="str">
        <f>IF(ISNUMBER(BM91),1-BM91/BL91,"")</f>
        <v/>
      </c>
      <c r="CB91" s="5" t="str">
        <f>IF(ISNUMBER(BM91),1-BM91/BN91,"")</f>
        <v/>
      </c>
      <c r="CC91" s="5" t="str">
        <f>IF(ISNUMBER(BN91),1-BO91/BN91,"")</f>
        <v/>
      </c>
      <c r="CD91" s="194" t="str">
        <f>$E82</f>
        <v/>
      </c>
      <c r="CE91" s="489" t="str">
        <f>AH3</f>
        <v>O2 flow per cells (mt: ROX-corr.)</v>
      </c>
      <c r="CF91" s="489" t="str">
        <f>AI2</f>
        <v>pmol/(s*Mill)</v>
      </c>
      <c r="CG91" s="7" t="str">
        <f>IF(ISNUMBER(BL91),BL91-$AR89,"")</f>
        <v/>
      </c>
      <c r="CH91" s="7" t="str">
        <f t="shared" ref="CH91:CJ91" si="112">IF(ISNUMBER(BM91),BM91-$AR89,"")</f>
        <v/>
      </c>
      <c r="CI91" s="7" t="str">
        <f t="shared" si="112"/>
        <v/>
      </c>
      <c r="CJ91" s="7" t="str">
        <f t="shared" si="112"/>
        <v/>
      </c>
      <c r="CK91" s="194" t="str">
        <f>$E82</f>
        <v/>
      </c>
      <c r="CL91" s="6" t="s">
        <v>3</v>
      </c>
      <c r="CM91" s="6" t="s">
        <v>1</v>
      </c>
      <c r="CN91" s="5" t="str">
        <f>IF(ISNUMBER(CG91),CG91/($AQ89-$AR89),"")</f>
        <v/>
      </c>
      <c r="CO91" s="5" t="str">
        <f t="shared" ref="CO91:CQ91" si="113">IF(ISNUMBER(CH91),CH91/($AQ89-$AR89),"")</f>
        <v/>
      </c>
      <c r="CP91" s="5" t="str">
        <f t="shared" si="113"/>
        <v/>
      </c>
      <c r="CQ91" s="5" t="str">
        <f t="shared" si="113"/>
        <v/>
      </c>
      <c r="CR91" s="194" t="str">
        <f>$E82</f>
        <v/>
      </c>
      <c r="CS91" s="6" t="s">
        <v>2</v>
      </c>
      <c r="CT91" s="6" t="s">
        <v>1</v>
      </c>
      <c r="CU91" s="5" t="str">
        <f>IF(ISNUMBER(CI91),1-CG91/CI91,"")</f>
        <v/>
      </c>
      <c r="CV91" s="5" t="str">
        <f>IF(ISNUMBER(CH91),1-CH91/CG91,"")</f>
        <v/>
      </c>
      <c r="CW91" s="5" t="str">
        <f>IF(ISNUMBER(CH91),1-CH91/CI91,"")</f>
        <v/>
      </c>
      <c r="CX91" s="5" t="str">
        <f>IF(ISNUMBER(CI91),1-CJ91/CI91,"")</f>
        <v/>
      </c>
      <c r="CY91" s="14"/>
    </row>
    <row r="92" spans="1:104">
      <c r="A92" s="83"/>
      <c r="B92" s="83"/>
      <c r="C92" s="83"/>
      <c r="D92" s="83"/>
      <c r="E92" s="83"/>
      <c r="F92" s="83"/>
      <c r="G92" s="83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26"/>
      <c r="AA92" s="272" t="s">
        <v>50</v>
      </c>
      <c r="AB92" s="258"/>
      <c r="AC92" s="259"/>
      <c r="AD92" s="158" t="s">
        <v>178</v>
      </c>
      <c r="AE92" s="256"/>
      <c r="AF92" s="255"/>
      <c r="AG92" s="274"/>
      <c r="AH92" s="275"/>
      <c r="AI92" s="275"/>
      <c r="AJ92" s="276"/>
      <c r="AK92" s="276"/>
      <c r="AL92" s="276"/>
      <c r="AM92" s="276"/>
      <c r="AN92" s="2"/>
      <c r="AO92" s="11"/>
      <c r="AP92" s="74"/>
      <c r="AQ92" s="75"/>
      <c r="AR92" s="75"/>
      <c r="AS92" s="3"/>
      <c r="AT92" s="3"/>
      <c r="AU92" s="3"/>
      <c r="AV92" s="3"/>
      <c r="AW92" s="4"/>
      <c r="AX92" s="4"/>
      <c r="AY92" s="2"/>
      <c r="AZ92" s="2"/>
      <c r="BA92" s="2"/>
      <c r="BB92" s="2"/>
      <c r="BC92" s="76"/>
      <c r="BD92" s="4"/>
      <c r="BE92" s="4"/>
      <c r="BF92" s="75"/>
      <c r="BG92" s="77"/>
      <c r="BH92" s="77"/>
      <c r="BI92" s="2"/>
      <c r="BJ92" s="4"/>
      <c r="BK92" s="4"/>
      <c r="BL92" s="3"/>
      <c r="BM92" s="3"/>
      <c r="BN92" s="3"/>
      <c r="BO92" s="3"/>
      <c r="BP92" s="14"/>
      <c r="BQ92" s="4"/>
      <c r="BR92" s="4"/>
      <c r="BS92" s="2"/>
      <c r="BT92" s="2"/>
      <c r="BU92" s="2"/>
      <c r="BV92" s="2"/>
      <c r="BW92" s="14"/>
      <c r="BX92" s="4"/>
      <c r="BY92" s="4"/>
      <c r="BZ92" s="2"/>
      <c r="CA92" s="2"/>
      <c r="CB92" s="2"/>
      <c r="CC92" s="2"/>
      <c r="CD92" s="13"/>
      <c r="CE92" s="4"/>
      <c r="CF92" s="4"/>
      <c r="CG92" s="3"/>
      <c r="CH92" s="3"/>
      <c r="CI92" s="3"/>
      <c r="CJ92" s="3"/>
      <c r="CK92" s="14"/>
      <c r="CL92" s="4"/>
      <c r="CM92" s="4"/>
      <c r="CN92" s="2"/>
      <c r="CO92" s="2"/>
      <c r="CP92" s="2"/>
      <c r="CQ92" s="2"/>
      <c r="CR92" s="14"/>
      <c r="CS92" s="4"/>
      <c r="CT92" s="4"/>
      <c r="CU92" s="2"/>
      <c r="CV92" s="2"/>
      <c r="CW92" s="2"/>
      <c r="CX92" s="2"/>
      <c r="CY92" s="14"/>
    </row>
    <row r="93" spans="1:104">
      <c r="A93" s="83"/>
      <c r="B93" s="83"/>
      <c r="C93" s="83"/>
      <c r="D93" s="83"/>
      <c r="E93" s="83"/>
      <c r="F93" s="83"/>
      <c r="G93" s="83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26"/>
      <c r="AA93" s="271" t="s">
        <v>51</v>
      </c>
      <c r="AB93" s="260"/>
      <c r="AC93" s="261"/>
      <c r="AD93" s="262" t="s">
        <v>52</v>
      </c>
      <c r="AE93" s="263">
        <v>-2</v>
      </c>
      <c r="AF93" s="255"/>
      <c r="AG93" s="274"/>
      <c r="AH93" s="274"/>
      <c r="AI93" s="274"/>
      <c r="AJ93" s="145"/>
      <c r="AK93" s="145"/>
      <c r="AL93" s="145"/>
      <c r="AM93" s="145"/>
      <c r="AN93" s="133"/>
      <c r="AO93" s="181"/>
      <c r="AP93" s="74"/>
      <c r="AQ93" s="142"/>
      <c r="AR93" s="142"/>
      <c r="AS93" s="135"/>
      <c r="AT93" s="135"/>
      <c r="AU93" s="135"/>
      <c r="AV93" s="135"/>
      <c r="AW93" s="127"/>
      <c r="AX93" s="127"/>
      <c r="AY93" s="133"/>
      <c r="AZ93" s="133"/>
      <c r="BA93" s="133"/>
      <c r="BB93" s="133"/>
      <c r="BC93" s="166"/>
      <c r="BD93" s="127"/>
      <c r="BE93" s="127"/>
      <c r="BF93" s="142"/>
      <c r="BG93" s="183"/>
      <c r="BH93" s="183"/>
      <c r="BI93" s="133"/>
      <c r="BJ93" s="127"/>
      <c r="BK93" s="127"/>
      <c r="BL93" s="135"/>
      <c r="BM93" s="135"/>
      <c r="BN93" s="135"/>
      <c r="BO93" s="135"/>
      <c r="BP93" s="14"/>
      <c r="BQ93" s="127"/>
      <c r="BR93" s="127"/>
      <c r="BS93" s="133"/>
      <c r="BT93" s="133"/>
      <c r="BU93" s="133"/>
      <c r="BV93" s="133"/>
      <c r="BW93" s="14"/>
      <c r="BX93" s="127"/>
      <c r="BY93" s="127"/>
      <c r="BZ93" s="133"/>
      <c r="CA93" s="133"/>
      <c r="CB93" s="133"/>
      <c r="CC93" s="133"/>
      <c r="CD93" s="13"/>
      <c r="CE93" s="127"/>
      <c r="CF93" s="127"/>
      <c r="CG93" s="135"/>
      <c r="CH93" s="135"/>
      <c r="CI93" s="135"/>
      <c r="CJ93" s="135"/>
      <c r="CK93" s="14"/>
      <c r="CL93" s="127"/>
      <c r="CM93" s="127"/>
      <c r="CN93" s="133"/>
      <c r="CO93" s="133"/>
      <c r="CP93" s="133"/>
      <c r="CQ93" s="133"/>
      <c r="CR93" s="14"/>
      <c r="CS93" s="127"/>
      <c r="CT93" s="127"/>
      <c r="CU93" s="133"/>
      <c r="CV93" s="133"/>
      <c r="CW93" s="133"/>
      <c r="CX93" s="133"/>
      <c r="CY93" s="14"/>
    </row>
    <row r="94" spans="1:104" ht="13.5" thickBot="1">
      <c r="A94" s="83"/>
      <c r="B94" s="83"/>
      <c r="C94" s="83"/>
      <c r="D94" s="83"/>
      <c r="E94" s="83"/>
      <c r="F94" s="83"/>
      <c r="G94" s="83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26"/>
      <c r="AA94" s="273" t="s">
        <v>53</v>
      </c>
      <c r="AB94" s="264">
        <v>2</v>
      </c>
      <c r="AC94" s="265" t="s">
        <v>54</v>
      </c>
      <c r="AD94" s="266" t="s">
        <v>55</v>
      </c>
      <c r="AE94" s="267">
        <v>2.5000000000000001E-2</v>
      </c>
      <c r="AF94" s="268"/>
      <c r="AG94" s="274"/>
      <c r="AH94" s="274"/>
      <c r="AI94" s="274"/>
      <c r="AJ94" s="145"/>
      <c r="AK94" s="145"/>
      <c r="AL94" s="145"/>
      <c r="AM94" s="145"/>
      <c r="AN94" s="133"/>
      <c r="AO94" s="181"/>
      <c r="AP94" s="74"/>
      <c r="AQ94" s="142"/>
      <c r="AR94" s="142"/>
      <c r="AS94" s="135"/>
      <c r="AT94" s="135"/>
      <c r="AU94" s="135"/>
      <c r="AV94" s="135"/>
      <c r="AW94" s="127"/>
      <c r="AX94" s="127"/>
      <c r="AY94" s="133"/>
      <c r="AZ94" s="133"/>
      <c r="BA94" s="133"/>
      <c r="BB94" s="133"/>
      <c r="BC94" s="166"/>
      <c r="BD94" s="127"/>
      <c r="BE94" s="127"/>
      <c r="BF94" s="142"/>
      <c r="BG94" s="183"/>
      <c r="BH94" s="183"/>
      <c r="BI94" s="133"/>
      <c r="BJ94" s="127"/>
      <c r="BK94" s="127"/>
      <c r="BL94" s="135"/>
      <c r="BM94" s="135"/>
      <c r="BN94" s="135"/>
      <c r="BO94" s="135"/>
      <c r="BP94" s="14"/>
      <c r="BQ94" s="127"/>
      <c r="BR94" s="127"/>
      <c r="BS94" s="133"/>
      <c r="BT94" s="133"/>
      <c r="BU94" s="133"/>
      <c r="BV94" s="133"/>
      <c r="BW94" s="14"/>
      <c r="BX94" s="127"/>
      <c r="BY94" s="127"/>
      <c r="BZ94" s="133"/>
      <c r="CA94" s="133"/>
      <c r="CB94" s="133"/>
      <c r="CC94" s="133"/>
      <c r="CD94" s="13"/>
      <c r="CE94" s="127"/>
      <c r="CF94" s="127"/>
      <c r="CG94" s="135"/>
      <c r="CH94" s="135"/>
      <c r="CI94" s="135"/>
      <c r="CJ94" s="135"/>
      <c r="CK94" s="14"/>
      <c r="CL94" s="127"/>
      <c r="CM94" s="127"/>
      <c r="CN94" s="133"/>
      <c r="CO94" s="133"/>
      <c r="CP94" s="133"/>
      <c r="CQ94" s="133"/>
      <c r="CR94" s="14"/>
      <c r="CS94" s="127"/>
      <c r="CT94" s="127"/>
      <c r="CU94" s="133"/>
      <c r="CV94" s="133"/>
      <c r="CW94" s="133"/>
      <c r="CX94" s="133"/>
      <c r="CY94" s="14"/>
    </row>
    <row r="95" spans="1:104">
      <c r="A95" s="83"/>
      <c r="B95" s="83"/>
      <c r="C95" s="83"/>
      <c r="D95" s="83"/>
      <c r="E95" s="83"/>
      <c r="F95" s="83"/>
      <c r="G95" s="83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26"/>
      <c r="AH95" s="127"/>
      <c r="AI95" s="127"/>
      <c r="AJ95" s="135"/>
      <c r="AK95" s="135"/>
      <c r="AL95" s="135"/>
      <c r="AM95" s="135"/>
      <c r="AN95" s="133"/>
      <c r="AO95" s="181"/>
      <c r="AP95" s="74"/>
      <c r="AQ95" s="142"/>
      <c r="AR95" s="142"/>
      <c r="AS95" s="135"/>
      <c r="AT95" s="135"/>
      <c r="AU95" s="135"/>
      <c r="AV95" s="135"/>
      <c r="AW95" s="127"/>
      <c r="AX95" s="127"/>
      <c r="AY95" s="133"/>
      <c r="AZ95" s="133"/>
      <c r="BA95" s="133"/>
      <c r="BB95" s="133"/>
      <c r="BC95" s="166"/>
      <c r="BD95" s="127"/>
      <c r="BE95" s="127"/>
      <c r="BF95" s="142"/>
      <c r="BG95" s="183"/>
      <c r="BH95" s="183"/>
      <c r="BI95" s="133"/>
      <c r="BJ95" s="127"/>
      <c r="BK95" s="127"/>
      <c r="BL95" s="135"/>
      <c r="BM95" s="135"/>
      <c r="BN95" s="135"/>
      <c r="BO95" s="135"/>
      <c r="BP95" s="14"/>
      <c r="BQ95" s="127"/>
      <c r="BV95" s="133"/>
      <c r="BW95" s="14"/>
      <c r="BX95" s="127"/>
      <c r="BY95" s="127"/>
      <c r="BZ95" s="133"/>
      <c r="CA95" s="133"/>
      <c r="CB95" s="133"/>
      <c r="CC95" s="133"/>
      <c r="CD95" s="13"/>
      <c r="CE95" s="127"/>
      <c r="CF95" s="127"/>
      <c r="CG95" s="135"/>
      <c r="CH95" s="135"/>
      <c r="CI95" s="135"/>
      <c r="CJ95" s="135"/>
      <c r="CK95" s="14"/>
      <c r="CL95" s="127"/>
      <c r="CM95" s="127"/>
      <c r="CN95" s="133"/>
      <c r="CO95" s="133"/>
      <c r="CP95" s="133"/>
      <c r="CQ95" s="133"/>
      <c r="CR95" s="14"/>
      <c r="CS95" s="127"/>
      <c r="CT95" s="127"/>
      <c r="CU95" s="133"/>
      <c r="CV95" s="133"/>
      <c r="CW95" s="133"/>
      <c r="CX95" s="133"/>
      <c r="CY95" s="14"/>
    </row>
    <row r="96" spans="1:104">
      <c r="A96" s="83"/>
      <c r="B96" s="83"/>
      <c r="C96" s="83"/>
      <c r="D96" s="83"/>
      <c r="E96" s="83"/>
      <c r="F96" s="83"/>
      <c r="G96" s="83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26"/>
      <c r="AH96" s="127"/>
      <c r="AI96" s="127"/>
      <c r="AJ96" s="135"/>
      <c r="AK96" s="135"/>
      <c r="AL96" s="135"/>
      <c r="AM96" s="135"/>
      <c r="AN96" s="133"/>
      <c r="AO96" s="181"/>
      <c r="AP96" s="74"/>
      <c r="AQ96" s="142"/>
      <c r="AR96" s="142"/>
      <c r="AS96" s="135"/>
      <c r="AT96" s="135"/>
      <c r="AU96" s="135"/>
      <c r="AV96" s="135"/>
      <c r="AW96" s="127"/>
      <c r="AX96" s="127"/>
      <c r="AY96" s="133"/>
      <c r="AZ96" s="133"/>
      <c r="BA96" s="133"/>
      <c r="BB96" s="133"/>
      <c r="BC96" s="166"/>
      <c r="BD96" s="127"/>
      <c r="BE96" s="127"/>
      <c r="BF96" s="142"/>
      <c r="BG96" s="183"/>
      <c r="BH96" s="183"/>
      <c r="BI96" s="133"/>
      <c r="BJ96" s="127"/>
      <c r="BK96" s="127"/>
      <c r="BL96" s="135"/>
      <c r="BM96" s="135"/>
      <c r="BN96" s="135"/>
      <c r="BO96" s="135"/>
      <c r="BP96" s="14"/>
      <c r="BQ96" s="127"/>
      <c r="BV96" s="133"/>
      <c r="BW96" s="14"/>
      <c r="BX96" s="127"/>
      <c r="BY96" s="127"/>
      <c r="BZ96" s="133"/>
      <c r="CA96" s="133"/>
      <c r="CB96" s="133"/>
      <c r="CC96" s="133"/>
      <c r="CD96" s="13"/>
      <c r="CE96" s="127"/>
      <c r="CF96" s="127"/>
      <c r="CG96" s="135"/>
      <c r="CH96" s="135"/>
      <c r="CI96" s="135"/>
      <c r="CJ96" s="135"/>
      <c r="CK96" s="14"/>
      <c r="CL96" s="127"/>
      <c r="CM96" s="127"/>
      <c r="CN96" s="133"/>
      <c r="CO96" s="133"/>
      <c r="CP96" s="133"/>
      <c r="CQ96" s="133"/>
      <c r="CR96" s="14"/>
      <c r="CS96" s="127"/>
      <c r="CT96" s="127"/>
      <c r="CU96" s="133"/>
      <c r="CV96" s="133"/>
      <c r="CW96" s="133"/>
      <c r="CX96" s="133"/>
      <c r="CY96" s="14"/>
    </row>
    <row r="97" spans="1:104">
      <c r="A97" s="83"/>
      <c r="B97" s="83"/>
      <c r="C97" s="83"/>
      <c r="D97" s="83"/>
      <c r="E97" s="83"/>
      <c r="F97" s="83"/>
      <c r="G97" s="83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AH97" s="127"/>
      <c r="AI97" s="127"/>
      <c r="AJ97" s="135"/>
      <c r="AK97" s="135"/>
      <c r="AL97" s="135"/>
      <c r="AM97" s="135"/>
      <c r="AN97" s="133"/>
      <c r="AO97" s="181"/>
      <c r="AP97" s="74"/>
      <c r="AQ97" s="142"/>
      <c r="AR97" s="142"/>
      <c r="AS97" s="135"/>
      <c r="AT97" s="135"/>
      <c r="AU97" s="135"/>
      <c r="AV97" s="135"/>
      <c r="AW97" s="127"/>
      <c r="AX97" s="127"/>
      <c r="AY97" s="133"/>
      <c r="AZ97" s="133"/>
      <c r="BA97" s="133"/>
      <c r="BB97" s="133"/>
      <c r="BC97" s="166"/>
      <c r="BD97" s="127"/>
      <c r="BE97" s="127"/>
      <c r="BF97" s="142"/>
      <c r="BG97" s="183"/>
      <c r="BH97" s="183"/>
      <c r="BI97" s="133"/>
      <c r="BJ97" s="127"/>
      <c r="BK97" s="127"/>
      <c r="BL97" s="135"/>
      <c r="BM97" s="135"/>
      <c r="BN97" s="135"/>
      <c r="BO97" s="135"/>
      <c r="BP97" s="14"/>
      <c r="BQ97" s="127"/>
      <c r="BV97" s="133"/>
      <c r="BW97" s="14"/>
      <c r="BX97" s="127"/>
      <c r="BY97" s="127"/>
      <c r="BZ97" s="133"/>
      <c r="CA97" s="133"/>
      <c r="CB97" s="133"/>
      <c r="CC97" s="133"/>
      <c r="CD97" s="13"/>
      <c r="CE97" s="127"/>
      <c r="CF97" s="127"/>
      <c r="CG97" s="135"/>
      <c r="CH97" s="135"/>
      <c r="CI97" s="135"/>
      <c r="CJ97" s="135"/>
      <c r="CK97" s="14"/>
      <c r="CL97" s="127"/>
      <c r="CM97" s="127"/>
      <c r="CN97" s="133"/>
      <c r="CO97" s="133"/>
      <c r="CP97" s="133"/>
      <c r="CQ97" s="133"/>
      <c r="CR97" s="14"/>
      <c r="CS97" s="127"/>
      <c r="CT97" s="127"/>
      <c r="CU97" s="133"/>
      <c r="CV97" s="133"/>
      <c r="CW97" s="133"/>
      <c r="CX97" s="133"/>
      <c r="CY97" s="14"/>
    </row>
    <row r="98" spans="1:104">
      <c r="A98" s="184"/>
      <c r="B98" s="133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26"/>
      <c r="AH98" s="127"/>
      <c r="AI98" s="127"/>
      <c r="AJ98" s="135"/>
      <c r="AK98" s="135"/>
      <c r="AL98" s="135"/>
      <c r="AM98" s="135"/>
      <c r="AN98" s="133"/>
      <c r="AO98" s="181"/>
      <c r="AP98" s="74"/>
      <c r="AQ98" s="142"/>
      <c r="AR98" s="142"/>
      <c r="AS98" s="26" t="str">
        <f>IF(ISNUMBER(AJ98),AJ98-($D91*AJ97+$E91),"")</f>
        <v/>
      </c>
      <c r="AT98" s="26" t="str">
        <f>IF(ISNUMBER(AK98),AK98-($D91*AK97+$E91),"")</f>
        <v/>
      </c>
      <c r="AU98" s="26"/>
      <c r="AV98" s="26" t="str">
        <f>IF(ISNUMBER(AM98),AM98-($D91*AM97+$E91),"")</f>
        <v/>
      </c>
      <c r="AW98" s="127"/>
      <c r="AX98" s="127"/>
      <c r="AY98" s="133"/>
      <c r="AZ98" s="133"/>
      <c r="BA98" s="133"/>
      <c r="BB98" s="133"/>
      <c r="BC98" s="166"/>
      <c r="BD98" s="127"/>
      <c r="BE98" s="127"/>
      <c r="BF98" s="142"/>
      <c r="BG98" s="183"/>
      <c r="BH98" s="183"/>
      <c r="BI98" s="133"/>
      <c r="BJ98" s="127"/>
      <c r="BK98" s="127"/>
      <c r="BL98" s="78" t="str">
        <f>IF(ISNUMBER(AS98),AS98/AJ90,"")</f>
        <v/>
      </c>
      <c r="BM98" s="78" t="str">
        <f>IF(ISNUMBER(AT98),AT98/AK90,"")</f>
        <v/>
      </c>
      <c r="BN98" s="78"/>
      <c r="BO98" s="78" t="str">
        <f>IF(ISNUMBER(AV98),AV98/AM90,"")</f>
        <v/>
      </c>
      <c r="BP98" s="117"/>
      <c r="BQ98" s="141"/>
      <c r="BV98" s="24"/>
      <c r="BW98" s="117"/>
      <c r="BX98" s="141"/>
      <c r="BY98" s="141"/>
      <c r="BZ98" s="27" t="s">
        <v>0</v>
      </c>
      <c r="CA98" s="24" t="str">
        <f>IF(ISNUMBER(BL98),1-BL98/BM98,"")</f>
        <v/>
      </c>
      <c r="CB98" s="24"/>
      <c r="CC98" s="24"/>
      <c r="CD98" s="197"/>
      <c r="CE98" s="141"/>
      <c r="CF98" s="141"/>
      <c r="CG98" s="147"/>
      <c r="CH98" s="147"/>
      <c r="CI98" s="147"/>
      <c r="CJ98" s="147"/>
      <c r="CK98" s="117"/>
      <c r="CL98" s="141"/>
      <c r="CM98" s="141"/>
      <c r="CN98" s="134"/>
      <c r="CO98" s="134"/>
      <c r="CP98" s="134"/>
      <c r="CQ98" s="134"/>
      <c r="CR98" s="117"/>
      <c r="CS98" s="141"/>
      <c r="CT98" s="141"/>
      <c r="CU98" s="134"/>
      <c r="CV98" s="134"/>
      <c r="CW98" s="134"/>
      <c r="CX98" s="134"/>
      <c r="CY98" s="117"/>
    </row>
    <row r="99" spans="1:104">
      <c r="A99" s="184"/>
      <c r="B99" s="133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26"/>
      <c r="AH99" s="127"/>
      <c r="AI99" s="127"/>
      <c r="AJ99" s="135"/>
      <c r="AK99" s="135"/>
      <c r="AL99" s="135"/>
      <c r="AM99" s="135"/>
      <c r="AN99" s="133"/>
      <c r="AO99" s="181"/>
      <c r="AP99" s="74"/>
      <c r="AQ99" s="142"/>
      <c r="AR99" s="142"/>
      <c r="AS99" s="147"/>
      <c r="AT99" s="147"/>
      <c r="AU99" s="147"/>
      <c r="AV99" s="147"/>
      <c r="AW99" s="127"/>
      <c r="AX99" s="127"/>
      <c r="AY99" s="133"/>
      <c r="AZ99" s="133"/>
      <c r="BA99" s="133"/>
      <c r="BB99" s="133"/>
      <c r="BC99" s="166"/>
      <c r="BD99" s="127"/>
      <c r="BE99" s="127"/>
      <c r="BF99" s="142"/>
      <c r="BG99" s="183"/>
      <c r="BH99" s="183"/>
      <c r="BI99" s="133"/>
      <c r="BJ99" s="127"/>
      <c r="BK99" s="127"/>
      <c r="BL99" s="147"/>
      <c r="BM99" s="147"/>
      <c r="BN99" s="147"/>
      <c r="BO99" s="147"/>
      <c r="BP99" s="117"/>
      <c r="BQ99" s="141"/>
      <c r="BV99" s="134"/>
      <c r="BW99" s="117"/>
      <c r="BX99" s="141"/>
      <c r="BY99" s="141"/>
      <c r="BZ99" s="134"/>
      <c r="CA99" s="134"/>
      <c r="CB99" s="134"/>
      <c r="CC99" s="134"/>
      <c r="CD99" s="197"/>
      <c r="CE99" s="141"/>
      <c r="CF99" s="141"/>
      <c r="CG99" s="147"/>
      <c r="CH99" s="147"/>
      <c r="CI99" s="147"/>
      <c r="CJ99" s="147"/>
      <c r="CK99" s="117"/>
      <c r="CL99" s="141"/>
      <c r="CM99" s="141"/>
      <c r="CN99" s="134"/>
      <c r="CO99" s="134"/>
      <c r="CP99" s="134"/>
      <c r="CQ99" s="134"/>
      <c r="CR99" s="117"/>
      <c r="CS99" s="141"/>
      <c r="CT99" s="141"/>
      <c r="CU99" s="134"/>
      <c r="CV99" s="134"/>
      <c r="CW99" s="134"/>
      <c r="CX99" s="134"/>
      <c r="CY99" s="117"/>
    </row>
    <row r="100" spans="1:104" ht="13.5" thickBot="1">
      <c r="A100" s="460" t="s">
        <v>68</v>
      </c>
      <c r="B100" s="198" t="str">
        <f>$G$22</f>
        <v>DatLab 7 Template 16-08-02</v>
      </c>
      <c r="C100" s="199"/>
      <c r="D100" s="199"/>
      <c r="E100" s="199"/>
      <c r="F100" s="199"/>
      <c r="G100" s="199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1"/>
      <c r="AA100" s="202"/>
      <c r="AB100" s="202"/>
      <c r="AC100" s="202"/>
      <c r="AD100" s="202"/>
      <c r="AE100" s="202"/>
      <c r="AF100" s="202"/>
      <c r="AG100" s="202"/>
      <c r="AH100" s="12" t="str">
        <f>$B100</f>
        <v>DatLab 7 Template 16-08-02</v>
      </c>
      <c r="AI100" s="161"/>
      <c r="AJ100" s="203"/>
      <c r="AK100" s="203"/>
      <c r="AL100" s="203"/>
      <c r="AM100" s="203"/>
      <c r="AN100" s="204"/>
      <c r="AO100" s="205"/>
      <c r="AP100" s="206"/>
      <c r="AQ100" s="79" t="str">
        <f>$B100</f>
        <v>DatLab 7 Template 16-08-02</v>
      </c>
      <c r="AR100" s="161"/>
      <c r="AS100" s="203"/>
      <c r="AT100" s="203"/>
      <c r="AU100" s="203"/>
      <c r="AV100" s="203"/>
      <c r="AW100" s="161"/>
      <c r="AX100" s="161"/>
      <c r="AY100" s="204"/>
      <c r="AZ100" s="204"/>
      <c r="BA100" s="204"/>
      <c r="BB100" s="204"/>
      <c r="BC100" s="207"/>
      <c r="BD100" s="161"/>
      <c r="BE100" s="161"/>
      <c r="BF100" s="61"/>
      <c r="BG100" s="208"/>
      <c r="BH100" s="208"/>
      <c r="BI100" s="204"/>
      <c r="BJ100" s="79" t="str">
        <f>$B100</f>
        <v>DatLab 7 Template 16-08-02</v>
      </c>
      <c r="BK100" s="161"/>
      <c r="BL100" s="203"/>
      <c r="BM100" s="203"/>
      <c r="BN100" s="203"/>
      <c r="BO100" s="203"/>
      <c r="BP100" s="209"/>
      <c r="BQ100" s="79" t="str">
        <f>$B100</f>
        <v>DatLab 7 Template 16-08-02</v>
      </c>
      <c r="BR100" s="202"/>
      <c r="BS100" s="199"/>
      <c r="BT100" s="199"/>
      <c r="BU100" s="199"/>
      <c r="BV100" s="204"/>
      <c r="BW100" s="209"/>
      <c r="BX100" s="79" t="str">
        <f>$B100</f>
        <v>DatLab 7 Template 16-08-02</v>
      </c>
      <c r="BY100" s="161"/>
      <c r="BZ100" s="204"/>
      <c r="CA100" s="204"/>
      <c r="CB100" s="204"/>
      <c r="CC100" s="204"/>
      <c r="CD100" s="210"/>
      <c r="CE100" s="79" t="str">
        <f>$B100</f>
        <v>DatLab 7 Template 16-08-02</v>
      </c>
      <c r="CF100" s="161"/>
      <c r="CG100" s="203"/>
      <c r="CH100" s="203"/>
      <c r="CI100" s="203"/>
      <c r="CJ100" s="203"/>
      <c r="CK100" s="209"/>
      <c r="CL100" s="79" t="str">
        <f>$B100</f>
        <v>DatLab 7 Template 16-08-02</v>
      </c>
      <c r="CM100" s="161"/>
      <c r="CN100" s="204"/>
      <c r="CO100" s="204"/>
      <c r="CP100" s="204"/>
      <c r="CQ100" s="204"/>
      <c r="CR100" s="209"/>
      <c r="CS100" s="79" t="str">
        <f>$B100</f>
        <v>DatLab 7 Template 16-08-02</v>
      </c>
      <c r="CT100" s="161"/>
      <c r="CU100" s="204"/>
      <c r="CV100" s="204"/>
      <c r="CW100" s="204"/>
      <c r="CX100" s="204"/>
      <c r="CY100" s="209"/>
    </row>
    <row r="101" spans="1:104">
      <c r="A101" s="331" t="s">
        <v>107</v>
      </c>
      <c r="B101" s="285" t="str">
        <f>AA104</f>
        <v>•</v>
      </c>
      <c r="C101" s="277"/>
      <c r="D101" s="30"/>
      <c r="F101" s="55" t="s">
        <v>16</v>
      </c>
      <c r="G101" s="56">
        <f>AC105</f>
        <v>0</v>
      </c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425"/>
      <c r="AC101" s="110"/>
      <c r="AD101" s="110"/>
      <c r="AE101" s="110"/>
      <c r="AF101" s="110"/>
      <c r="AG101" s="110"/>
      <c r="AH101" s="110"/>
      <c r="AI101" s="180" t="s">
        <v>65</v>
      </c>
      <c r="AJ101" s="485" t="str">
        <f>AJ$1</f>
        <v>R</v>
      </c>
      <c r="AK101" s="31" t="str">
        <f t="shared" ref="AK101:AM101" si="114">AK$1</f>
        <v>1Omy</v>
      </c>
      <c r="AL101" s="32" t="str">
        <f t="shared" si="114"/>
        <v>2U</v>
      </c>
      <c r="AM101" s="33" t="str">
        <f t="shared" si="114"/>
        <v>3Ama</v>
      </c>
      <c r="AN101" s="133"/>
      <c r="AO101" s="181"/>
      <c r="AP101" s="74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8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3"/>
      <c r="BR101" s="143"/>
      <c r="BS101" s="143"/>
      <c r="BT101" s="143"/>
      <c r="BU101" s="143"/>
      <c r="BV101" s="143"/>
      <c r="BW101" s="14"/>
      <c r="BY101" s="143"/>
      <c r="BZ101" s="143"/>
      <c r="CA101" s="143"/>
      <c r="CB101" s="143"/>
      <c r="CC101" s="143"/>
      <c r="CD101" s="13"/>
      <c r="CF101" s="143"/>
      <c r="CG101" s="143"/>
      <c r="CH101" s="143"/>
      <c r="CI101" s="143"/>
      <c r="CJ101" s="143"/>
      <c r="CK101" s="13"/>
      <c r="CM101" s="143"/>
      <c r="CN101" s="143"/>
      <c r="CO101" s="143"/>
      <c r="CP101" s="143"/>
      <c r="CQ101" s="143"/>
      <c r="CR101" s="13"/>
      <c r="CT101" s="143"/>
      <c r="CU101" s="143"/>
      <c r="CV101" s="143"/>
      <c r="CW101" s="143"/>
      <c r="CX101" s="143"/>
      <c r="CY101" s="13"/>
    </row>
    <row r="102" spans="1:104">
      <c r="A102" s="452" t="str">
        <f>E102</f>
        <v/>
      </c>
      <c r="B102" s="286" t="s">
        <v>26</v>
      </c>
      <c r="C102" s="88">
        <f>AB107</f>
        <v>0</v>
      </c>
      <c r="D102" s="88">
        <f>AB109</f>
        <v>0</v>
      </c>
      <c r="E102" s="278" t="str">
        <f>IF(ISNUMBER(AB110),AB110+0.01*AB111,"")</f>
        <v/>
      </c>
      <c r="F102" s="279" t="s">
        <v>10</v>
      </c>
      <c r="G102" s="98">
        <f>AE113</f>
        <v>-2</v>
      </c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240" t="str">
        <f>$E102</f>
        <v/>
      </c>
      <c r="AA102" s="176"/>
      <c r="AB102" s="176"/>
      <c r="AC102" s="176"/>
      <c r="AD102" s="176"/>
      <c r="AE102" s="176"/>
      <c r="AF102" s="176"/>
      <c r="AG102" s="176"/>
      <c r="AH102" s="57" t="s">
        <v>215</v>
      </c>
      <c r="AI102" s="58" t="s">
        <v>12</v>
      </c>
      <c r="AJ102" s="182">
        <f>AJ106</f>
        <v>0</v>
      </c>
      <c r="AK102" s="182">
        <f t="shared" ref="AK102:AM102" si="115">AK106</f>
        <v>0</v>
      </c>
      <c r="AL102" s="182">
        <f t="shared" si="115"/>
        <v>0</v>
      </c>
      <c r="AM102" s="182">
        <f t="shared" si="115"/>
        <v>0</v>
      </c>
      <c r="AN102" s="133"/>
      <c r="AO102" s="181"/>
      <c r="AP102" s="74"/>
      <c r="AQ102" s="142"/>
      <c r="AR102" s="142"/>
      <c r="AS102" s="135"/>
      <c r="AT102" s="135"/>
      <c r="AU102" s="135"/>
      <c r="AV102" s="135"/>
      <c r="AW102" s="127"/>
      <c r="AX102" s="127"/>
      <c r="AY102" s="133"/>
      <c r="AZ102" s="133"/>
      <c r="BA102" s="133"/>
      <c r="BB102" s="133"/>
      <c r="BC102" s="166"/>
      <c r="BD102" s="127"/>
      <c r="BE102" s="127"/>
      <c r="BF102" s="142"/>
      <c r="BG102" s="183"/>
      <c r="BH102" s="183"/>
      <c r="BI102" s="133"/>
      <c r="BJ102" s="127"/>
      <c r="BK102" s="127"/>
      <c r="BL102" s="135"/>
      <c r="BM102" s="135"/>
      <c r="BN102" s="135"/>
      <c r="BO102" s="135"/>
      <c r="BP102" s="14"/>
      <c r="BQ102" s="127"/>
      <c r="BR102" s="127"/>
      <c r="BS102" s="133"/>
      <c r="BT102" s="133"/>
      <c r="BU102" s="133"/>
      <c r="BV102" s="133"/>
      <c r="BW102" s="14"/>
      <c r="BX102" s="127"/>
      <c r="BY102" s="127"/>
      <c r="BZ102" s="133"/>
      <c r="CA102" s="133"/>
      <c r="CB102" s="133"/>
      <c r="CC102" s="133"/>
      <c r="CD102" s="13"/>
      <c r="CE102" s="127"/>
      <c r="CF102" s="127"/>
      <c r="CG102" s="135"/>
      <c r="CH102" s="135"/>
      <c r="CI102" s="135"/>
      <c r="CJ102" s="135"/>
      <c r="CK102" s="14"/>
      <c r="CL102" s="127"/>
      <c r="CM102" s="127"/>
      <c r="CN102" s="133"/>
      <c r="CO102" s="133"/>
      <c r="CP102" s="133"/>
      <c r="CQ102" s="133"/>
      <c r="CR102" s="14"/>
      <c r="CS102" s="127"/>
      <c r="CT102" s="127"/>
      <c r="CU102" s="133"/>
      <c r="CV102" s="133"/>
      <c r="CW102" s="133"/>
      <c r="CX102" s="133"/>
      <c r="CY102" s="14"/>
    </row>
    <row r="103" spans="1:104" ht="13.5" thickBot="1">
      <c r="A103" s="457" t="s">
        <v>84</v>
      </c>
      <c r="B103" s="280">
        <f>AB108</f>
        <v>0</v>
      </c>
      <c r="C103" s="281" t="s">
        <v>35</v>
      </c>
      <c r="D103" s="281" t="s">
        <v>181</v>
      </c>
      <c r="E103" s="22">
        <f>E104/G104</f>
        <v>0</v>
      </c>
      <c r="F103" s="279" t="s">
        <v>11</v>
      </c>
      <c r="G103" s="99">
        <f>AE114</f>
        <v>2.5000000000000001E-2</v>
      </c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463" t="s">
        <v>80</v>
      </c>
      <c r="AA103" s="133" t="s">
        <v>83</v>
      </c>
      <c r="AB103" s="51"/>
      <c r="AC103" s="110" t="str">
        <f>$G$3</f>
        <v>DatLab 7</v>
      </c>
      <c r="AD103" s="51"/>
      <c r="AE103" s="51"/>
      <c r="AF103" s="96"/>
      <c r="AG103" s="51"/>
      <c r="AH103" s="59" t="s">
        <v>8</v>
      </c>
      <c r="AI103" s="59" t="s">
        <v>183</v>
      </c>
      <c r="AJ103" s="60">
        <f>$E103-($E103*AJ102/1000)/2</f>
        <v>0</v>
      </c>
      <c r="AK103" s="60">
        <f>$E103-($E103*(SUM(AJ102:AK102))/1000)/2</f>
        <v>0</v>
      </c>
      <c r="AL103" s="60">
        <f>$E103-($E103*(SUM(AJ102:AL102))/1000)/2</f>
        <v>0</v>
      </c>
      <c r="AM103" s="60">
        <f>$E103-($E103*(SUM(AJ102:AM102))/1000)/2</f>
        <v>0</v>
      </c>
      <c r="AN103" s="133"/>
      <c r="AO103" s="181"/>
      <c r="AP103" s="74"/>
      <c r="AQ103" s="142"/>
      <c r="AR103" s="142"/>
      <c r="AS103" s="135"/>
      <c r="AT103" s="135"/>
      <c r="AU103" s="135"/>
      <c r="AV103" s="135"/>
      <c r="AW103" s="127"/>
      <c r="AX103" s="127"/>
      <c r="AY103" s="133"/>
      <c r="AZ103" s="133"/>
      <c r="BA103" s="133"/>
      <c r="BB103" s="133"/>
      <c r="BC103" s="166"/>
      <c r="BD103" s="127"/>
      <c r="BE103" s="127"/>
      <c r="BF103" s="142"/>
      <c r="BG103" s="183"/>
      <c r="BH103" s="183"/>
      <c r="BI103" s="133"/>
      <c r="BJ103" s="127"/>
      <c r="BK103" s="127"/>
      <c r="BL103" s="135"/>
      <c r="BM103" s="135"/>
      <c r="BN103" s="135"/>
      <c r="BO103" s="135"/>
      <c r="BP103" s="14"/>
      <c r="BQ103" s="127"/>
      <c r="BR103" s="127"/>
      <c r="BS103" s="133"/>
      <c r="BT103" s="133"/>
      <c r="BU103" s="133"/>
      <c r="BV103" s="133"/>
      <c r="BW103" s="14"/>
      <c r="BX103" s="127"/>
      <c r="BY103" s="127"/>
      <c r="BZ103" s="133"/>
      <c r="CA103" s="133"/>
      <c r="CB103" s="133"/>
      <c r="CC103" s="133"/>
      <c r="CD103" s="13"/>
      <c r="CE103" s="127"/>
      <c r="CF103" s="127"/>
      <c r="CG103" s="135"/>
      <c r="CH103" s="135"/>
      <c r="CI103" s="135"/>
      <c r="CJ103" s="135"/>
      <c r="CK103" s="14"/>
      <c r="CL103" s="127"/>
      <c r="CM103" s="127"/>
      <c r="CN103" s="133"/>
      <c r="CO103" s="133"/>
      <c r="CP103" s="133"/>
      <c r="CQ103" s="133"/>
      <c r="CR103" s="14"/>
      <c r="CS103" s="127"/>
      <c r="CT103" s="127"/>
      <c r="CU103" s="133"/>
      <c r="CV103" s="133"/>
      <c r="CW103" s="133"/>
      <c r="CX103" s="133"/>
      <c r="CY103" s="14"/>
      <c r="CZ103" s="10" t="s">
        <v>9</v>
      </c>
    </row>
    <row r="104" spans="1:104" ht="14.25" thickTop="1" thickBot="1">
      <c r="A104" s="184"/>
      <c r="B104" s="282">
        <f>AB106</f>
        <v>0</v>
      </c>
      <c r="C104" s="283" t="s">
        <v>7</v>
      </c>
      <c r="D104" s="283" t="s">
        <v>182</v>
      </c>
      <c r="E104" s="100">
        <f>AB113</f>
        <v>0</v>
      </c>
      <c r="F104" s="284" t="s">
        <v>36</v>
      </c>
      <c r="G104" s="62">
        <f>AB114</f>
        <v>2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241" t="s">
        <v>33</v>
      </c>
      <c r="AA104" s="211" t="s">
        <v>177</v>
      </c>
      <c r="AB104" s="242"/>
      <c r="AC104" s="242"/>
      <c r="AD104" s="242"/>
      <c r="AE104" s="242"/>
      <c r="AF104" s="243"/>
      <c r="AG104" s="117"/>
      <c r="AH104" s="117"/>
      <c r="AI104" s="117"/>
      <c r="AJ104" s="117"/>
      <c r="AK104" s="117"/>
      <c r="AL104" s="117"/>
      <c r="AM104" s="117"/>
      <c r="AP104" s="74"/>
      <c r="AS104" s="135"/>
      <c r="AT104" s="135"/>
      <c r="AU104" s="135"/>
      <c r="AV104" s="135"/>
      <c r="BC104" s="166"/>
      <c r="BD104" s="127"/>
      <c r="BE104" s="127"/>
      <c r="BF104" s="142"/>
      <c r="BG104" s="183"/>
      <c r="BH104" s="183"/>
      <c r="BI104" s="133"/>
      <c r="BJ104" s="127"/>
      <c r="BK104" s="127"/>
      <c r="BL104" s="135"/>
      <c r="BM104" s="135"/>
      <c r="BN104" s="135"/>
      <c r="BO104" s="135"/>
      <c r="BP104" s="14"/>
      <c r="BQ104" s="127"/>
      <c r="BR104" s="127"/>
      <c r="BS104" s="133"/>
      <c r="BT104" s="133"/>
      <c r="BU104" s="133"/>
      <c r="BV104" s="133"/>
      <c r="BW104" s="14"/>
      <c r="BX104" s="127"/>
      <c r="BY104" s="127"/>
      <c r="BZ104" s="133"/>
      <c r="CA104" s="133"/>
      <c r="CB104" s="133"/>
      <c r="CC104" s="133"/>
      <c r="CD104" s="13"/>
      <c r="CE104" s="127"/>
      <c r="CF104" s="127"/>
      <c r="CG104" s="135"/>
      <c r="CH104" s="135"/>
      <c r="CI104" s="135"/>
      <c r="CJ104" s="135"/>
      <c r="CK104" s="14"/>
      <c r="CL104" s="127"/>
      <c r="CM104" s="127"/>
      <c r="CN104" s="133"/>
      <c r="CO104" s="133"/>
      <c r="CP104" s="133"/>
      <c r="CQ104" s="133"/>
      <c r="CR104" s="14"/>
      <c r="CS104" s="127"/>
      <c r="CT104" s="127"/>
      <c r="CU104" s="133"/>
      <c r="CV104" s="133"/>
      <c r="CW104" s="133"/>
      <c r="CX104" s="133"/>
      <c r="CY104" s="14"/>
      <c r="CZ104" s="101" t="s">
        <v>66</v>
      </c>
    </row>
    <row r="105" spans="1:104" ht="13.5" thickBot="1">
      <c r="A105" s="83" t="s">
        <v>69</v>
      </c>
      <c r="B105" s="63"/>
      <c r="C105" s="134"/>
      <c r="D105" s="41"/>
      <c r="E105" s="41"/>
      <c r="F105" s="469" t="s">
        <v>166</v>
      </c>
      <c r="G105" s="469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16"/>
      <c r="AA105" s="269"/>
      <c r="AB105" s="244" t="s">
        <v>56</v>
      </c>
      <c r="AC105" s="245"/>
      <c r="AD105" s="246" t="s">
        <v>37</v>
      </c>
      <c r="AE105" s="247" t="s">
        <v>38</v>
      </c>
      <c r="AF105" s="248"/>
      <c r="AG105" s="102"/>
      <c r="AH105" s="15"/>
      <c r="AI105" s="15"/>
      <c r="AJ105" s="485"/>
      <c r="AK105" s="31"/>
      <c r="AL105" s="32"/>
      <c r="AM105" s="33"/>
      <c r="AN105" s="133"/>
      <c r="AO105" s="181"/>
      <c r="AP105" s="74"/>
      <c r="AS105" s="135"/>
      <c r="AT105" s="135"/>
      <c r="AU105" s="135"/>
      <c r="AV105" s="135"/>
      <c r="AW105" s="127"/>
      <c r="AX105" s="127"/>
      <c r="AY105" s="133"/>
      <c r="AZ105" s="133"/>
      <c r="BA105" s="133"/>
      <c r="BB105" s="133"/>
      <c r="BC105" s="166"/>
      <c r="BD105" s="127"/>
      <c r="BE105" s="127"/>
      <c r="BF105" s="142"/>
      <c r="BG105" s="183"/>
      <c r="BH105" s="183"/>
      <c r="BI105" s="133"/>
      <c r="BJ105" s="127"/>
      <c r="BK105" s="127"/>
      <c r="BL105" s="135"/>
      <c r="BM105" s="135"/>
      <c r="BN105" s="135"/>
      <c r="BO105" s="135"/>
      <c r="BP105" s="14"/>
      <c r="BQ105" s="127"/>
      <c r="BR105" s="127"/>
      <c r="BS105" s="133"/>
      <c r="BT105" s="133"/>
      <c r="BU105" s="133"/>
      <c r="BV105" s="133"/>
      <c r="BW105" s="14"/>
      <c r="BX105" s="127"/>
      <c r="BY105" s="127"/>
      <c r="BZ105" s="133"/>
      <c r="CA105" s="133"/>
      <c r="CB105" s="133"/>
      <c r="CC105" s="133"/>
      <c r="CD105" s="13"/>
      <c r="CE105" s="127"/>
      <c r="CF105" s="127"/>
      <c r="CG105" s="135"/>
      <c r="CH105" s="135"/>
      <c r="CI105" s="135"/>
      <c r="CJ105" s="135"/>
      <c r="CK105" s="14"/>
      <c r="CL105" s="127"/>
      <c r="CM105" s="127"/>
      <c r="CN105" s="133"/>
      <c r="CO105" s="133"/>
      <c r="CP105" s="133"/>
      <c r="CQ105" s="133"/>
      <c r="CR105" s="14"/>
      <c r="CS105" s="127"/>
      <c r="CT105" s="127"/>
      <c r="CU105" s="133"/>
      <c r="CV105" s="133"/>
      <c r="CW105" s="133"/>
      <c r="CX105" s="133"/>
      <c r="CY105" s="14"/>
    </row>
    <row r="106" spans="1:104">
      <c r="A106" s="9" t="s">
        <v>70</v>
      </c>
      <c r="B106" s="83"/>
      <c r="C106" s="13"/>
      <c r="D106" s="185"/>
      <c r="E106" s="8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26"/>
      <c r="AA106" s="270" t="s">
        <v>39</v>
      </c>
      <c r="AB106" s="249"/>
      <c r="AC106" s="250"/>
      <c r="AD106" s="251" t="s">
        <v>40</v>
      </c>
      <c r="AE106" s="247"/>
      <c r="AF106" s="252"/>
      <c r="AG106" s="102"/>
      <c r="AH106" s="186"/>
      <c r="AI106" s="186"/>
      <c r="AJ106" s="133"/>
      <c r="AK106" s="133"/>
      <c r="AL106" s="133"/>
      <c r="AM106" s="133"/>
      <c r="AN106" s="133"/>
      <c r="AO106" s="181"/>
      <c r="AP106" s="74"/>
      <c r="AQ106" s="64" t="s">
        <v>17</v>
      </c>
      <c r="AR106" s="187"/>
      <c r="AS106" s="135"/>
      <c r="AT106" s="135"/>
      <c r="AU106" s="135"/>
      <c r="AV106" s="135"/>
      <c r="AW106" s="127"/>
      <c r="AX106" s="127"/>
      <c r="AY106" s="133"/>
      <c r="AZ106" s="133"/>
      <c r="BA106" s="133"/>
      <c r="BB106" s="133"/>
      <c r="BC106" s="166"/>
      <c r="BD106" s="127"/>
      <c r="BE106" s="127"/>
      <c r="BF106" s="142"/>
      <c r="BG106" s="183"/>
      <c r="BH106" s="183"/>
      <c r="BI106" s="133"/>
      <c r="BJ106" s="127"/>
      <c r="BK106" s="127"/>
      <c r="BL106" s="135"/>
      <c r="BM106" s="135"/>
      <c r="BN106" s="135"/>
      <c r="BO106" s="135"/>
      <c r="BP106" s="14"/>
      <c r="BQ106" s="127"/>
      <c r="BR106" s="127"/>
      <c r="BS106" s="133"/>
      <c r="BT106" s="133"/>
      <c r="BU106" s="133"/>
      <c r="BV106" s="133"/>
      <c r="BW106" s="14"/>
      <c r="BX106" s="127"/>
      <c r="BY106" s="127"/>
      <c r="BZ106" s="133"/>
      <c r="CA106" s="133"/>
      <c r="CB106" s="133"/>
      <c r="CC106" s="133"/>
      <c r="CD106" s="13"/>
      <c r="CE106" s="127"/>
      <c r="CF106" s="127"/>
      <c r="CG106" s="135"/>
      <c r="CH106" s="135"/>
      <c r="CI106" s="135"/>
      <c r="CJ106" s="135"/>
      <c r="CK106" s="14"/>
      <c r="CL106" s="127"/>
      <c r="CM106" s="127"/>
      <c r="CN106" s="133"/>
      <c r="CO106" s="133"/>
      <c r="CP106" s="133"/>
      <c r="CQ106" s="133"/>
      <c r="CR106" s="14"/>
      <c r="CS106" s="127"/>
      <c r="CT106" s="127"/>
      <c r="CU106" s="133"/>
      <c r="CV106" s="133"/>
      <c r="CW106" s="133"/>
      <c r="CX106" s="133"/>
      <c r="CY106" s="14"/>
    </row>
    <row r="107" spans="1:104" ht="13.5" thickBot="1">
      <c r="A107" s="83"/>
      <c r="B107" s="83"/>
      <c r="C107" s="83"/>
      <c r="D107" s="85"/>
      <c r="E107" s="84"/>
      <c r="F107" s="86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26"/>
      <c r="AA107" s="271" t="s">
        <v>41</v>
      </c>
      <c r="AB107" s="253"/>
      <c r="AC107" s="254"/>
      <c r="AD107" s="158" t="s">
        <v>42</v>
      </c>
      <c r="AE107" s="117"/>
      <c r="AF107" s="255"/>
      <c r="AG107" s="14"/>
      <c r="AH107" s="186"/>
      <c r="AI107" s="186"/>
      <c r="AJ107" s="188"/>
      <c r="AK107" s="188"/>
      <c r="AL107" s="188"/>
      <c r="AM107" s="188"/>
      <c r="AN107" s="133"/>
      <c r="AO107" s="181"/>
      <c r="AP107" s="74"/>
      <c r="AQ107" s="65" t="s">
        <v>43</v>
      </c>
      <c r="AR107" s="66"/>
      <c r="AS107" s="135"/>
      <c r="AT107" s="135"/>
      <c r="AU107" s="135"/>
      <c r="AV107" s="135"/>
      <c r="AW107" s="127"/>
      <c r="AX107" s="127"/>
      <c r="AY107" s="133"/>
      <c r="AZ107" s="133"/>
      <c r="BA107" s="133"/>
      <c r="BB107" s="133"/>
      <c r="BC107" s="166"/>
      <c r="BD107" s="127"/>
      <c r="BE107" s="127"/>
      <c r="BF107" s="142"/>
      <c r="BG107" s="183"/>
      <c r="BH107" s="183"/>
      <c r="BI107" s="133"/>
      <c r="BJ107" s="127"/>
      <c r="BK107" s="127"/>
      <c r="BL107" s="135"/>
      <c r="BM107" s="135"/>
      <c r="BN107" s="135"/>
      <c r="BO107" s="135"/>
      <c r="BP107" s="14"/>
      <c r="BQ107" s="127"/>
      <c r="BR107" s="127"/>
      <c r="BS107" s="133"/>
      <c r="BT107" s="133"/>
      <c r="BU107" s="133"/>
      <c r="BV107" s="133"/>
      <c r="BW107" s="14"/>
      <c r="BX107" s="127"/>
      <c r="BY107" s="127"/>
      <c r="BZ107" s="133"/>
      <c r="CA107" s="133"/>
      <c r="CB107" s="133"/>
      <c r="CC107" s="133"/>
      <c r="CD107" s="13"/>
      <c r="CE107" s="127"/>
      <c r="CF107" s="127"/>
      <c r="CG107" s="135"/>
      <c r="CH107" s="135"/>
      <c r="CI107" s="135"/>
      <c r="CJ107" s="135"/>
      <c r="CK107" s="14"/>
      <c r="CL107" s="127"/>
      <c r="CM107" s="127"/>
      <c r="CN107" s="133"/>
      <c r="CO107" s="133"/>
      <c r="CP107" s="133"/>
      <c r="CQ107" s="133"/>
      <c r="CR107" s="14"/>
      <c r="CS107" s="127"/>
      <c r="CT107" s="127"/>
      <c r="CU107" s="133"/>
      <c r="CV107" s="133"/>
      <c r="CW107" s="133"/>
      <c r="CX107" s="133"/>
      <c r="CY107" s="14"/>
    </row>
    <row r="108" spans="1:104">
      <c r="A108" s="83"/>
      <c r="B108" s="83"/>
      <c r="C108" s="83"/>
      <c r="D108" s="85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26"/>
      <c r="AA108" s="271" t="s">
        <v>120</v>
      </c>
      <c r="AB108" s="253"/>
      <c r="AC108" s="254"/>
      <c r="AD108" s="158" t="s">
        <v>44</v>
      </c>
      <c r="AE108" s="117"/>
      <c r="AF108" s="255"/>
      <c r="AG108" s="14"/>
      <c r="AH108" s="186"/>
      <c r="AI108" s="188"/>
      <c r="AJ108" s="188"/>
      <c r="AK108" s="188"/>
      <c r="AL108" s="188"/>
      <c r="AM108" s="188"/>
      <c r="AP108" s="74"/>
      <c r="AQ108" s="67" t="s">
        <v>188</v>
      </c>
      <c r="AR108" s="68" t="s">
        <v>189</v>
      </c>
      <c r="AS108" s="135"/>
      <c r="AT108" s="135"/>
      <c r="AU108" s="135"/>
      <c r="AV108" s="135"/>
      <c r="AW108" s="127"/>
      <c r="AX108" s="127"/>
      <c r="AY108" s="133"/>
      <c r="AZ108" s="133"/>
      <c r="BA108" s="133"/>
      <c r="BB108" s="133"/>
      <c r="BC108" s="166"/>
      <c r="BD108" s="127"/>
      <c r="BE108" s="127"/>
      <c r="BF108" s="142"/>
      <c r="BG108" s="183"/>
      <c r="BH108" s="183"/>
      <c r="BI108" s="133"/>
      <c r="BJ108" s="127"/>
      <c r="BK108" s="127"/>
      <c r="BL108" s="135"/>
      <c r="BM108" s="135"/>
      <c r="BN108" s="135"/>
      <c r="BO108" s="135"/>
      <c r="BP108" s="14"/>
      <c r="BQ108" s="127"/>
      <c r="BR108" s="127"/>
      <c r="BS108" s="133"/>
      <c r="BT108" s="133"/>
      <c r="BU108" s="133"/>
      <c r="BV108" s="133"/>
      <c r="BW108" s="14"/>
      <c r="BX108" s="127"/>
      <c r="BY108" s="127"/>
      <c r="BZ108" s="133"/>
      <c r="CA108" s="133"/>
      <c r="CB108" s="133"/>
      <c r="CC108" s="133"/>
      <c r="CD108" s="13"/>
      <c r="CE108" s="127"/>
      <c r="CF108" s="127"/>
      <c r="CG108" s="135"/>
      <c r="CH108" s="135"/>
      <c r="CI108" s="135"/>
      <c r="CJ108" s="135"/>
      <c r="CK108" s="14"/>
      <c r="CL108" s="127"/>
      <c r="CM108" s="127"/>
      <c r="CN108" s="133"/>
      <c r="CO108" s="133"/>
      <c r="CP108" s="133"/>
      <c r="CQ108" s="133"/>
      <c r="CR108" s="14"/>
      <c r="CS108" s="127"/>
      <c r="CT108" s="127"/>
      <c r="CU108" s="133"/>
      <c r="CV108" s="133"/>
      <c r="CW108" s="133"/>
      <c r="CX108" s="133"/>
      <c r="CY108" s="14"/>
    </row>
    <row r="109" spans="1:104" ht="13.5" thickBot="1">
      <c r="A109" s="83"/>
      <c r="B109" s="83"/>
      <c r="C109" s="83"/>
      <c r="D109" s="83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26"/>
      <c r="AA109" s="271" t="s">
        <v>28</v>
      </c>
      <c r="AB109" s="197"/>
      <c r="AC109" s="254"/>
      <c r="AD109" s="158" t="s">
        <v>45</v>
      </c>
      <c r="AE109" s="117"/>
      <c r="AF109" s="255"/>
      <c r="AG109" s="177"/>
      <c r="AH109" s="189"/>
      <c r="AI109" s="190"/>
      <c r="AJ109" s="189"/>
      <c r="AK109" s="189"/>
      <c r="AL109" s="189"/>
      <c r="AM109" s="189"/>
      <c r="AP109" s="74"/>
      <c r="AQ109" s="69" t="str">
        <f>BN111</f>
        <v/>
      </c>
      <c r="AR109" s="70" t="str">
        <f>BO111</f>
        <v/>
      </c>
      <c r="AS109" s="135"/>
      <c r="AT109" s="135"/>
      <c r="AU109" s="135"/>
      <c r="AV109" s="135"/>
      <c r="AW109" s="127"/>
      <c r="AX109" s="127"/>
      <c r="AY109" s="133"/>
      <c r="AZ109" s="133"/>
      <c r="BA109" s="133"/>
      <c r="BB109" s="133"/>
      <c r="BC109" s="166"/>
      <c r="BD109" s="127"/>
      <c r="BE109" s="127"/>
      <c r="BF109" s="142"/>
      <c r="BG109" s="183"/>
      <c r="BH109" s="183"/>
      <c r="BI109" s="133"/>
      <c r="BJ109" s="127"/>
      <c r="BK109" s="127"/>
      <c r="BL109" s="135"/>
      <c r="BM109" s="135"/>
      <c r="BN109" s="135"/>
      <c r="BO109" s="135"/>
      <c r="BP109" s="14"/>
      <c r="BQ109" s="127"/>
      <c r="BR109" s="127"/>
      <c r="BS109" s="133"/>
      <c r="BT109" s="133"/>
      <c r="BU109" s="133"/>
      <c r="BV109" s="133"/>
      <c r="BW109" s="14"/>
      <c r="BX109" s="127"/>
      <c r="BY109" s="127"/>
      <c r="BZ109" s="133"/>
      <c r="CA109" s="133"/>
      <c r="CB109" s="133"/>
      <c r="CC109" s="133"/>
      <c r="CD109" s="13"/>
      <c r="CE109" s="127"/>
      <c r="CF109" s="127"/>
      <c r="CG109" s="135"/>
      <c r="CH109" s="135"/>
      <c r="CI109" s="135"/>
      <c r="CJ109" s="135"/>
      <c r="CK109" s="14"/>
      <c r="CL109" s="127"/>
      <c r="CM109" s="127"/>
      <c r="CN109" s="133"/>
      <c r="CO109" s="133"/>
      <c r="CP109" s="133"/>
      <c r="CQ109" s="133"/>
      <c r="CR109" s="14"/>
      <c r="CS109" s="127"/>
      <c r="CT109" s="127"/>
      <c r="CU109" s="133"/>
      <c r="CV109" s="133"/>
      <c r="CW109" s="133"/>
      <c r="CX109" s="133"/>
      <c r="CY109" s="14"/>
    </row>
    <row r="110" spans="1:104">
      <c r="A110" s="83"/>
      <c r="B110" s="87"/>
      <c r="C110" s="87"/>
      <c r="D110" s="87"/>
      <c r="E110" s="145"/>
      <c r="F110" s="145"/>
      <c r="G110" s="87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6"/>
      <c r="AA110" s="271" t="s">
        <v>46</v>
      </c>
      <c r="AB110" s="256"/>
      <c r="AC110" s="254"/>
      <c r="AD110" s="158" t="s">
        <v>47</v>
      </c>
      <c r="AE110" s="117"/>
      <c r="AF110" s="255"/>
      <c r="AG110" s="103"/>
      <c r="AH110" s="104"/>
      <c r="AI110" s="16"/>
      <c r="AJ110" s="71"/>
      <c r="AK110" s="71"/>
      <c r="AL110" s="71"/>
      <c r="AM110" s="71"/>
      <c r="AP110" s="454"/>
      <c r="AQ110" s="113" t="s">
        <v>14</v>
      </c>
      <c r="AR110" s="113" t="s">
        <v>13</v>
      </c>
      <c r="AS110" s="485" t="str">
        <f>AS$1</f>
        <v>R</v>
      </c>
      <c r="AT110" s="31" t="str">
        <f t="shared" ref="AT110:AV110" si="116">AT$1</f>
        <v>1Omy</v>
      </c>
      <c r="AU110" s="32" t="str">
        <f t="shared" si="116"/>
        <v>2U</v>
      </c>
      <c r="AV110" s="33" t="str">
        <f t="shared" si="116"/>
        <v>3Ama</v>
      </c>
      <c r="AW110" s="113" t="str">
        <f>AQ110</f>
        <v>Quantity</v>
      </c>
      <c r="AX110" s="113" t="str">
        <f>AR110</f>
        <v>Units</v>
      </c>
      <c r="AY110" s="485">
        <f>AJ105</f>
        <v>0</v>
      </c>
      <c r="AZ110" s="31">
        <f>AK105</f>
        <v>0</v>
      </c>
      <c r="BA110" s="32">
        <f>AL105</f>
        <v>0</v>
      </c>
      <c r="BB110" s="33">
        <f>AM105</f>
        <v>0</v>
      </c>
      <c r="BC110" s="166"/>
      <c r="BD110" s="34" t="s">
        <v>27</v>
      </c>
      <c r="BE110" s="34" t="s">
        <v>28</v>
      </c>
      <c r="BF110" s="35" t="s">
        <v>120</v>
      </c>
      <c r="BG110" s="72" t="s">
        <v>26</v>
      </c>
      <c r="BH110" s="72"/>
      <c r="BI110" s="36" t="s">
        <v>7</v>
      </c>
      <c r="BJ110" s="113" t="str">
        <f>$AQ110</f>
        <v>Quantity</v>
      </c>
      <c r="BK110" s="113" t="str">
        <f>$AR110</f>
        <v>Units</v>
      </c>
      <c r="BL110" s="485" t="str">
        <f>BL$1</f>
        <v>R</v>
      </c>
      <c r="BM110" s="31" t="str">
        <f t="shared" ref="BM110:BO110" si="117">BM$1</f>
        <v>1Omy</v>
      </c>
      <c r="BN110" s="32" t="str">
        <f t="shared" si="117"/>
        <v>2U</v>
      </c>
      <c r="BO110" s="33" t="str">
        <f t="shared" si="117"/>
        <v>3Ama</v>
      </c>
      <c r="BP110" s="191"/>
      <c r="BQ110" s="113" t="str">
        <f>$AQ110</f>
        <v>Quantity</v>
      </c>
      <c r="BR110" s="113" t="str">
        <f>$AR110</f>
        <v>Units</v>
      </c>
      <c r="BS110" s="485" t="str">
        <f>BS$1</f>
        <v>R</v>
      </c>
      <c r="BT110" s="31" t="str">
        <f t="shared" ref="BT110:BV110" si="118">BT$1</f>
        <v>1Omy</v>
      </c>
      <c r="BU110" s="32" t="str">
        <f t="shared" si="118"/>
        <v>2U</v>
      </c>
      <c r="BV110" s="33" t="str">
        <f t="shared" si="118"/>
        <v>3Ama</v>
      </c>
      <c r="BW110" s="191"/>
      <c r="BX110" s="113" t="str">
        <f>$AQ110</f>
        <v>Quantity</v>
      </c>
      <c r="BY110" s="113" t="str">
        <f>$AR110</f>
        <v>Units</v>
      </c>
      <c r="BZ110" s="485" t="str">
        <f>BZ$1</f>
        <v>1-R/U</v>
      </c>
      <c r="CA110" s="31" t="str">
        <f t="shared" ref="CA110:CC110" si="119">CA$1</f>
        <v>1-Omy/R</v>
      </c>
      <c r="CB110" s="32" t="str">
        <f t="shared" si="119"/>
        <v>1-Omy/U</v>
      </c>
      <c r="CC110" s="33" t="str">
        <f t="shared" si="119"/>
        <v>1-ROX/U</v>
      </c>
      <c r="CD110" s="191"/>
      <c r="CE110" s="113" t="str">
        <f>$AQ110</f>
        <v>Quantity</v>
      </c>
      <c r="CF110" s="113" t="str">
        <f>$AR110</f>
        <v>Units</v>
      </c>
      <c r="CG110" s="485" t="str">
        <f>CG$1</f>
        <v>R</v>
      </c>
      <c r="CH110" s="31" t="str">
        <f t="shared" ref="CH110:CJ110" si="120">CH$1</f>
        <v>1Omy</v>
      </c>
      <c r="CI110" s="32" t="str">
        <f t="shared" si="120"/>
        <v>2U</v>
      </c>
      <c r="CJ110" s="33" t="str">
        <f t="shared" si="120"/>
        <v>3Ama</v>
      </c>
      <c r="CK110" s="191"/>
      <c r="CL110" s="113" t="str">
        <f>$AQ110</f>
        <v>Quantity</v>
      </c>
      <c r="CM110" s="113" t="str">
        <f>$AR110</f>
        <v>Units</v>
      </c>
      <c r="CN110" s="485" t="str">
        <f>CN$1</f>
        <v>R</v>
      </c>
      <c r="CO110" s="31" t="str">
        <f t="shared" ref="CO110:CQ110" si="121">CO$1</f>
        <v>1Omy</v>
      </c>
      <c r="CP110" s="32" t="str">
        <f t="shared" si="121"/>
        <v>2U</v>
      </c>
      <c r="CQ110" s="33" t="str">
        <f t="shared" si="121"/>
        <v>3Ama</v>
      </c>
      <c r="CR110" s="191"/>
      <c r="CS110" s="113" t="str">
        <f>$AQ110</f>
        <v>Quantity</v>
      </c>
      <c r="CT110" s="113" t="str">
        <f>$AR110</f>
        <v>Units</v>
      </c>
      <c r="CU110" s="485" t="str">
        <f>CU$1</f>
        <v>1-R/U</v>
      </c>
      <c r="CV110" s="31" t="str">
        <f t="shared" ref="CV110:CX110" si="122">CV$1</f>
        <v>1-Omy/R</v>
      </c>
      <c r="CW110" s="32" t="str">
        <f t="shared" si="122"/>
        <v>1-Omy/U</v>
      </c>
      <c r="CX110" s="33" t="str">
        <f t="shared" si="122"/>
        <v>1-ROX/U</v>
      </c>
      <c r="CY110" s="14"/>
    </row>
    <row r="111" spans="1:104">
      <c r="A111" s="83"/>
      <c r="B111" s="83"/>
      <c r="C111" s="83"/>
      <c r="D111" s="83"/>
      <c r="E111" s="14"/>
      <c r="F111" s="14"/>
      <c r="G111" s="83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16"/>
      <c r="AA111" s="271" t="s">
        <v>48</v>
      </c>
      <c r="AB111" s="257"/>
      <c r="AC111" s="254"/>
      <c r="AD111" s="158" t="s">
        <v>49</v>
      </c>
      <c r="AE111" s="117"/>
      <c r="AF111" s="255"/>
      <c r="AG111" s="105"/>
      <c r="AH111" s="106"/>
      <c r="AI111" s="17"/>
      <c r="AJ111" s="8"/>
      <c r="AK111" s="8"/>
      <c r="AL111" s="8"/>
      <c r="AM111" s="8"/>
      <c r="AP111" s="455" t="str">
        <f>E102</f>
        <v/>
      </c>
      <c r="AQ111" s="488" t="s">
        <v>5</v>
      </c>
      <c r="AR111" s="488" t="s">
        <v>4</v>
      </c>
      <c r="AS111" s="21" t="str">
        <f>IF(ISNUMBER(AJ111),AJ111-($G103*AJ110+$G102),"")</f>
        <v/>
      </c>
      <c r="AT111" s="21" t="str">
        <f>IF(ISNUMBER(AK111),AK111-($G103*AK110+$G102),"")</f>
        <v/>
      </c>
      <c r="AU111" s="21" t="str">
        <f>IF(ISNUMBER(AL111),AL111-($G103*AL110+$G102),"")</f>
        <v/>
      </c>
      <c r="AV111" s="21" t="str">
        <f>IF(ISNUMBER(AM111),AM111-($G103*AM110+$G102),"")</f>
        <v/>
      </c>
      <c r="AW111" s="107">
        <f>$AH110</f>
        <v>0</v>
      </c>
      <c r="AX111" s="107">
        <f>$AI110</f>
        <v>0</v>
      </c>
      <c r="AY111" s="73" t="str">
        <f>IF(ISNUMBER(AJ110),AJ110,"")</f>
        <v/>
      </c>
      <c r="AZ111" s="73" t="str">
        <f>IF(ISNUMBER(AK110),AK110,"")</f>
        <v/>
      </c>
      <c r="BA111" s="73" t="str">
        <f t="shared" ref="BA111:BB111" si="123">IF(ISNUMBER(AL110),AL110,"")</f>
        <v/>
      </c>
      <c r="BB111" s="73" t="str">
        <f t="shared" si="123"/>
        <v/>
      </c>
      <c r="BC111" s="166"/>
      <c r="BD111" s="176" t="str">
        <f>$AA104</f>
        <v>•</v>
      </c>
      <c r="BE111" s="193">
        <f>$D102</f>
        <v>0</v>
      </c>
      <c r="BF111" s="124">
        <f>$B103</f>
        <v>0</v>
      </c>
      <c r="BG111" s="194" t="str">
        <f>$E102</f>
        <v/>
      </c>
      <c r="BH111" s="195"/>
      <c r="BI111" s="196" t="str">
        <f>IF(ISNUMBER($AB113),$AB113,"")</f>
        <v/>
      </c>
      <c r="BJ111" s="489" t="str">
        <f>AH2</f>
        <v>O2 flow per cells</v>
      </c>
      <c r="BK111" s="489" t="str">
        <f>AI2</f>
        <v>pmol/(s*Mill)</v>
      </c>
      <c r="BL111" s="7" t="str">
        <f>IF(ISNUMBER(AS111),AS111/AJ103,"")</f>
        <v/>
      </c>
      <c r="BM111" s="7" t="str">
        <f>IF(ISNUMBER(AT111),AT111/AK103,"")</f>
        <v/>
      </c>
      <c r="BN111" s="7" t="str">
        <f>IF(ISNUMBER(AU111),AU111/AL103,"")</f>
        <v/>
      </c>
      <c r="BO111" s="7" t="str">
        <f>IF(ISNUMBER(AV111),AV111/AM103,"")</f>
        <v/>
      </c>
      <c r="BP111" s="194" t="str">
        <f>$E102</f>
        <v/>
      </c>
      <c r="BQ111" s="6" t="s">
        <v>19</v>
      </c>
      <c r="BR111" s="6" t="s">
        <v>20</v>
      </c>
      <c r="BS111" s="5" t="str">
        <f>IF(ISNUMBER(BL111),BL111/$AQ109,"")</f>
        <v/>
      </c>
      <c r="BT111" s="5" t="str">
        <f>IF(ISNUMBER(BM111),BM111/$AQ109,"")</f>
        <v/>
      </c>
      <c r="BU111" s="5" t="str">
        <f>IF(ISNUMBER(BN111),BN111/$AQ109,"")</f>
        <v/>
      </c>
      <c r="BV111" s="5" t="str">
        <f>IF(ISNUMBER(BO111),BO111/$AQ109,"")</f>
        <v/>
      </c>
      <c r="BW111" s="194" t="str">
        <f>$E102</f>
        <v/>
      </c>
      <c r="BX111" s="6" t="s">
        <v>18</v>
      </c>
      <c r="BY111" s="6" t="s">
        <v>21</v>
      </c>
      <c r="BZ111" s="5" t="str">
        <f>IF(ISNUMBER(BN111),1-BL111/BN111,"")</f>
        <v/>
      </c>
      <c r="CA111" s="5" t="str">
        <f>IF(ISNUMBER(BM111),1-BM111/BL111,"")</f>
        <v/>
      </c>
      <c r="CB111" s="5" t="str">
        <f>IF(ISNUMBER(BM111),1-BM111/BN111,"")</f>
        <v/>
      </c>
      <c r="CC111" s="5" t="str">
        <f>IF(ISNUMBER(BN111),1-BO111/BN111,"")</f>
        <v/>
      </c>
      <c r="CD111" s="194" t="str">
        <f>$E102</f>
        <v/>
      </c>
      <c r="CE111" s="489" t="str">
        <f>AH3</f>
        <v>O2 flow per cells (mt: ROX-corr.)</v>
      </c>
      <c r="CF111" s="489" t="str">
        <f>AI2</f>
        <v>pmol/(s*Mill)</v>
      </c>
      <c r="CG111" s="7" t="str">
        <f>IF(ISNUMBER(BL111),BL111-$AR109,"")</f>
        <v/>
      </c>
      <c r="CH111" s="7" t="str">
        <f t="shared" ref="CH111:CJ111" si="124">IF(ISNUMBER(BM111),BM111-$AR109,"")</f>
        <v/>
      </c>
      <c r="CI111" s="7" t="str">
        <f t="shared" si="124"/>
        <v/>
      </c>
      <c r="CJ111" s="7" t="str">
        <f t="shared" si="124"/>
        <v/>
      </c>
      <c r="CK111" s="194" t="str">
        <f>$E102</f>
        <v/>
      </c>
      <c r="CL111" s="6" t="s">
        <v>3</v>
      </c>
      <c r="CM111" s="6" t="s">
        <v>1</v>
      </c>
      <c r="CN111" s="5" t="str">
        <f>IF(ISNUMBER(CG111),CG111/($AQ109-$AR109),"")</f>
        <v/>
      </c>
      <c r="CO111" s="5" t="str">
        <f t="shared" ref="CO111:CQ111" si="125">IF(ISNUMBER(CH111),CH111/($AQ109-$AR109),"")</f>
        <v/>
      </c>
      <c r="CP111" s="5" t="str">
        <f t="shared" si="125"/>
        <v/>
      </c>
      <c r="CQ111" s="5" t="str">
        <f t="shared" si="125"/>
        <v/>
      </c>
      <c r="CR111" s="194" t="str">
        <f>$E102</f>
        <v/>
      </c>
      <c r="CS111" s="6" t="s">
        <v>2</v>
      </c>
      <c r="CT111" s="6" t="s">
        <v>1</v>
      </c>
      <c r="CU111" s="5" t="str">
        <f>IF(ISNUMBER(CI111),1-CG111/CI111,"")</f>
        <v/>
      </c>
      <c r="CV111" s="5" t="str">
        <f>IF(ISNUMBER(CH111),1-CH111/CG111,"")</f>
        <v/>
      </c>
      <c r="CW111" s="5" t="str">
        <f>IF(ISNUMBER(CH111),1-CH111/CI111,"")</f>
        <v/>
      </c>
      <c r="CX111" s="5" t="str">
        <f>IF(ISNUMBER(CI111),1-CJ111/CI111,"")</f>
        <v/>
      </c>
      <c r="CY111" s="14"/>
    </row>
    <row r="112" spans="1:104">
      <c r="A112" s="83"/>
      <c r="B112" s="83"/>
      <c r="C112" s="83"/>
      <c r="D112" s="83"/>
      <c r="E112" s="83"/>
      <c r="F112" s="83"/>
      <c r="G112" s="83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26"/>
      <c r="AA112" s="272" t="s">
        <v>50</v>
      </c>
      <c r="AB112" s="258"/>
      <c r="AC112" s="259"/>
      <c r="AD112" s="158" t="s">
        <v>178</v>
      </c>
      <c r="AE112" s="256"/>
      <c r="AF112" s="255"/>
      <c r="AG112" s="274"/>
      <c r="AH112" s="275"/>
      <c r="AI112" s="275"/>
      <c r="AJ112" s="276"/>
      <c r="AK112" s="276"/>
      <c r="AL112" s="276"/>
      <c r="AM112" s="276"/>
      <c r="AN112" s="2"/>
      <c r="AO112" s="11"/>
      <c r="AP112" s="74"/>
      <c r="AQ112" s="75"/>
      <c r="AR112" s="75"/>
      <c r="AS112" s="3"/>
      <c r="AT112" s="3"/>
      <c r="AU112" s="3"/>
      <c r="AV112" s="3"/>
      <c r="AW112" s="4"/>
      <c r="AX112" s="4"/>
      <c r="AY112" s="2"/>
      <c r="AZ112" s="2"/>
      <c r="BA112" s="2"/>
      <c r="BB112" s="2"/>
      <c r="BC112" s="76"/>
      <c r="BD112" s="4"/>
      <c r="BE112" s="4"/>
      <c r="BF112" s="75"/>
      <c r="BG112" s="77"/>
      <c r="BH112" s="77"/>
      <c r="BI112" s="2"/>
      <c r="BJ112" s="4"/>
      <c r="BK112" s="4"/>
      <c r="BL112" s="3"/>
      <c r="BM112" s="3"/>
      <c r="BN112" s="3"/>
      <c r="BO112" s="3"/>
      <c r="BP112" s="14"/>
      <c r="BQ112" s="4"/>
      <c r="BR112" s="4"/>
      <c r="BS112" s="2"/>
      <c r="BT112" s="2"/>
      <c r="BU112" s="2"/>
      <c r="BV112" s="2"/>
      <c r="BW112" s="14"/>
      <c r="BX112" s="4"/>
      <c r="BY112" s="4"/>
      <c r="BZ112" s="2"/>
      <c r="CA112" s="2"/>
      <c r="CB112" s="2"/>
      <c r="CC112" s="2"/>
      <c r="CD112" s="13"/>
      <c r="CE112" s="4"/>
      <c r="CF112" s="4"/>
      <c r="CG112" s="3"/>
      <c r="CH112" s="3"/>
      <c r="CI112" s="3"/>
      <c r="CJ112" s="3"/>
      <c r="CK112" s="14"/>
      <c r="CL112" s="4"/>
      <c r="CM112" s="4"/>
      <c r="CN112" s="2"/>
      <c r="CO112" s="2"/>
      <c r="CP112" s="2"/>
      <c r="CQ112" s="2"/>
      <c r="CR112" s="14"/>
      <c r="CS112" s="4"/>
      <c r="CT112" s="4"/>
      <c r="CU112" s="2"/>
      <c r="CV112" s="2"/>
      <c r="CW112" s="2"/>
      <c r="CX112" s="2"/>
      <c r="CY112" s="14"/>
    </row>
    <row r="113" spans="1:104">
      <c r="A113" s="83"/>
      <c r="B113" s="83"/>
      <c r="C113" s="83"/>
      <c r="D113" s="83"/>
      <c r="E113" s="83"/>
      <c r="F113" s="83"/>
      <c r="G113" s="83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26"/>
      <c r="AA113" s="271" t="s">
        <v>51</v>
      </c>
      <c r="AB113" s="260"/>
      <c r="AC113" s="261"/>
      <c r="AD113" s="262" t="s">
        <v>52</v>
      </c>
      <c r="AE113" s="263">
        <v>-2</v>
      </c>
      <c r="AF113" s="255"/>
      <c r="AG113" s="274"/>
      <c r="AH113" s="274"/>
      <c r="AI113" s="274"/>
      <c r="AJ113" s="145"/>
      <c r="AK113" s="145"/>
      <c r="AL113" s="145"/>
      <c r="AM113" s="145"/>
      <c r="AN113" s="133"/>
      <c r="AO113" s="181"/>
      <c r="AP113" s="74"/>
      <c r="AQ113" s="142"/>
      <c r="AR113" s="142"/>
      <c r="AS113" s="135"/>
      <c r="AT113" s="135"/>
      <c r="AU113" s="135"/>
      <c r="AV113" s="135"/>
      <c r="AW113" s="127"/>
      <c r="AX113" s="127"/>
      <c r="AY113" s="133"/>
      <c r="AZ113" s="133"/>
      <c r="BA113" s="133"/>
      <c r="BB113" s="133"/>
      <c r="BC113" s="166"/>
      <c r="BD113" s="127"/>
      <c r="BE113" s="127"/>
      <c r="BF113" s="142"/>
      <c r="BG113" s="183"/>
      <c r="BH113" s="183"/>
      <c r="BI113" s="133"/>
      <c r="BJ113" s="127"/>
      <c r="BK113" s="127"/>
      <c r="BL113" s="135"/>
      <c r="BM113" s="135"/>
      <c r="BN113" s="135"/>
      <c r="BO113" s="135"/>
      <c r="BP113" s="14"/>
      <c r="BQ113" s="127"/>
      <c r="BR113" s="127"/>
      <c r="BS113" s="133"/>
      <c r="BT113" s="133"/>
      <c r="BU113" s="133"/>
      <c r="BV113" s="133"/>
      <c r="BW113" s="14"/>
      <c r="BX113" s="127"/>
      <c r="BY113" s="127"/>
      <c r="BZ113" s="133"/>
      <c r="CA113" s="133"/>
      <c r="CB113" s="133"/>
      <c r="CC113" s="133"/>
      <c r="CD113" s="13"/>
      <c r="CE113" s="127"/>
      <c r="CF113" s="127"/>
      <c r="CG113" s="135"/>
      <c r="CH113" s="135"/>
      <c r="CI113" s="135"/>
      <c r="CJ113" s="135"/>
      <c r="CK113" s="14"/>
      <c r="CL113" s="127"/>
      <c r="CM113" s="127"/>
      <c r="CN113" s="133"/>
      <c r="CO113" s="133"/>
      <c r="CP113" s="133"/>
      <c r="CQ113" s="133"/>
      <c r="CR113" s="14"/>
      <c r="CS113" s="127"/>
      <c r="CT113" s="127"/>
      <c r="CU113" s="133"/>
      <c r="CV113" s="133"/>
      <c r="CW113" s="133"/>
      <c r="CX113" s="133"/>
      <c r="CY113" s="14"/>
    </row>
    <row r="114" spans="1:104" ht="13.5" thickBot="1">
      <c r="A114" s="83"/>
      <c r="B114" s="83"/>
      <c r="C114" s="83"/>
      <c r="D114" s="83"/>
      <c r="E114" s="83"/>
      <c r="F114" s="83"/>
      <c r="G114" s="83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26"/>
      <c r="AA114" s="273" t="s">
        <v>53</v>
      </c>
      <c r="AB114" s="264">
        <v>2</v>
      </c>
      <c r="AC114" s="265" t="s">
        <v>54</v>
      </c>
      <c r="AD114" s="266" t="s">
        <v>55</v>
      </c>
      <c r="AE114" s="267">
        <v>2.5000000000000001E-2</v>
      </c>
      <c r="AF114" s="268"/>
      <c r="AG114" s="274"/>
      <c r="AH114" s="274"/>
      <c r="AI114" s="274"/>
      <c r="AJ114" s="145"/>
      <c r="AK114" s="145"/>
      <c r="AL114" s="145"/>
      <c r="AM114" s="145"/>
      <c r="AN114" s="133"/>
      <c r="AO114" s="181"/>
      <c r="AP114" s="74"/>
      <c r="AQ114" s="142"/>
      <c r="AR114" s="142"/>
      <c r="AS114" s="135"/>
      <c r="AT114" s="135"/>
      <c r="AU114" s="135"/>
      <c r="AV114" s="135"/>
      <c r="AW114" s="127"/>
      <c r="AX114" s="127"/>
      <c r="AY114" s="133"/>
      <c r="AZ114" s="133"/>
      <c r="BA114" s="133"/>
      <c r="BB114" s="133"/>
      <c r="BC114" s="166"/>
      <c r="BD114" s="127"/>
      <c r="BE114" s="127"/>
      <c r="BF114" s="142"/>
      <c r="BG114" s="183"/>
      <c r="BH114" s="183"/>
      <c r="BI114" s="133"/>
      <c r="BJ114" s="127"/>
      <c r="BK114" s="127"/>
      <c r="BL114" s="135"/>
      <c r="BM114" s="135"/>
      <c r="BN114" s="135"/>
      <c r="BO114" s="135"/>
      <c r="BP114" s="14"/>
      <c r="BQ114" s="127"/>
      <c r="BR114" s="127"/>
      <c r="BS114" s="133"/>
      <c r="BT114" s="133"/>
      <c r="BU114" s="133"/>
      <c r="BV114" s="133"/>
      <c r="BW114" s="14"/>
      <c r="BX114" s="127"/>
      <c r="BY114" s="127"/>
      <c r="BZ114" s="133"/>
      <c r="CA114" s="133"/>
      <c r="CB114" s="133"/>
      <c r="CC114" s="133"/>
      <c r="CD114" s="13"/>
      <c r="CE114" s="127"/>
      <c r="CF114" s="127"/>
      <c r="CG114" s="135"/>
      <c r="CH114" s="135"/>
      <c r="CI114" s="135"/>
      <c r="CJ114" s="135"/>
      <c r="CK114" s="14"/>
      <c r="CL114" s="127"/>
      <c r="CM114" s="127"/>
      <c r="CN114" s="133"/>
      <c r="CO114" s="133"/>
      <c r="CP114" s="133"/>
      <c r="CQ114" s="133"/>
      <c r="CR114" s="14"/>
      <c r="CS114" s="127"/>
      <c r="CT114" s="127"/>
      <c r="CU114" s="133"/>
      <c r="CV114" s="133"/>
      <c r="CW114" s="133"/>
      <c r="CX114" s="133"/>
      <c r="CY114" s="14"/>
    </row>
    <row r="115" spans="1:104">
      <c r="A115" s="83"/>
      <c r="B115" s="83"/>
      <c r="C115" s="83"/>
      <c r="D115" s="83"/>
      <c r="E115" s="83"/>
      <c r="F115" s="83"/>
      <c r="G115" s="83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26"/>
      <c r="AH115" s="127"/>
      <c r="AI115" s="127"/>
      <c r="AJ115" s="135"/>
      <c r="AK115" s="135"/>
      <c r="AL115" s="135"/>
      <c r="AM115" s="135"/>
      <c r="AN115" s="133"/>
      <c r="AO115" s="181"/>
      <c r="AP115" s="74"/>
      <c r="AQ115" s="142"/>
      <c r="AR115" s="142"/>
      <c r="AS115" s="135"/>
      <c r="AT115" s="135"/>
      <c r="AU115" s="135"/>
      <c r="AV115" s="135"/>
      <c r="AW115" s="127"/>
      <c r="AX115" s="127"/>
      <c r="AY115" s="133"/>
      <c r="AZ115" s="133"/>
      <c r="BA115" s="133"/>
      <c r="BB115" s="133"/>
      <c r="BC115" s="166"/>
      <c r="BD115" s="127"/>
      <c r="BE115" s="127"/>
      <c r="BF115" s="142"/>
      <c r="BG115" s="183"/>
      <c r="BH115" s="183"/>
      <c r="BI115" s="133"/>
      <c r="BJ115" s="127"/>
      <c r="BK115" s="127"/>
      <c r="BL115" s="135"/>
      <c r="BM115" s="135"/>
      <c r="BN115" s="135"/>
      <c r="BO115" s="135"/>
      <c r="BP115" s="14"/>
      <c r="BQ115" s="127"/>
      <c r="BR115" s="127"/>
      <c r="BS115" s="127"/>
      <c r="BT115" s="127"/>
      <c r="BU115" s="127"/>
      <c r="BV115" s="133"/>
      <c r="BW115" s="14"/>
      <c r="BX115" s="127"/>
      <c r="BY115" s="127"/>
      <c r="BZ115" s="133"/>
      <c r="CA115" s="133"/>
      <c r="CB115" s="133"/>
      <c r="CC115" s="133"/>
      <c r="CD115" s="13"/>
      <c r="CE115" s="127"/>
      <c r="CF115" s="127"/>
      <c r="CG115" s="135"/>
      <c r="CH115" s="135"/>
      <c r="CI115" s="135"/>
      <c r="CJ115" s="135"/>
      <c r="CK115" s="14"/>
      <c r="CL115" s="127"/>
      <c r="CM115" s="127"/>
      <c r="CN115" s="133"/>
      <c r="CO115" s="133"/>
      <c r="CP115" s="133"/>
      <c r="CQ115" s="133"/>
      <c r="CR115" s="14"/>
      <c r="CS115" s="127"/>
      <c r="CT115" s="127"/>
      <c r="CU115" s="133"/>
      <c r="CV115" s="133"/>
      <c r="CW115" s="133"/>
      <c r="CX115" s="133"/>
      <c r="CY115" s="14"/>
    </row>
    <row r="116" spans="1:104">
      <c r="A116" s="83"/>
      <c r="B116" s="83"/>
      <c r="C116" s="83"/>
      <c r="D116" s="83"/>
      <c r="E116" s="83"/>
      <c r="F116" s="83"/>
      <c r="G116" s="83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26"/>
      <c r="AH116" s="127"/>
      <c r="AI116" s="127"/>
      <c r="AJ116" s="135"/>
      <c r="AK116" s="135"/>
      <c r="AL116" s="135"/>
      <c r="AM116" s="135"/>
      <c r="AN116" s="133"/>
      <c r="AO116" s="181"/>
      <c r="AP116" s="74"/>
      <c r="AQ116" s="142"/>
      <c r="AR116" s="142"/>
      <c r="AS116" s="135"/>
      <c r="AT116" s="135"/>
      <c r="AU116" s="135"/>
      <c r="AV116" s="135"/>
      <c r="AW116" s="127"/>
      <c r="AX116" s="127"/>
      <c r="AY116" s="133"/>
      <c r="AZ116" s="133"/>
      <c r="BA116" s="133"/>
      <c r="BB116" s="133"/>
      <c r="BC116" s="166"/>
      <c r="BD116" s="127"/>
      <c r="BE116" s="127"/>
      <c r="BF116" s="142"/>
      <c r="BG116" s="183"/>
      <c r="BH116" s="183"/>
      <c r="BI116" s="133"/>
      <c r="BJ116" s="127"/>
      <c r="BK116" s="127"/>
      <c r="BL116" s="135"/>
      <c r="BM116" s="135"/>
      <c r="BN116" s="135"/>
      <c r="BO116" s="135"/>
      <c r="BP116" s="14"/>
      <c r="BQ116" s="127"/>
      <c r="BR116" s="127"/>
      <c r="BS116" s="127"/>
      <c r="BT116" s="127"/>
      <c r="BU116" s="127"/>
      <c r="BV116" s="133"/>
      <c r="BW116" s="14"/>
      <c r="BX116" s="127"/>
      <c r="BY116" s="127"/>
      <c r="BZ116" s="133"/>
      <c r="CA116" s="133"/>
      <c r="CB116" s="133"/>
      <c r="CC116" s="133"/>
      <c r="CD116" s="13"/>
      <c r="CE116" s="127"/>
      <c r="CF116" s="127"/>
      <c r="CG116" s="135"/>
      <c r="CH116" s="135"/>
      <c r="CI116" s="135"/>
      <c r="CJ116" s="135"/>
      <c r="CK116" s="14"/>
      <c r="CL116" s="127"/>
      <c r="CM116" s="127"/>
      <c r="CN116" s="133"/>
      <c r="CO116" s="133"/>
      <c r="CP116" s="133"/>
      <c r="CQ116" s="133"/>
      <c r="CR116" s="14"/>
      <c r="CS116" s="127"/>
      <c r="CT116" s="127"/>
      <c r="CU116" s="133"/>
      <c r="CV116" s="133"/>
      <c r="CW116" s="133"/>
      <c r="CX116" s="133"/>
      <c r="CY116" s="14"/>
    </row>
    <row r="117" spans="1:104">
      <c r="A117" s="83"/>
      <c r="B117" s="83"/>
      <c r="C117" s="83"/>
      <c r="D117" s="83"/>
      <c r="E117" s="83"/>
      <c r="F117" s="83"/>
      <c r="G117" s="83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AH117" s="127"/>
      <c r="AI117" s="127"/>
      <c r="AJ117" s="135"/>
      <c r="AK117" s="135"/>
      <c r="AL117" s="135"/>
      <c r="AM117" s="135"/>
      <c r="AN117" s="133"/>
      <c r="AO117" s="181"/>
      <c r="AP117" s="74"/>
      <c r="AQ117" s="142"/>
      <c r="AR117" s="142"/>
      <c r="AS117" s="135"/>
      <c r="AT117" s="135"/>
      <c r="AU117" s="135"/>
      <c r="AV117" s="135"/>
      <c r="AW117" s="127"/>
      <c r="AX117" s="127"/>
      <c r="AY117" s="133"/>
      <c r="AZ117" s="133"/>
      <c r="BA117" s="133"/>
      <c r="BB117" s="133"/>
      <c r="BC117" s="166"/>
      <c r="BD117" s="127"/>
      <c r="BE117" s="127"/>
      <c r="BF117" s="142"/>
      <c r="BG117" s="183"/>
      <c r="BH117" s="183"/>
      <c r="BI117" s="133"/>
      <c r="BJ117" s="127"/>
      <c r="BK117" s="127"/>
      <c r="BL117" s="135"/>
      <c r="BM117" s="135"/>
      <c r="BN117" s="135"/>
      <c r="BO117" s="135"/>
      <c r="BP117" s="14"/>
      <c r="BQ117" s="127"/>
      <c r="BR117" s="127"/>
      <c r="BS117" s="127"/>
      <c r="BT117" s="127"/>
      <c r="BU117" s="127"/>
      <c r="BV117" s="133"/>
      <c r="BW117" s="14"/>
      <c r="BX117" s="127"/>
      <c r="BY117" s="127"/>
      <c r="BZ117" s="133"/>
      <c r="CA117" s="133"/>
      <c r="CB117" s="133"/>
      <c r="CC117" s="133"/>
      <c r="CD117" s="13"/>
      <c r="CE117" s="127"/>
      <c r="CF117" s="127"/>
      <c r="CG117" s="135"/>
      <c r="CH117" s="135"/>
      <c r="CI117" s="135"/>
      <c r="CJ117" s="135"/>
      <c r="CK117" s="14"/>
      <c r="CL117" s="127"/>
      <c r="CM117" s="127"/>
      <c r="CN117" s="133"/>
      <c r="CO117" s="133"/>
      <c r="CP117" s="133"/>
      <c r="CQ117" s="133"/>
      <c r="CR117" s="14"/>
      <c r="CS117" s="127"/>
      <c r="CT117" s="127"/>
      <c r="CU117" s="133"/>
      <c r="CV117" s="133"/>
      <c r="CW117" s="133"/>
      <c r="CX117" s="133"/>
      <c r="CY117" s="14"/>
    </row>
    <row r="118" spans="1:104">
      <c r="A118" s="184"/>
      <c r="B118" s="133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26"/>
      <c r="AH118" s="127"/>
      <c r="AI118" s="127"/>
      <c r="AJ118" s="135"/>
      <c r="AK118" s="135"/>
      <c r="AL118" s="135"/>
      <c r="AM118" s="135"/>
      <c r="AN118" s="133"/>
      <c r="AO118" s="181"/>
      <c r="AP118" s="74"/>
      <c r="AQ118" s="142"/>
      <c r="AR118" s="142"/>
      <c r="AS118" s="26" t="str">
        <f>IF(ISNUMBER(AJ118),AJ118-($D111*AJ117+$E111),"")</f>
        <v/>
      </c>
      <c r="AT118" s="26" t="str">
        <f>IF(ISNUMBER(AK118),AK118-($D111*AK117+$E111),"")</f>
        <v/>
      </c>
      <c r="AU118" s="26"/>
      <c r="AV118" s="26" t="str">
        <f>IF(ISNUMBER(AM118),AM118-($D111*AM117+$E111),"")</f>
        <v/>
      </c>
      <c r="AW118" s="127"/>
      <c r="AX118" s="127"/>
      <c r="AY118" s="133"/>
      <c r="AZ118" s="133"/>
      <c r="BA118" s="133"/>
      <c r="BB118" s="133"/>
      <c r="BC118" s="166"/>
      <c r="BD118" s="127"/>
      <c r="BE118" s="127"/>
      <c r="BF118" s="142"/>
      <c r="BG118" s="183"/>
      <c r="BH118" s="183"/>
      <c r="BI118" s="133"/>
      <c r="BJ118" s="127"/>
      <c r="BK118" s="127"/>
      <c r="BL118" s="78" t="str">
        <f>IF(ISNUMBER(AS118),AS118/AJ110,"")</f>
        <v/>
      </c>
      <c r="BM118" s="78" t="str">
        <f>IF(ISNUMBER(AT118),AT118/AK110,"")</f>
        <v/>
      </c>
      <c r="BN118" s="78"/>
      <c r="BO118" s="78" t="str">
        <f>IF(ISNUMBER(AV118),AV118/AM110,"")</f>
        <v/>
      </c>
      <c r="BP118" s="117"/>
      <c r="BQ118" s="141"/>
      <c r="BR118" s="127"/>
      <c r="BS118" s="127"/>
      <c r="BT118" s="127"/>
      <c r="BU118" s="127"/>
      <c r="BV118" s="24"/>
      <c r="BW118" s="117"/>
      <c r="BX118" s="141"/>
      <c r="BY118" s="141"/>
      <c r="BZ118" s="27" t="s">
        <v>0</v>
      </c>
      <c r="CA118" s="24" t="str">
        <f>IF(ISNUMBER(BL118),1-BL118/BM118,"")</f>
        <v/>
      </c>
      <c r="CB118" s="24"/>
      <c r="CC118" s="24"/>
      <c r="CD118" s="197"/>
      <c r="CE118" s="141"/>
      <c r="CF118" s="141"/>
      <c r="CG118" s="147"/>
      <c r="CH118" s="147"/>
      <c r="CI118" s="147"/>
      <c r="CJ118" s="147"/>
      <c r="CK118" s="117"/>
      <c r="CL118" s="141"/>
      <c r="CM118" s="141"/>
      <c r="CN118" s="134"/>
      <c r="CO118" s="134"/>
      <c r="CP118" s="134"/>
      <c r="CQ118" s="134"/>
      <c r="CR118" s="117"/>
      <c r="CS118" s="141"/>
      <c r="CT118" s="141"/>
      <c r="CU118" s="134"/>
      <c r="CV118" s="134"/>
      <c r="CW118" s="134"/>
      <c r="CX118" s="134"/>
      <c r="CY118" s="117"/>
    </row>
    <row r="119" spans="1:104">
      <c r="A119" s="184"/>
      <c r="B119" s="133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26"/>
      <c r="AH119" s="127"/>
      <c r="AI119" s="127"/>
      <c r="AJ119" s="135"/>
      <c r="AK119" s="135"/>
      <c r="AL119" s="135"/>
      <c r="AM119" s="135"/>
      <c r="AN119" s="133"/>
      <c r="AO119" s="181"/>
      <c r="AP119" s="74"/>
      <c r="AQ119" s="142"/>
      <c r="AR119" s="142"/>
      <c r="AS119" s="147"/>
      <c r="AT119" s="147"/>
      <c r="AU119" s="147"/>
      <c r="AV119" s="147"/>
      <c r="AW119" s="127"/>
      <c r="AX119" s="127"/>
      <c r="AY119" s="133"/>
      <c r="AZ119" s="133"/>
      <c r="BA119" s="133"/>
      <c r="BB119" s="133"/>
      <c r="BC119" s="166"/>
      <c r="BD119" s="127"/>
      <c r="BE119" s="127"/>
      <c r="BF119" s="142"/>
      <c r="BG119" s="183"/>
      <c r="BH119" s="183"/>
      <c r="BI119" s="133"/>
      <c r="BJ119" s="127"/>
      <c r="BK119" s="127"/>
      <c r="BL119" s="147"/>
      <c r="BM119" s="147"/>
      <c r="BN119" s="147"/>
      <c r="BO119" s="147"/>
      <c r="BP119" s="117"/>
      <c r="BQ119" s="141"/>
      <c r="BR119" s="127"/>
      <c r="BS119" s="127"/>
      <c r="BT119" s="127"/>
      <c r="BU119" s="127"/>
      <c r="BV119" s="134"/>
      <c r="BW119" s="117"/>
      <c r="BX119" s="141"/>
      <c r="BY119" s="141"/>
      <c r="BZ119" s="134"/>
      <c r="CA119" s="134"/>
      <c r="CB119" s="134"/>
      <c r="CC119" s="134"/>
      <c r="CD119" s="197"/>
      <c r="CE119" s="141"/>
      <c r="CF119" s="141"/>
      <c r="CG119" s="147"/>
      <c r="CH119" s="147"/>
      <c r="CI119" s="147"/>
      <c r="CJ119" s="147"/>
      <c r="CK119" s="117"/>
      <c r="CL119" s="141"/>
      <c r="CM119" s="141"/>
      <c r="CN119" s="134"/>
      <c r="CO119" s="134"/>
      <c r="CP119" s="134"/>
      <c r="CQ119" s="134"/>
      <c r="CR119" s="117"/>
      <c r="CS119" s="141"/>
      <c r="CT119" s="141"/>
      <c r="CU119" s="134"/>
      <c r="CV119" s="134"/>
      <c r="CW119" s="134"/>
      <c r="CX119" s="134"/>
      <c r="CY119" s="117"/>
    </row>
    <row r="120" spans="1:104" ht="13.5" thickBot="1">
      <c r="A120" s="460" t="s">
        <v>68</v>
      </c>
      <c r="B120" s="198" t="str">
        <f>$G$22</f>
        <v>DatLab 7 Template 16-08-02</v>
      </c>
      <c r="C120" s="199"/>
      <c r="D120" s="199"/>
      <c r="E120" s="199"/>
      <c r="F120" s="199"/>
      <c r="G120" s="199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1"/>
      <c r="AA120" s="202"/>
      <c r="AB120" s="202"/>
      <c r="AC120" s="202"/>
      <c r="AD120" s="202"/>
      <c r="AE120" s="202"/>
      <c r="AF120" s="202"/>
      <c r="AG120" s="202"/>
      <c r="AH120" s="12" t="str">
        <f>$B120</f>
        <v>DatLab 7 Template 16-08-02</v>
      </c>
      <c r="AI120" s="161"/>
      <c r="AJ120" s="203"/>
      <c r="AK120" s="203"/>
      <c r="AL120" s="203"/>
      <c r="AM120" s="203"/>
      <c r="AN120" s="204"/>
      <c r="AO120" s="205"/>
      <c r="AP120" s="206"/>
      <c r="AQ120" s="79" t="str">
        <f>$B120</f>
        <v>DatLab 7 Template 16-08-02</v>
      </c>
      <c r="AR120" s="161"/>
      <c r="AS120" s="203"/>
      <c r="AT120" s="203"/>
      <c r="AU120" s="203"/>
      <c r="AV120" s="203"/>
      <c r="AW120" s="161"/>
      <c r="AX120" s="161"/>
      <c r="AY120" s="204"/>
      <c r="AZ120" s="204"/>
      <c r="BA120" s="204"/>
      <c r="BB120" s="204"/>
      <c r="BC120" s="207"/>
      <c r="BD120" s="161"/>
      <c r="BE120" s="161"/>
      <c r="BF120" s="61"/>
      <c r="BG120" s="208"/>
      <c r="BH120" s="208"/>
      <c r="BI120" s="204"/>
      <c r="BJ120" s="79" t="str">
        <f>$B120</f>
        <v>DatLab 7 Template 16-08-02</v>
      </c>
      <c r="BK120" s="161"/>
      <c r="BL120" s="203"/>
      <c r="BM120" s="203"/>
      <c r="BN120" s="203"/>
      <c r="BO120" s="203"/>
      <c r="BP120" s="209"/>
      <c r="BQ120" s="79" t="str">
        <f>$B120</f>
        <v>DatLab 7 Template 16-08-02</v>
      </c>
      <c r="BR120" s="200"/>
      <c r="BS120" s="200"/>
      <c r="BT120" s="200"/>
      <c r="BU120" s="200"/>
      <c r="BV120" s="204"/>
      <c r="BW120" s="209"/>
      <c r="BX120" s="79" t="str">
        <f>$B120</f>
        <v>DatLab 7 Template 16-08-02</v>
      </c>
      <c r="BY120" s="161"/>
      <c r="BZ120" s="204"/>
      <c r="CA120" s="204"/>
      <c r="CB120" s="204"/>
      <c r="CC120" s="204"/>
      <c r="CD120" s="210"/>
      <c r="CE120" s="79" t="str">
        <f>$B120</f>
        <v>DatLab 7 Template 16-08-02</v>
      </c>
      <c r="CF120" s="161"/>
      <c r="CG120" s="203"/>
      <c r="CH120" s="203"/>
      <c r="CI120" s="203"/>
      <c r="CJ120" s="203"/>
      <c r="CK120" s="209"/>
      <c r="CL120" s="79" t="str">
        <f>$B120</f>
        <v>DatLab 7 Template 16-08-02</v>
      </c>
      <c r="CM120" s="161"/>
      <c r="CN120" s="204"/>
      <c r="CO120" s="204"/>
      <c r="CP120" s="204"/>
      <c r="CQ120" s="204"/>
      <c r="CR120" s="209"/>
      <c r="CS120" s="79" t="str">
        <f>$B120</f>
        <v>DatLab 7 Template 16-08-02</v>
      </c>
      <c r="CT120" s="161"/>
      <c r="CU120" s="204"/>
      <c r="CV120" s="204"/>
      <c r="CW120" s="204"/>
      <c r="CX120" s="204"/>
      <c r="CY120" s="209"/>
    </row>
    <row r="121" spans="1:104">
      <c r="A121" s="331" t="s">
        <v>108</v>
      </c>
      <c r="B121" s="285" t="str">
        <f>AA124</f>
        <v>•</v>
      </c>
      <c r="C121" s="277"/>
      <c r="D121" s="30"/>
      <c r="F121" s="55" t="s">
        <v>16</v>
      </c>
      <c r="G121" s="56">
        <f>AC125</f>
        <v>0</v>
      </c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425"/>
      <c r="AC121" s="110"/>
      <c r="AD121" s="110"/>
      <c r="AE121" s="110"/>
      <c r="AF121" s="110"/>
      <c r="AG121" s="110"/>
      <c r="AH121" s="110"/>
      <c r="AI121" s="180" t="s">
        <v>65</v>
      </c>
      <c r="AJ121" s="485" t="str">
        <f>AJ$1</f>
        <v>R</v>
      </c>
      <c r="AK121" s="31" t="str">
        <f t="shared" ref="AK121:AM121" si="126">AK$1</f>
        <v>1Omy</v>
      </c>
      <c r="AL121" s="32" t="str">
        <f t="shared" si="126"/>
        <v>2U</v>
      </c>
      <c r="AM121" s="33" t="str">
        <f t="shared" si="126"/>
        <v>3Ama</v>
      </c>
      <c r="AN121" s="133"/>
      <c r="AO121" s="181"/>
      <c r="AP121" s="74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8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3"/>
      <c r="BR121" s="143"/>
      <c r="BS121" s="143"/>
      <c r="BT121" s="143"/>
      <c r="BU121" s="143"/>
      <c r="BV121" s="143"/>
      <c r="BW121" s="14"/>
      <c r="BY121" s="143"/>
      <c r="BZ121" s="143"/>
      <c r="CA121" s="143"/>
      <c r="CB121" s="143"/>
      <c r="CC121" s="143"/>
      <c r="CD121" s="13"/>
      <c r="CF121" s="143"/>
      <c r="CG121" s="143"/>
      <c r="CH121" s="143"/>
      <c r="CI121" s="143"/>
      <c r="CJ121" s="143"/>
      <c r="CK121" s="13"/>
      <c r="CM121" s="143"/>
      <c r="CN121" s="143"/>
      <c r="CO121" s="143"/>
      <c r="CP121" s="143"/>
      <c r="CQ121" s="143"/>
      <c r="CR121" s="13"/>
      <c r="CT121" s="143"/>
      <c r="CU121" s="143"/>
      <c r="CV121" s="143"/>
      <c r="CW121" s="143"/>
      <c r="CX121" s="143"/>
      <c r="CY121" s="13"/>
    </row>
    <row r="122" spans="1:104">
      <c r="A122" s="452" t="str">
        <f>E122</f>
        <v/>
      </c>
      <c r="B122" s="286" t="s">
        <v>26</v>
      </c>
      <c r="C122" s="88">
        <f>AB127</f>
        <v>0</v>
      </c>
      <c r="D122" s="88">
        <f>AB129</f>
        <v>0</v>
      </c>
      <c r="E122" s="278" t="str">
        <f>IF(ISNUMBER(AB130),AB130+0.01*AB131,"")</f>
        <v/>
      </c>
      <c r="F122" s="279" t="s">
        <v>10</v>
      </c>
      <c r="G122" s="98">
        <f>AE133</f>
        <v>-2</v>
      </c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240" t="str">
        <f>$E122</f>
        <v/>
      </c>
      <c r="AA122" s="176"/>
      <c r="AB122" s="176"/>
      <c r="AC122" s="176"/>
      <c r="AD122" s="176"/>
      <c r="AE122" s="176"/>
      <c r="AF122" s="176"/>
      <c r="AG122" s="176"/>
      <c r="AH122" s="57" t="s">
        <v>215</v>
      </c>
      <c r="AI122" s="58" t="s">
        <v>12</v>
      </c>
      <c r="AJ122" s="182">
        <f>AJ126</f>
        <v>0</v>
      </c>
      <c r="AK122" s="182">
        <f t="shared" ref="AK122:AM122" si="127">AK126</f>
        <v>0</v>
      </c>
      <c r="AL122" s="182">
        <f t="shared" si="127"/>
        <v>0</v>
      </c>
      <c r="AM122" s="182">
        <f t="shared" si="127"/>
        <v>0</v>
      </c>
      <c r="AN122" s="133"/>
      <c r="AO122" s="181"/>
      <c r="AP122" s="74"/>
      <c r="AQ122" s="142"/>
      <c r="AR122" s="142"/>
      <c r="AS122" s="135"/>
      <c r="AT122" s="135"/>
      <c r="AU122" s="135"/>
      <c r="AV122" s="135"/>
      <c r="AW122" s="127"/>
      <c r="AX122" s="127"/>
      <c r="AY122" s="133"/>
      <c r="AZ122" s="133"/>
      <c r="BA122" s="133"/>
      <c r="BB122" s="133"/>
      <c r="BC122" s="166"/>
      <c r="BD122" s="127"/>
      <c r="BE122" s="127"/>
      <c r="BF122" s="142"/>
      <c r="BG122" s="183"/>
      <c r="BH122" s="183"/>
      <c r="BI122" s="133"/>
      <c r="BJ122" s="127"/>
      <c r="BK122" s="127"/>
      <c r="BL122" s="135"/>
      <c r="BM122" s="135"/>
      <c r="BN122" s="135"/>
      <c r="BO122" s="135"/>
      <c r="BP122" s="14"/>
      <c r="BQ122" s="127"/>
      <c r="BR122" s="127"/>
      <c r="BS122" s="133"/>
      <c r="BT122" s="133"/>
      <c r="BU122" s="133"/>
      <c r="BV122" s="133"/>
      <c r="BW122" s="14"/>
      <c r="BX122" s="127"/>
      <c r="BY122" s="127"/>
      <c r="BZ122" s="133"/>
      <c r="CA122" s="133"/>
      <c r="CB122" s="133"/>
      <c r="CC122" s="133"/>
      <c r="CD122" s="13"/>
      <c r="CE122" s="127"/>
      <c r="CF122" s="127"/>
      <c r="CG122" s="135"/>
      <c r="CH122" s="135"/>
      <c r="CI122" s="135"/>
      <c r="CJ122" s="135"/>
      <c r="CK122" s="14"/>
      <c r="CL122" s="127"/>
      <c r="CM122" s="127"/>
      <c r="CN122" s="133"/>
      <c r="CO122" s="133"/>
      <c r="CP122" s="133"/>
      <c r="CQ122" s="133"/>
      <c r="CR122" s="14"/>
      <c r="CS122" s="127"/>
      <c r="CT122" s="127"/>
      <c r="CU122" s="133"/>
      <c r="CV122" s="133"/>
      <c r="CW122" s="133"/>
      <c r="CX122" s="133"/>
      <c r="CY122" s="14"/>
    </row>
    <row r="123" spans="1:104" ht="13.5" thickBot="1">
      <c r="A123" s="457" t="s">
        <v>84</v>
      </c>
      <c r="B123" s="280">
        <f>AB128</f>
        <v>0</v>
      </c>
      <c r="C123" s="281" t="s">
        <v>35</v>
      </c>
      <c r="D123" s="281" t="s">
        <v>181</v>
      </c>
      <c r="E123" s="22">
        <f>E124/G124</f>
        <v>0</v>
      </c>
      <c r="F123" s="279" t="s">
        <v>11</v>
      </c>
      <c r="G123" s="99">
        <f>AE134</f>
        <v>2.5000000000000001E-2</v>
      </c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463" t="s">
        <v>80</v>
      </c>
      <c r="AA123" s="133" t="s">
        <v>83</v>
      </c>
      <c r="AB123" s="51"/>
      <c r="AC123" s="110" t="str">
        <f>$G$3</f>
        <v>DatLab 7</v>
      </c>
      <c r="AD123" s="51"/>
      <c r="AE123" s="51"/>
      <c r="AF123" s="96"/>
      <c r="AG123" s="51"/>
      <c r="AH123" s="59" t="s">
        <v>8</v>
      </c>
      <c r="AI123" s="59" t="s">
        <v>183</v>
      </c>
      <c r="AJ123" s="60">
        <f>$E123-($E123*AJ122/1000)/2</f>
        <v>0</v>
      </c>
      <c r="AK123" s="60">
        <f>$E123-($E123*(SUM(AJ122:AK122))/1000)/2</f>
        <v>0</v>
      </c>
      <c r="AL123" s="60">
        <f>$E123-($E123*(SUM(AJ122:AL122))/1000)/2</f>
        <v>0</v>
      </c>
      <c r="AM123" s="60">
        <f>$E123-($E123*(SUM(AJ122:AM122))/1000)/2</f>
        <v>0</v>
      </c>
      <c r="AN123" s="133"/>
      <c r="AO123" s="181"/>
      <c r="AP123" s="74"/>
      <c r="AQ123" s="142"/>
      <c r="AR123" s="142"/>
      <c r="AS123" s="135"/>
      <c r="AT123" s="135"/>
      <c r="AU123" s="135"/>
      <c r="AV123" s="135"/>
      <c r="AW123" s="127"/>
      <c r="AX123" s="127"/>
      <c r="AY123" s="133"/>
      <c r="AZ123" s="133"/>
      <c r="BA123" s="133"/>
      <c r="BB123" s="133"/>
      <c r="BC123" s="166"/>
      <c r="BD123" s="127"/>
      <c r="BE123" s="127"/>
      <c r="BF123" s="142"/>
      <c r="BG123" s="183"/>
      <c r="BH123" s="183"/>
      <c r="BI123" s="133"/>
      <c r="BJ123" s="127"/>
      <c r="BK123" s="127"/>
      <c r="BL123" s="135"/>
      <c r="BM123" s="135"/>
      <c r="BN123" s="135"/>
      <c r="BO123" s="135"/>
      <c r="BP123" s="14"/>
      <c r="BQ123" s="127"/>
      <c r="BR123" s="127"/>
      <c r="BS123" s="133"/>
      <c r="BT123" s="133"/>
      <c r="BU123" s="133"/>
      <c r="BV123" s="133"/>
      <c r="BW123" s="14"/>
      <c r="BX123" s="127"/>
      <c r="BY123" s="127"/>
      <c r="BZ123" s="133"/>
      <c r="CA123" s="133"/>
      <c r="CB123" s="133"/>
      <c r="CC123" s="133"/>
      <c r="CD123" s="13"/>
      <c r="CE123" s="127"/>
      <c r="CF123" s="127"/>
      <c r="CG123" s="135"/>
      <c r="CH123" s="135"/>
      <c r="CI123" s="135"/>
      <c r="CJ123" s="135"/>
      <c r="CK123" s="14"/>
      <c r="CL123" s="127"/>
      <c r="CM123" s="127"/>
      <c r="CN123" s="133"/>
      <c r="CO123" s="133"/>
      <c r="CP123" s="133"/>
      <c r="CQ123" s="133"/>
      <c r="CR123" s="14"/>
      <c r="CS123" s="127"/>
      <c r="CT123" s="127"/>
      <c r="CU123" s="133"/>
      <c r="CV123" s="133"/>
      <c r="CW123" s="133"/>
      <c r="CX123" s="133"/>
      <c r="CY123" s="14"/>
      <c r="CZ123" s="10" t="s">
        <v>9</v>
      </c>
    </row>
    <row r="124" spans="1:104" ht="14.25" thickTop="1" thickBot="1">
      <c r="A124" s="184"/>
      <c r="B124" s="282">
        <f>AB126</f>
        <v>0</v>
      </c>
      <c r="C124" s="283" t="s">
        <v>7</v>
      </c>
      <c r="D124" s="283" t="s">
        <v>182</v>
      </c>
      <c r="E124" s="100">
        <f>AB133</f>
        <v>0</v>
      </c>
      <c r="F124" s="284" t="s">
        <v>36</v>
      </c>
      <c r="G124" s="62">
        <f>AB134</f>
        <v>2</v>
      </c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241" t="s">
        <v>33</v>
      </c>
      <c r="AA124" s="211" t="s">
        <v>177</v>
      </c>
      <c r="AB124" s="242"/>
      <c r="AC124" s="242"/>
      <c r="AD124" s="242"/>
      <c r="AE124" s="242"/>
      <c r="AF124" s="243"/>
      <c r="AG124" s="117"/>
      <c r="AH124" s="117"/>
      <c r="AI124" s="117"/>
      <c r="AJ124" s="117"/>
      <c r="AK124" s="117"/>
      <c r="AL124" s="117"/>
      <c r="AM124" s="117"/>
      <c r="AP124" s="74"/>
      <c r="AS124" s="135"/>
      <c r="AT124" s="135"/>
      <c r="AU124" s="135"/>
      <c r="AV124" s="135"/>
      <c r="BC124" s="166"/>
      <c r="BD124" s="127"/>
      <c r="BE124" s="127"/>
      <c r="BF124" s="142"/>
      <c r="BG124" s="183"/>
      <c r="BH124" s="183"/>
      <c r="BI124" s="133"/>
      <c r="BJ124" s="127"/>
      <c r="BK124" s="127"/>
      <c r="BL124" s="135"/>
      <c r="BM124" s="135"/>
      <c r="BN124" s="135"/>
      <c r="BO124" s="135"/>
      <c r="BP124" s="14"/>
      <c r="BQ124" s="127"/>
      <c r="BR124" s="127"/>
      <c r="BS124" s="133"/>
      <c r="BT124" s="133"/>
      <c r="BU124" s="133"/>
      <c r="BV124" s="133"/>
      <c r="BW124" s="14"/>
      <c r="BX124" s="127"/>
      <c r="BY124" s="127"/>
      <c r="BZ124" s="133"/>
      <c r="CA124" s="133"/>
      <c r="CB124" s="133"/>
      <c r="CC124" s="133"/>
      <c r="CD124" s="13"/>
      <c r="CE124" s="127"/>
      <c r="CF124" s="127"/>
      <c r="CG124" s="135"/>
      <c r="CH124" s="135"/>
      <c r="CI124" s="135"/>
      <c r="CJ124" s="135"/>
      <c r="CK124" s="14"/>
      <c r="CL124" s="127"/>
      <c r="CM124" s="127"/>
      <c r="CN124" s="133"/>
      <c r="CO124" s="133"/>
      <c r="CP124" s="133"/>
      <c r="CQ124" s="133"/>
      <c r="CR124" s="14"/>
      <c r="CS124" s="127"/>
      <c r="CT124" s="127"/>
      <c r="CU124" s="133"/>
      <c r="CV124" s="133"/>
      <c r="CW124" s="133"/>
      <c r="CX124" s="133"/>
      <c r="CY124" s="14"/>
      <c r="CZ124" s="101" t="s">
        <v>66</v>
      </c>
    </row>
    <row r="125" spans="1:104" ht="13.5" thickBot="1">
      <c r="A125" s="83" t="s">
        <v>69</v>
      </c>
      <c r="B125" s="63"/>
      <c r="C125" s="134"/>
      <c r="D125" s="41"/>
      <c r="E125" s="41"/>
      <c r="F125" s="469" t="s">
        <v>166</v>
      </c>
      <c r="G125" s="469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16"/>
      <c r="AA125" s="269"/>
      <c r="AB125" s="244" t="s">
        <v>56</v>
      </c>
      <c r="AC125" s="245"/>
      <c r="AD125" s="246" t="s">
        <v>37</v>
      </c>
      <c r="AE125" s="247" t="s">
        <v>38</v>
      </c>
      <c r="AF125" s="248"/>
      <c r="AG125" s="102"/>
      <c r="AH125" s="15"/>
      <c r="AI125" s="15"/>
      <c r="AJ125" s="485"/>
      <c r="AK125" s="31"/>
      <c r="AL125" s="32"/>
      <c r="AM125" s="33"/>
      <c r="AN125" s="133"/>
      <c r="AO125" s="181"/>
      <c r="AP125" s="74"/>
      <c r="AS125" s="135"/>
      <c r="AT125" s="135"/>
      <c r="AU125" s="135"/>
      <c r="AV125" s="135"/>
      <c r="AW125" s="127"/>
      <c r="AX125" s="127"/>
      <c r="AY125" s="133"/>
      <c r="AZ125" s="133"/>
      <c r="BA125" s="133"/>
      <c r="BB125" s="133"/>
      <c r="BC125" s="166"/>
      <c r="BD125" s="127"/>
      <c r="BE125" s="127"/>
      <c r="BF125" s="142"/>
      <c r="BG125" s="183"/>
      <c r="BH125" s="183"/>
      <c r="BI125" s="133"/>
      <c r="BJ125" s="127"/>
      <c r="BK125" s="127"/>
      <c r="BL125" s="135"/>
      <c r="BM125" s="135"/>
      <c r="BN125" s="135"/>
      <c r="BO125" s="135"/>
      <c r="BP125" s="14"/>
      <c r="BQ125" s="127"/>
      <c r="BR125" s="127"/>
      <c r="BS125" s="133"/>
      <c r="BT125" s="133"/>
      <c r="BU125" s="133"/>
      <c r="BV125" s="133"/>
      <c r="BW125" s="14"/>
      <c r="BX125" s="127"/>
      <c r="BY125" s="127"/>
      <c r="BZ125" s="133"/>
      <c r="CA125" s="133"/>
      <c r="CB125" s="133"/>
      <c r="CC125" s="133"/>
      <c r="CD125" s="13"/>
      <c r="CE125" s="127"/>
      <c r="CF125" s="127"/>
      <c r="CG125" s="135"/>
      <c r="CH125" s="135"/>
      <c r="CI125" s="135"/>
      <c r="CJ125" s="135"/>
      <c r="CK125" s="14"/>
      <c r="CL125" s="127"/>
      <c r="CM125" s="127"/>
      <c r="CN125" s="133"/>
      <c r="CO125" s="133"/>
      <c r="CP125" s="133"/>
      <c r="CQ125" s="133"/>
      <c r="CR125" s="14"/>
      <c r="CS125" s="127"/>
      <c r="CT125" s="127"/>
      <c r="CU125" s="133"/>
      <c r="CV125" s="133"/>
      <c r="CW125" s="133"/>
      <c r="CX125" s="133"/>
      <c r="CY125" s="14"/>
    </row>
    <row r="126" spans="1:104">
      <c r="A126" s="9" t="s">
        <v>70</v>
      </c>
      <c r="B126" s="83"/>
      <c r="C126" s="13"/>
      <c r="D126" s="185"/>
      <c r="E126" s="8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26"/>
      <c r="AA126" s="270" t="s">
        <v>39</v>
      </c>
      <c r="AB126" s="249"/>
      <c r="AC126" s="250"/>
      <c r="AD126" s="251" t="s">
        <v>40</v>
      </c>
      <c r="AE126" s="247"/>
      <c r="AF126" s="252"/>
      <c r="AG126" s="102"/>
      <c r="AH126" s="186"/>
      <c r="AI126" s="186"/>
      <c r="AJ126" s="133"/>
      <c r="AK126" s="133"/>
      <c r="AL126" s="133"/>
      <c r="AM126" s="133"/>
      <c r="AN126" s="133"/>
      <c r="AO126" s="181"/>
      <c r="AP126" s="74"/>
      <c r="AQ126" s="64" t="s">
        <v>17</v>
      </c>
      <c r="AR126" s="187"/>
      <c r="AS126" s="135"/>
      <c r="AT126" s="135"/>
      <c r="AU126" s="135"/>
      <c r="AV126" s="135"/>
      <c r="AW126" s="127"/>
      <c r="AX126" s="127"/>
      <c r="AY126" s="133"/>
      <c r="AZ126" s="133"/>
      <c r="BA126" s="133"/>
      <c r="BB126" s="133"/>
      <c r="BC126" s="166"/>
      <c r="BD126" s="127"/>
      <c r="BE126" s="127"/>
      <c r="BF126" s="142"/>
      <c r="BG126" s="183"/>
      <c r="BH126" s="183"/>
      <c r="BI126" s="133"/>
      <c r="BJ126" s="127"/>
      <c r="BK126" s="127"/>
      <c r="BL126" s="135"/>
      <c r="BM126" s="135"/>
      <c r="BN126" s="135"/>
      <c r="BO126" s="135"/>
      <c r="BP126" s="14"/>
      <c r="BQ126" s="127"/>
      <c r="BR126" s="127"/>
      <c r="BS126" s="133"/>
      <c r="BT126" s="133"/>
      <c r="BU126" s="133"/>
      <c r="BV126" s="133"/>
      <c r="BW126" s="14"/>
      <c r="BX126" s="127"/>
      <c r="BY126" s="127"/>
      <c r="BZ126" s="133"/>
      <c r="CA126" s="133"/>
      <c r="CB126" s="133"/>
      <c r="CC126" s="133"/>
      <c r="CD126" s="13"/>
      <c r="CE126" s="127"/>
      <c r="CF126" s="127"/>
      <c r="CG126" s="135"/>
      <c r="CH126" s="135"/>
      <c r="CI126" s="135"/>
      <c r="CJ126" s="135"/>
      <c r="CK126" s="14"/>
      <c r="CL126" s="127"/>
      <c r="CM126" s="127"/>
      <c r="CN126" s="133"/>
      <c r="CO126" s="133"/>
      <c r="CP126" s="133"/>
      <c r="CQ126" s="133"/>
      <c r="CR126" s="14"/>
      <c r="CS126" s="127"/>
      <c r="CT126" s="127"/>
      <c r="CU126" s="133"/>
      <c r="CV126" s="133"/>
      <c r="CW126" s="133"/>
      <c r="CX126" s="133"/>
      <c r="CY126" s="14"/>
    </row>
    <row r="127" spans="1:104" ht="13.5" thickBot="1">
      <c r="A127" s="83"/>
      <c r="B127" s="83"/>
      <c r="C127" s="83"/>
      <c r="D127" s="85"/>
      <c r="E127" s="84"/>
      <c r="F127" s="8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26"/>
      <c r="AA127" s="271" t="s">
        <v>41</v>
      </c>
      <c r="AB127" s="253"/>
      <c r="AC127" s="254"/>
      <c r="AD127" s="158" t="s">
        <v>42</v>
      </c>
      <c r="AE127" s="117"/>
      <c r="AF127" s="255"/>
      <c r="AG127" s="14"/>
      <c r="AH127" s="186"/>
      <c r="AI127" s="186"/>
      <c r="AJ127" s="188"/>
      <c r="AK127" s="188"/>
      <c r="AL127" s="188"/>
      <c r="AM127" s="188"/>
      <c r="AN127" s="133"/>
      <c r="AO127" s="181"/>
      <c r="AP127" s="74"/>
      <c r="AQ127" s="65" t="s">
        <v>43</v>
      </c>
      <c r="AR127" s="66"/>
      <c r="AS127" s="135"/>
      <c r="AT127" s="135"/>
      <c r="AU127" s="135"/>
      <c r="AV127" s="135"/>
      <c r="AW127" s="127"/>
      <c r="AX127" s="127"/>
      <c r="AY127" s="133"/>
      <c r="AZ127" s="133"/>
      <c r="BA127" s="133"/>
      <c r="BB127" s="133"/>
      <c r="BC127" s="166"/>
      <c r="BD127" s="127"/>
      <c r="BE127" s="127"/>
      <c r="BF127" s="142"/>
      <c r="BG127" s="183"/>
      <c r="BH127" s="183"/>
      <c r="BI127" s="133"/>
      <c r="BJ127" s="127"/>
      <c r="BK127" s="127"/>
      <c r="BL127" s="135"/>
      <c r="BM127" s="135"/>
      <c r="BN127" s="135"/>
      <c r="BO127" s="135"/>
      <c r="BP127" s="14"/>
      <c r="BQ127" s="127"/>
      <c r="BR127" s="127"/>
      <c r="BS127" s="133"/>
      <c r="BT127" s="133"/>
      <c r="BU127" s="133"/>
      <c r="BV127" s="133"/>
      <c r="BW127" s="14"/>
      <c r="BX127" s="127"/>
      <c r="BY127" s="127"/>
      <c r="BZ127" s="133"/>
      <c r="CA127" s="133"/>
      <c r="CB127" s="133"/>
      <c r="CC127" s="133"/>
      <c r="CD127" s="13"/>
      <c r="CE127" s="127"/>
      <c r="CF127" s="127"/>
      <c r="CG127" s="135"/>
      <c r="CH127" s="135"/>
      <c r="CI127" s="135"/>
      <c r="CJ127" s="135"/>
      <c r="CK127" s="14"/>
      <c r="CL127" s="127"/>
      <c r="CM127" s="127"/>
      <c r="CN127" s="133"/>
      <c r="CO127" s="133"/>
      <c r="CP127" s="133"/>
      <c r="CQ127" s="133"/>
      <c r="CR127" s="14"/>
      <c r="CS127" s="127"/>
      <c r="CT127" s="127"/>
      <c r="CU127" s="133"/>
      <c r="CV127" s="133"/>
      <c r="CW127" s="133"/>
      <c r="CX127" s="133"/>
      <c r="CY127" s="14"/>
    </row>
    <row r="128" spans="1:104">
      <c r="A128" s="83"/>
      <c r="B128" s="83"/>
      <c r="C128" s="83"/>
      <c r="D128" s="85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26"/>
      <c r="AA128" s="271" t="s">
        <v>120</v>
      </c>
      <c r="AB128" s="253"/>
      <c r="AC128" s="254"/>
      <c r="AD128" s="158" t="s">
        <v>44</v>
      </c>
      <c r="AE128" s="117"/>
      <c r="AF128" s="255"/>
      <c r="AG128" s="14"/>
      <c r="AH128" s="186"/>
      <c r="AI128" s="188"/>
      <c r="AJ128" s="188"/>
      <c r="AK128" s="188"/>
      <c r="AL128" s="188"/>
      <c r="AM128" s="188"/>
      <c r="AP128" s="74"/>
      <c r="AQ128" s="67" t="s">
        <v>188</v>
      </c>
      <c r="AR128" s="68" t="s">
        <v>189</v>
      </c>
      <c r="AS128" s="135"/>
      <c r="AT128" s="135"/>
      <c r="AU128" s="135"/>
      <c r="AV128" s="135"/>
      <c r="AW128" s="127"/>
      <c r="AX128" s="127"/>
      <c r="AY128" s="133"/>
      <c r="AZ128" s="133"/>
      <c r="BA128" s="133"/>
      <c r="BB128" s="133"/>
      <c r="BC128" s="166"/>
      <c r="BD128" s="127"/>
      <c r="BE128" s="127"/>
      <c r="BF128" s="142"/>
      <c r="BG128" s="183"/>
      <c r="BH128" s="183"/>
      <c r="BI128" s="133"/>
      <c r="BJ128" s="127"/>
      <c r="BK128" s="127"/>
      <c r="BL128" s="135"/>
      <c r="BM128" s="135"/>
      <c r="BN128" s="135"/>
      <c r="BO128" s="135"/>
      <c r="BP128" s="14"/>
      <c r="BQ128" s="127"/>
      <c r="BR128" s="127"/>
      <c r="BS128" s="133"/>
      <c r="BT128" s="133"/>
      <c r="BU128" s="133"/>
      <c r="BV128" s="133"/>
      <c r="BW128" s="14"/>
      <c r="BX128" s="127"/>
      <c r="BY128" s="127"/>
      <c r="BZ128" s="133"/>
      <c r="CA128" s="133"/>
      <c r="CB128" s="133"/>
      <c r="CC128" s="133"/>
      <c r="CD128" s="13"/>
      <c r="CE128" s="127"/>
      <c r="CF128" s="127"/>
      <c r="CG128" s="135"/>
      <c r="CH128" s="135"/>
      <c r="CI128" s="135"/>
      <c r="CJ128" s="135"/>
      <c r="CK128" s="14"/>
      <c r="CL128" s="127"/>
      <c r="CM128" s="127"/>
      <c r="CN128" s="133"/>
      <c r="CO128" s="133"/>
      <c r="CP128" s="133"/>
      <c r="CQ128" s="133"/>
      <c r="CR128" s="14"/>
      <c r="CS128" s="127"/>
      <c r="CT128" s="127"/>
      <c r="CU128" s="133"/>
      <c r="CV128" s="133"/>
      <c r="CW128" s="133"/>
      <c r="CX128" s="133"/>
      <c r="CY128" s="14"/>
    </row>
    <row r="129" spans="1:104" ht="13.5" thickBot="1">
      <c r="A129" s="83"/>
      <c r="B129" s="83"/>
      <c r="C129" s="83"/>
      <c r="D129" s="83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26"/>
      <c r="AA129" s="271" t="s">
        <v>28</v>
      </c>
      <c r="AB129" s="197"/>
      <c r="AC129" s="254"/>
      <c r="AD129" s="158" t="s">
        <v>45</v>
      </c>
      <c r="AE129" s="117"/>
      <c r="AF129" s="255"/>
      <c r="AG129" s="177"/>
      <c r="AH129" s="189"/>
      <c r="AI129" s="190"/>
      <c r="AJ129" s="189"/>
      <c r="AK129" s="189"/>
      <c r="AL129" s="189"/>
      <c r="AM129" s="189"/>
      <c r="AP129" s="74"/>
      <c r="AQ129" s="69" t="str">
        <f>BN131</f>
        <v/>
      </c>
      <c r="AR129" s="70" t="str">
        <f>BO131</f>
        <v/>
      </c>
      <c r="AS129" s="135"/>
      <c r="AT129" s="135"/>
      <c r="AU129" s="135"/>
      <c r="AV129" s="135"/>
      <c r="AW129" s="127"/>
      <c r="AX129" s="127"/>
      <c r="AY129" s="133"/>
      <c r="AZ129" s="133"/>
      <c r="BA129" s="133"/>
      <c r="BB129" s="133"/>
      <c r="BC129" s="166"/>
      <c r="BD129" s="127"/>
      <c r="BE129" s="127"/>
      <c r="BF129" s="142"/>
      <c r="BG129" s="183"/>
      <c r="BH129" s="183"/>
      <c r="BI129" s="133"/>
      <c r="BJ129" s="127"/>
      <c r="BK129" s="127"/>
      <c r="BL129" s="135"/>
      <c r="BM129" s="135"/>
      <c r="BN129" s="135"/>
      <c r="BO129" s="135"/>
      <c r="BP129" s="14"/>
      <c r="BQ129" s="127"/>
      <c r="BR129" s="127"/>
      <c r="BS129" s="133"/>
      <c r="BT129" s="133"/>
      <c r="BU129" s="133"/>
      <c r="BV129" s="133"/>
      <c r="BW129" s="14"/>
      <c r="BX129" s="127"/>
      <c r="BY129" s="127"/>
      <c r="BZ129" s="133"/>
      <c r="CA129" s="133"/>
      <c r="CB129" s="133"/>
      <c r="CC129" s="133"/>
      <c r="CD129" s="13"/>
      <c r="CE129" s="127"/>
      <c r="CF129" s="127"/>
      <c r="CG129" s="135"/>
      <c r="CH129" s="135"/>
      <c r="CI129" s="135"/>
      <c r="CJ129" s="135"/>
      <c r="CK129" s="14"/>
      <c r="CL129" s="127"/>
      <c r="CM129" s="127"/>
      <c r="CN129" s="133"/>
      <c r="CO129" s="133"/>
      <c r="CP129" s="133"/>
      <c r="CQ129" s="133"/>
      <c r="CR129" s="14"/>
      <c r="CS129" s="127"/>
      <c r="CT129" s="127"/>
      <c r="CU129" s="133"/>
      <c r="CV129" s="133"/>
      <c r="CW129" s="133"/>
      <c r="CX129" s="133"/>
      <c r="CY129" s="14"/>
    </row>
    <row r="130" spans="1:104">
      <c r="A130" s="83"/>
      <c r="B130" s="87"/>
      <c r="C130" s="87"/>
      <c r="D130" s="87"/>
      <c r="E130" s="145"/>
      <c r="F130" s="145"/>
      <c r="G130" s="87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6"/>
      <c r="AA130" s="271" t="s">
        <v>46</v>
      </c>
      <c r="AB130" s="256"/>
      <c r="AC130" s="254"/>
      <c r="AD130" s="158" t="s">
        <v>47</v>
      </c>
      <c r="AE130" s="117"/>
      <c r="AF130" s="255"/>
      <c r="AG130" s="103"/>
      <c r="AH130" s="104"/>
      <c r="AI130" s="16"/>
      <c r="AJ130" s="71"/>
      <c r="AK130" s="71"/>
      <c r="AL130" s="71"/>
      <c r="AM130" s="71"/>
      <c r="AP130" s="454"/>
      <c r="AQ130" s="113" t="s">
        <v>14</v>
      </c>
      <c r="AR130" s="113" t="s">
        <v>13</v>
      </c>
      <c r="AS130" s="485" t="str">
        <f>AS$1</f>
        <v>R</v>
      </c>
      <c r="AT130" s="31" t="str">
        <f t="shared" ref="AT130:AV130" si="128">AT$1</f>
        <v>1Omy</v>
      </c>
      <c r="AU130" s="32" t="str">
        <f t="shared" si="128"/>
        <v>2U</v>
      </c>
      <c r="AV130" s="33" t="str">
        <f t="shared" si="128"/>
        <v>3Ama</v>
      </c>
      <c r="AW130" s="113" t="str">
        <f>AQ130</f>
        <v>Quantity</v>
      </c>
      <c r="AX130" s="113" t="str">
        <f>AR130</f>
        <v>Units</v>
      </c>
      <c r="AY130" s="485">
        <f>AJ125</f>
        <v>0</v>
      </c>
      <c r="AZ130" s="31">
        <f>AK125</f>
        <v>0</v>
      </c>
      <c r="BA130" s="32">
        <f>AL125</f>
        <v>0</v>
      </c>
      <c r="BB130" s="33">
        <f>AM125</f>
        <v>0</v>
      </c>
      <c r="BC130" s="166"/>
      <c r="BD130" s="34" t="s">
        <v>27</v>
      </c>
      <c r="BE130" s="34" t="s">
        <v>28</v>
      </c>
      <c r="BF130" s="35" t="s">
        <v>120</v>
      </c>
      <c r="BG130" s="72" t="s">
        <v>26</v>
      </c>
      <c r="BH130" s="72"/>
      <c r="BI130" s="36" t="s">
        <v>7</v>
      </c>
      <c r="BJ130" s="113" t="str">
        <f>$AQ130</f>
        <v>Quantity</v>
      </c>
      <c r="BK130" s="113" t="str">
        <f>$AR130</f>
        <v>Units</v>
      </c>
      <c r="BL130" s="485" t="str">
        <f>BL$1</f>
        <v>R</v>
      </c>
      <c r="BM130" s="31" t="str">
        <f t="shared" ref="BM130:BO130" si="129">BM$1</f>
        <v>1Omy</v>
      </c>
      <c r="BN130" s="32" t="str">
        <f t="shared" si="129"/>
        <v>2U</v>
      </c>
      <c r="BO130" s="33" t="str">
        <f t="shared" si="129"/>
        <v>3Ama</v>
      </c>
      <c r="BP130" s="191"/>
      <c r="BQ130" s="113" t="str">
        <f>$AQ130</f>
        <v>Quantity</v>
      </c>
      <c r="BR130" s="113" t="str">
        <f>$AR130</f>
        <v>Units</v>
      </c>
      <c r="BS130" s="485" t="str">
        <f>BS$1</f>
        <v>R</v>
      </c>
      <c r="BT130" s="31" t="str">
        <f t="shared" ref="BT130:BV130" si="130">BT$1</f>
        <v>1Omy</v>
      </c>
      <c r="BU130" s="32" t="str">
        <f t="shared" si="130"/>
        <v>2U</v>
      </c>
      <c r="BV130" s="33" t="str">
        <f t="shared" si="130"/>
        <v>3Ama</v>
      </c>
      <c r="BW130" s="191"/>
      <c r="BX130" s="113" t="str">
        <f>$AQ130</f>
        <v>Quantity</v>
      </c>
      <c r="BY130" s="113" t="str">
        <f>$AR130</f>
        <v>Units</v>
      </c>
      <c r="BZ130" s="485" t="str">
        <f>BZ$1</f>
        <v>1-R/U</v>
      </c>
      <c r="CA130" s="31" t="str">
        <f t="shared" ref="CA130:CC130" si="131">CA$1</f>
        <v>1-Omy/R</v>
      </c>
      <c r="CB130" s="32" t="str">
        <f t="shared" si="131"/>
        <v>1-Omy/U</v>
      </c>
      <c r="CC130" s="33" t="str">
        <f t="shared" si="131"/>
        <v>1-ROX/U</v>
      </c>
      <c r="CD130" s="191"/>
      <c r="CE130" s="113" t="str">
        <f>$AQ130</f>
        <v>Quantity</v>
      </c>
      <c r="CF130" s="113" t="str">
        <f>$AR130</f>
        <v>Units</v>
      </c>
      <c r="CG130" s="485" t="str">
        <f>CG$1</f>
        <v>R</v>
      </c>
      <c r="CH130" s="31" t="str">
        <f t="shared" ref="CH130:CJ130" si="132">CH$1</f>
        <v>1Omy</v>
      </c>
      <c r="CI130" s="32" t="str">
        <f t="shared" si="132"/>
        <v>2U</v>
      </c>
      <c r="CJ130" s="33" t="str">
        <f t="shared" si="132"/>
        <v>3Ama</v>
      </c>
      <c r="CK130" s="191"/>
      <c r="CL130" s="113" t="str">
        <f>$AQ130</f>
        <v>Quantity</v>
      </c>
      <c r="CM130" s="113" t="str">
        <f>$AR130</f>
        <v>Units</v>
      </c>
      <c r="CN130" s="485" t="str">
        <f>CN$1</f>
        <v>R</v>
      </c>
      <c r="CO130" s="31" t="str">
        <f t="shared" ref="CO130:CQ130" si="133">CO$1</f>
        <v>1Omy</v>
      </c>
      <c r="CP130" s="32" t="str">
        <f t="shared" si="133"/>
        <v>2U</v>
      </c>
      <c r="CQ130" s="33" t="str">
        <f t="shared" si="133"/>
        <v>3Ama</v>
      </c>
      <c r="CR130" s="191"/>
      <c r="CS130" s="113" t="str">
        <f>$AQ130</f>
        <v>Quantity</v>
      </c>
      <c r="CT130" s="113" t="str">
        <f>$AR130</f>
        <v>Units</v>
      </c>
      <c r="CU130" s="485" t="str">
        <f>CU$1</f>
        <v>1-R/U</v>
      </c>
      <c r="CV130" s="31" t="str">
        <f t="shared" ref="CV130:CX130" si="134">CV$1</f>
        <v>1-Omy/R</v>
      </c>
      <c r="CW130" s="32" t="str">
        <f t="shared" si="134"/>
        <v>1-Omy/U</v>
      </c>
      <c r="CX130" s="33" t="str">
        <f t="shared" si="134"/>
        <v>1-ROX/U</v>
      </c>
      <c r="CY130" s="14"/>
    </row>
    <row r="131" spans="1:104">
      <c r="A131" s="83"/>
      <c r="B131" s="83"/>
      <c r="C131" s="83"/>
      <c r="D131" s="83"/>
      <c r="E131" s="14"/>
      <c r="F131" s="14"/>
      <c r="G131" s="83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16"/>
      <c r="AA131" s="271" t="s">
        <v>48</v>
      </c>
      <c r="AB131" s="257"/>
      <c r="AC131" s="254"/>
      <c r="AD131" s="158" t="s">
        <v>49</v>
      </c>
      <c r="AE131" s="117"/>
      <c r="AF131" s="255"/>
      <c r="AG131" s="105"/>
      <c r="AH131" s="106"/>
      <c r="AI131" s="17"/>
      <c r="AJ131" s="8"/>
      <c r="AK131" s="8"/>
      <c r="AL131" s="8"/>
      <c r="AM131" s="8"/>
      <c r="AP131" s="455" t="str">
        <f>E122</f>
        <v/>
      </c>
      <c r="AQ131" s="488" t="s">
        <v>5</v>
      </c>
      <c r="AR131" s="488" t="s">
        <v>4</v>
      </c>
      <c r="AS131" s="21" t="str">
        <f>IF(ISNUMBER(AJ131),AJ131-($G123*AJ130+$G122),"")</f>
        <v/>
      </c>
      <c r="AT131" s="21" t="str">
        <f>IF(ISNUMBER(AK131),AK131-($G123*AK130+$G122),"")</f>
        <v/>
      </c>
      <c r="AU131" s="21" t="str">
        <f>IF(ISNUMBER(AL131),AL131-($G123*AL130+$G122),"")</f>
        <v/>
      </c>
      <c r="AV131" s="21" t="str">
        <f>IF(ISNUMBER(AM131),AM131-($G123*AM130+$G122),"")</f>
        <v/>
      </c>
      <c r="AW131" s="107">
        <f>$AH130</f>
        <v>0</v>
      </c>
      <c r="AX131" s="107">
        <f>$AI130</f>
        <v>0</v>
      </c>
      <c r="AY131" s="73" t="str">
        <f>IF(ISNUMBER(AJ130),AJ130,"")</f>
        <v/>
      </c>
      <c r="AZ131" s="73" t="str">
        <f>IF(ISNUMBER(AK130),AK130,"")</f>
        <v/>
      </c>
      <c r="BA131" s="73" t="str">
        <f t="shared" ref="BA131:BB131" si="135">IF(ISNUMBER(AL130),AL130,"")</f>
        <v/>
      </c>
      <c r="BB131" s="73" t="str">
        <f t="shared" si="135"/>
        <v/>
      </c>
      <c r="BC131" s="166"/>
      <c r="BD131" s="176" t="str">
        <f>$AA124</f>
        <v>•</v>
      </c>
      <c r="BE131" s="193">
        <f>$D122</f>
        <v>0</v>
      </c>
      <c r="BF131" s="124">
        <f>$B123</f>
        <v>0</v>
      </c>
      <c r="BG131" s="194" t="str">
        <f>$E122</f>
        <v/>
      </c>
      <c r="BH131" s="195"/>
      <c r="BI131" s="196" t="str">
        <f>IF(ISNUMBER($AB133),$AB133,"")</f>
        <v/>
      </c>
      <c r="BJ131" s="489" t="str">
        <f>AH2</f>
        <v>O2 flow per cells</v>
      </c>
      <c r="BK131" s="489" t="str">
        <f>AI2</f>
        <v>pmol/(s*Mill)</v>
      </c>
      <c r="BL131" s="7" t="str">
        <f>IF(ISNUMBER(AS131),AS131/AJ123,"")</f>
        <v/>
      </c>
      <c r="BM131" s="7" t="str">
        <f>IF(ISNUMBER(AT131),AT131/AK123,"")</f>
        <v/>
      </c>
      <c r="BN131" s="7" t="str">
        <f>IF(ISNUMBER(AU131),AU131/AL123,"")</f>
        <v/>
      </c>
      <c r="BO131" s="7" t="str">
        <f>IF(ISNUMBER(AV131),AV131/AM123,"")</f>
        <v/>
      </c>
      <c r="BP131" s="194" t="str">
        <f>$E122</f>
        <v/>
      </c>
      <c r="BQ131" s="6" t="s">
        <v>19</v>
      </c>
      <c r="BR131" s="6" t="s">
        <v>20</v>
      </c>
      <c r="BS131" s="5" t="str">
        <f>IF(ISNUMBER(BL131),BL131/$AQ129,"")</f>
        <v/>
      </c>
      <c r="BT131" s="5" t="str">
        <f>IF(ISNUMBER(BM131),BM131/$AQ129,"")</f>
        <v/>
      </c>
      <c r="BU131" s="5" t="str">
        <f>IF(ISNUMBER(BN131),BN131/$AQ129,"")</f>
        <v/>
      </c>
      <c r="BV131" s="5" t="str">
        <f>IF(ISNUMBER(BO131),BO131/$AQ129,"")</f>
        <v/>
      </c>
      <c r="BW131" s="194" t="str">
        <f>$E122</f>
        <v/>
      </c>
      <c r="BX131" s="6" t="s">
        <v>18</v>
      </c>
      <c r="BY131" s="6" t="s">
        <v>21</v>
      </c>
      <c r="BZ131" s="5" t="str">
        <f>IF(ISNUMBER(BN131),1-BL131/BN131,"")</f>
        <v/>
      </c>
      <c r="CA131" s="5" t="str">
        <f>IF(ISNUMBER(BM131),1-BM131/BL131,"")</f>
        <v/>
      </c>
      <c r="CB131" s="5" t="str">
        <f>IF(ISNUMBER(BM131),1-BM131/BN131,"")</f>
        <v/>
      </c>
      <c r="CC131" s="5" t="str">
        <f>IF(ISNUMBER(BN131),1-BO131/BN131,"")</f>
        <v/>
      </c>
      <c r="CD131" s="194" t="str">
        <f>$E122</f>
        <v/>
      </c>
      <c r="CE131" s="489" t="str">
        <f>AH3</f>
        <v>O2 flow per cells (mt: ROX-corr.)</v>
      </c>
      <c r="CF131" s="489" t="str">
        <f>AI2</f>
        <v>pmol/(s*Mill)</v>
      </c>
      <c r="CG131" s="7" t="str">
        <f>IF(ISNUMBER(BL131),BL131-$AR129,"")</f>
        <v/>
      </c>
      <c r="CH131" s="7" t="str">
        <f t="shared" ref="CH131:CJ131" si="136">IF(ISNUMBER(BM131),BM131-$AR129,"")</f>
        <v/>
      </c>
      <c r="CI131" s="7" t="str">
        <f t="shared" si="136"/>
        <v/>
      </c>
      <c r="CJ131" s="7" t="str">
        <f t="shared" si="136"/>
        <v/>
      </c>
      <c r="CK131" s="194" t="str">
        <f>$E122</f>
        <v/>
      </c>
      <c r="CL131" s="6" t="s">
        <v>3</v>
      </c>
      <c r="CM131" s="6" t="s">
        <v>1</v>
      </c>
      <c r="CN131" s="5" t="str">
        <f>IF(ISNUMBER(CG131),CG131/($AQ129-$AR129),"")</f>
        <v/>
      </c>
      <c r="CO131" s="5" t="str">
        <f t="shared" ref="CO131:CQ131" si="137">IF(ISNUMBER(CH131),CH131/($AQ129-$AR129),"")</f>
        <v/>
      </c>
      <c r="CP131" s="5" t="str">
        <f t="shared" si="137"/>
        <v/>
      </c>
      <c r="CQ131" s="5" t="str">
        <f t="shared" si="137"/>
        <v/>
      </c>
      <c r="CR131" s="194" t="str">
        <f>$E122</f>
        <v/>
      </c>
      <c r="CS131" s="6" t="s">
        <v>2</v>
      </c>
      <c r="CT131" s="6" t="s">
        <v>1</v>
      </c>
      <c r="CU131" s="5" t="str">
        <f>IF(ISNUMBER(CI131),1-CG131/CI131,"")</f>
        <v/>
      </c>
      <c r="CV131" s="5" t="str">
        <f>IF(ISNUMBER(CH131),1-CH131/CG131,"")</f>
        <v/>
      </c>
      <c r="CW131" s="5" t="str">
        <f>IF(ISNUMBER(CH131),1-CH131/CI131,"")</f>
        <v/>
      </c>
      <c r="CX131" s="5" t="str">
        <f>IF(ISNUMBER(CI131),1-CJ131/CI131,"")</f>
        <v/>
      </c>
      <c r="CY131" s="14"/>
    </row>
    <row r="132" spans="1:104">
      <c r="A132" s="83"/>
      <c r="B132" s="83"/>
      <c r="C132" s="83"/>
      <c r="D132" s="83"/>
      <c r="E132" s="83"/>
      <c r="F132" s="83"/>
      <c r="G132" s="83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26"/>
      <c r="AA132" s="272" t="s">
        <v>50</v>
      </c>
      <c r="AB132" s="258"/>
      <c r="AC132" s="259"/>
      <c r="AD132" s="158" t="s">
        <v>178</v>
      </c>
      <c r="AE132" s="256"/>
      <c r="AF132" s="255"/>
      <c r="AG132" s="274"/>
      <c r="AH132" s="275"/>
      <c r="AI132" s="275"/>
      <c r="AJ132" s="276"/>
      <c r="AK132" s="276"/>
      <c r="AL132" s="276"/>
      <c r="AM132" s="276"/>
      <c r="AN132" s="2"/>
      <c r="AO132" s="11"/>
      <c r="AP132" s="74"/>
      <c r="AQ132" s="75"/>
      <c r="AR132" s="75"/>
      <c r="AS132" s="3"/>
      <c r="AT132" s="3"/>
      <c r="AU132" s="3"/>
      <c r="AV132" s="3"/>
      <c r="AW132" s="4"/>
      <c r="AX132" s="4"/>
      <c r="AY132" s="2"/>
      <c r="AZ132" s="2"/>
      <c r="BA132" s="2"/>
      <c r="BB132" s="2"/>
      <c r="BC132" s="76"/>
      <c r="BD132" s="4"/>
      <c r="BE132" s="4"/>
      <c r="BF132" s="75"/>
      <c r="BG132" s="77"/>
      <c r="BH132" s="77"/>
      <c r="BI132" s="2"/>
      <c r="BJ132" s="4"/>
      <c r="BK132" s="4"/>
      <c r="BL132" s="3"/>
      <c r="BM132" s="3"/>
      <c r="BN132" s="3"/>
      <c r="BO132" s="3"/>
      <c r="BP132" s="14"/>
      <c r="BQ132" s="4"/>
      <c r="BR132" s="4"/>
      <c r="BS132" s="2"/>
      <c r="BT132" s="2"/>
      <c r="BU132" s="2"/>
      <c r="BV132" s="2"/>
      <c r="BW132" s="14"/>
      <c r="BX132" s="4"/>
      <c r="BY132" s="4"/>
      <c r="BZ132" s="2"/>
      <c r="CA132" s="2"/>
      <c r="CB132" s="2"/>
      <c r="CC132" s="2"/>
      <c r="CD132" s="13"/>
      <c r="CE132" s="4"/>
      <c r="CF132" s="4"/>
      <c r="CG132" s="3"/>
      <c r="CH132" s="3"/>
      <c r="CI132" s="3"/>
      <c r="CJ132" s="3"/>
      <c r="CK132" s="14"/>
      <c r="CL132" s="4"/>
      <c r="CM132" s="4"/>
      <c r="CN132" s="2"/>
      <c r="CO132" s="2"/>
      <c r="CP132" s="2"/>
      <c r="CQ132" s="2"/>
      <c r="CR132" s="14"/>
      <c r="CS132" s="4"/>
      <c r="CT132" s="4"/>
      <c r="CU132" s="2"/>
      <c r="CV132" s="2"/>
      <c r="CW132" s="2"/>
      <c r="CX132" s="2"/>
      <c r="CY132" s="14"/>
    </row>
    <row r="133" spans="1:104">
      <c r="A133" s="83"/>
      <c r="B133" s="83"/>
      <c r="C133" s="83"/>
      <c r="D133" s="83"/>
      <c r="E133" s="83"/>
      <c r="F133" s="83"/>
      <c r="G133" s="83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26"/>
      <c r="AA133" s="271" t="s">
        <v>51</v>
      </c>
      <c r="AB133" s="260"/>
      <c r="AC133" s="261"/>
      <c r="AD133" s="262" t="s">
        <v>52</v>
      </c>
      <c r="AE133" s="263">
        <v>-2</v>
      </c>
      <c r="AF133" s="255"/>
      <c r="AG133" s="274"/>
      <c r="AH133" s="274"/>
      <c r="AI133" s="274"/>
      <c r="AJ133" s="145"/>
      <c r="AK133" s="145"/>
      <c r="AL133" s="145"/>
      <c r="AM133" s="145"/>
      <c r="AN133" s="133"/>
      <c r="AO133" s="181"/>
      <c r="AP133" s="74"/>
      <c r="AQ133" s="142"/>
      <c r="AR133" s="142"/>
      <c r="AS133" s="135"/>
      <c r="AT133" s="135"/>
      <c r="AU133" s="135"/>
      <c r="AV133" s="135"/>
      <c r="AW133" s="127"/>
      <c r="AX133" s="127"/>
      <c r="AY133" s="133"/>
      <c r="AZ133" s="133"/>
      <c r="BA133" s="133"/>
      <c r="BB133" s="133"/>
      <c r="BC133" s="166"/>
      <c r="BD133" s="127"/>
      <c r="BE133" s="127"/>
      <c r="BF133" s="142"/>
      <c r="BG133" s="183"/>
      <c r="BH133" s="183"/>
      <c r="BI133" s="133"/>
      <c r="BJ133" s="127"/>
      <c r="BK133" s="127"/>
      <c r="BL133" s="135"/>
      <c r="BM133" s="135"/>
      <c r="BN133" s="135"/>
      <c r="BO133" s="135"/>
      <c r="BP133" s="14"/>
      <c r="BQ133" s="127"/>
      <c r="BR133" s="127"/>
      <c r="BS133" s="133"/>
      <c r="BT133" s="133"/>
      <c r="BU133" s="133"/>
      <c r="BV133" s="133"/>
      <c r="BW133" s="14"/>
      <c r="BX133" s="127"/>
      <c r="BY133" s="127"/>
      <c r="BZ133" s="133"/>
      <c r="CA133" s="133"/>
      <c r="CB133" s="133"/>
      <c r="CC133" s="133"/>
      <c r="CD133" s="13"/>
      <c r="CE133" s="127"/>
      <c r="CF133" s="127"/>
      <c r="CG133" s="135"/>
      <c r="CH133" s="135"/>
      <c r="CI133" s="135"/>
      <c r="CJ133" s="135"/>
      <c r="CK133" s="14"/>
      <c r="CL133" s="127"/>
      <c r="CM133" s="127"/>
      <c r="CN133" s="133"/>
      <c r="CO133" s="133"/>
      <c r="CP133" s="133"/>
      <c r="CQ133" s="133"/>
      <c r="CR133" s="14"/>
      <c r="CS133" s="127"/>
      <c r="CT133" s="127"/>
      <c r="CU133" s="133"/>
      <c r="CV133" s="133"/>
      <c r="CW133" s="133"/>
      <c r="CX133" s="133"/>
      <c r="CY133" s="14"/>
    </row>
    <row r="134" spans="1:104" ht="13.5" thickBot="1">
      <c r="A134" s="83"/>
      <c r="B134" s="83"/>
      <c r="C134" s="83"/>
      <c r="D134" s="83"/>
      <c r="E134" s="83"/>
      <c r="F134" s="83"/>
      <c r="G134" s="83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26"/>
      <c r="AA134" s="273" t="s">
        <v>53</v>
      </c>
      <c r="AB134" s="264">
        <v>2</v>
      </c>
      <c r="AC134" s="265" t="s">
        <v>54</v>
      </c>
      <c r="AD134" s="266" t="s">
        <v>55</v>
      </c>
      <c r="AE134" s="267">
        <v>2.5000000000000001E-2</v>
      </c>
      <c r="AF134" s="268"/>
      <c r="AG134" s="274"/>
      <c r="AH134" s="274"/>
      <c r="AI134" s="274"/>
      <c r="AJ134" s="145"/>
      <c r="AK134" s="145"/>
      <c r="AL134" s="145"/>
      <c r="AM134" s="145"/>
      <c r="AN134" s="133"/>
      <c r="AO134" s="181"/>
      <c r="AP134" s="74"/>
      <c r="AQ134" s="142"/>
      <c r="AR134" s="142"/>
      <c r="AS134" s="135"/>
      <c r="AT134" s="135"/>
      <c r="AU134" s="135"/>
      <c r="AV134" s="135"/>
      <c r="AW134" s="127"/>
      <c r="AX134" s="127"/>
      <c r="AY134" s="133"/>
      <c r="AZ134" s="133"/>
      <c r="BA134" s="133"/>
      <c r="BB134" s="133"/>
      <c r="BC134" s="166"/>
      <c r="BD134" s="127"/>
      <c r="BE134" s="127"/>
      <c r="BF134" s="142"/>
      <c r="BG134" s="183"/>
      <c r="BH134" s="183"/>
      <c r="BI134" s="133"/>
      <c r="BJ134" s="127"/>
      <c r="BK134" s="127"/>
      <c r="BL134" s="135"/>
      <c r="BM134" s="135"/>
      <c r="BN134" s="135"/>
      <c r="BO134" s="135"/>
      <c r="BP134" s="14"/>
      <c r="BQ134" s="127"/>
      <c r="BR134" s="127"/>
      <c r="BS134" s="133"/>
      <c r="BT134" s="133"/>
      <c r="BU134" s="133"/>
      <c r="BV134" s="133"/>
      <c r="BW134" s="14"/>
      <c r="BX134" s="127"/>
      <c r="BY134" s="127"/>
      <c r="BZ134" s="133"/>
      <c r="CA134" s="133"/>
      <c r="CB134" s="133"/>
      <c r="CC134" s="133"/>
      <c r="CD134" s="13"/>
      <c r="CE134" s="127"/>
      <c r="CF134" s="127"/>
      <c r="CG134" s="135"/>
      <c r="CH134" s="135"/>
      <c r="CI134" s="135"/>
      <c r="CJ134" s="135"/>
      <c r="CK134" s="14"/>
      <c r="CL134" s="127"/>
      <c r="CM134" s="127"/>
      <c r="CN134" s="133"/>
      <c r="CO134" s="133"/>
      <c r="CP134" s="133"/>
      <c r="CQ134" s="133"/>
      <c r="CR134" s="14"/>
      <c r="CS134" s="127"/>
      <c r="CT134" s="127"/>
      <c r="CU134" s="133"/>
      <c r="CV134" s="133"/>
      <c r="CW134" s="133"/>
      <c r="CX134" s="133"/>
      <c r="CY134" s="14"/>
    </row>
    <row r="135" spans="1:104">
      <c r="A135" s="83"/>
      <c r="B135" s="83"/>
      <c r="C135" s="83"/>
      <c r="D135" s="83"/>
      <c r="E135" s="83"/>
      <c r="F135" s="83"/>
      <c r="G135" s="83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26"/>
      <c r="AH135" s="127"/>
      <c r="AI135" s="127"/>
      <c r="AJ135" s="135"/>
      <c r="AK135" s="135"/>
      <c r="AL135" s="135"/>
      <c r="AM135" s="135"/>
      <c r="AN135" s="133"/>
      <c r="AO135" s="181"/>
      <c r="AP135" s="74"/>
      <c r="AQ135" s="142"/>
      <c r="AR135" s="142"/>
      <c r="AS135" s="135"/>
      <c r="AT135" s="135"/>
      <c r="AU135" s="135"/>
      <c r="AV135" s="135"/>
      <c r="AW135" s="127"/>
      <c r="AX135" s="127"/>
      <c r="AY135" s="133"/>
      <c r="AZ135" s="133"/>
      <c r="BA135" s="133"/>
      <c r="BB135" s="133"/>
      <c r="BC135" s="166"/>
      <c r="BD135" s="127"/>
      <c r="BE135" s="127"/>
      <c r="BF135" s="142"/>
      <c r="BG135" s="183"/>
      <c r="BH135" s="183"/>
      <c r="BI135" s="133"/>
      <c r="BJ135" s="127"/>
      <c r="BK135" s="127"/>
      <c r="BL135" s="135"/>
      <c r="BM135" s="135"/>
      <c r="BN135" s="135"/>
      <c r="BO135" s="135"/>
      <c r="BP135" s="14"/>
      <c r="BQ135" s="127"/>
      <c r="BV135" s="133"/>
      <c r="BW135" s="14"/>
      <c r="BX135" s="127"/>
      <c r="BY135" s="127"/>
      <c r="BZ135" s="133"/>
      <c r="CA135" s="133"/>
      <c r="CB135" s="133"/>
      <c r="CC135" s="133"/>
      <c r="CD135" s="13"/>
      <c r="CE135" s="127"/>
      <c r="CF135" s="127"/>
      <c r="CG135" s="135"/>
      <c r="CH135" s="135"/>
      <c r="CI135" s="135"/>
      <c r="CJ135" s="135"/>
      <c r="CK135" s="14"/>
      <c r="CL135" s="127"/>
      <c r="CM135" s="127"/>
      <c r="CN135" s="133"/>
      <c r="CO135" s="133"/>
      <c r="CP135" s="133"/>
      <c r="CQ135" s="133"/>
      <c r="CR135" s="14"/>
      <c r="CS135" s="127"/>
      <c r="CT135" s="127"/>
      <c r="CU135" s="133"/>
      <c r="CV135" s="133"/>
      <c r="CW135" s="133"/>
      <c r="CX135" s="133"/>
      <c r="CY135" s="14"/>
    </row>
    <row r="136" spans="1:104">
      <c r="A136" s="83"/>
      <c r="B136" s="83"/>
      <c r="C136" s="83"/>
      <c r="D136" s="83"/>
      <c r="E136" s="83"/>
      <c r="F136" s="83"/>
      <c r="G136" s="83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26"/>
      <c r="AH136" s="127"/>
      <c r="AI136" s="127"/>
      <c r="AJ136" s="135"/>
      <c r="AK136" s="135"/>
      <c r="AL136" s="135"/>
      <c r="AM136" s="135"/>
      <c r="AN136" s="133"/>
      <c r="AO136" s="181"/>
      <c r="AP136" s="74"/>
      <c r="AQ136" s="142"/>
      <c r="AR136" s="142"/>
      <c r="AS136" s="135"/>
      <c r="AT136" s="135"/>
      <c r="AU136" s="135"/>
      <c r="AV136" s="135"/>
      <c r="AW136" s="127"/>
      <c r="AX136" s="127"/>
      <c r="AY136" s="133"/>
      <c r="AZ136" s="133"/>
      <c r="BA136" s="133"/>
      <c r="BB136" s="133"/>
      <c r="BC136" s="166"/>
      <c r="BD136" s="127"/>
      <c r="BE136" s="127"/>
      <c r="BF136" s="142"/>
      <c r="BG136" s="183"/>
      <c r="BH136" s="183"/>
      <c r="BI136" s="133"/>
      <c r="BJ136" s="127"/>
      <c r="BK136" s="127"/>
      <c r="BL136" s="135"/>
      <c r="BM136" s="135"/>
      <c r="BN136" s="135"/>
      <c r="BO136" s="135"/>
      <c r="BP136" s="14"/>
      <c r="BQ136" s="127"/>
      <c r="BV136" s="133"/>
      <c r="BW136" s="14"/>
      <c r="BX136" s="127"/>
      <c r="BY136" s="127"/>
      <c r="BZ136" s="133"/>
      <c r="CA136" s="133"/>
      <c r="CB136" s="133"/>
      <c r="CC136" s="133"/>
      <c r="CD136" s="13"/>
      <c r="CE136" s="127"/>
      <c r="CF136" s="127"/>
      <c r="CG136" s="135"/>
      <c r="CH136" s="135"/>
      <c r="CI136" s="135"/>
      <c r="CJ136" s="135"/>
      <c r="CK136" s="14"/>
      <c r="CL136" s="127"/>
      <c r="CM136" s="127"/>
      <c r="CN136" s="133"/>
      <c r="CO136" s="133"/>
      <c r="CP136" s="133"/>
      <c r="CQ136" s="133"/>
      <c r="CR136" s="14"/>
      <c r="CS136" s="127"/>
      <c r="CT136" s="127"/>
      <c r="CU136" s="133"/>
      <c r="CV136" s="133"/>
      <c r="CW136" s="133"/>
      <c r="CX136" s="133"/>
      <c r="CY136" s="14"/>
    </row>
    <row r="137" spans="1:104">
      <c r="A137" s="83"/>
      <c r="B137" s="83"/>
      <c r="C137" s="83"/>
      <c r="D137" s="83"/>
      <c r="E137" s="83"/>
      <c r="F137" s="83"/>
      <c r="G137" s="83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AH137" s="127"/>
      <c r="AI137" s="127"/>
      <c r="AJ137" s="135"/>
      <c r="AK137" s="135"/>
      <c r="AL137" s="135"/>
      <c r="AM137" s="135"/>
      <c r="AN137" s="133"/>
      <c r="AO137" s="181"/>
      <c r="AP137" s="74"/>
      <c r="AQ137" s="142"/>
      <c r="AR137" s="142"/>
      <c r="AS137" s="135"/>
      <c r="AT137" s="135"/>
      <c r="AU137" s="135"/>
      <c r="AV137" s="135"/>
      <c r="AW137" s="127"/>
      <c r="AX137" s="127"/>
      <c r="AY137" s="133"/>
      <c r="AZ137" s="133"/>
      <c r="BA137" s="133"/>
      <c r="BB137" s="133"/>
      <c r="BC137" s="166"/>
      <c r="BD137" s="127"/>
      <c r="BE137" s="127"/>
      <c r="BF137" s="142"/>
      <c r="BG137" s="183"/>
      <c r="BH137" s="183"/>
      <c r="BI137" s="133"/>
      <c r="BJ137" s="127"/>
      <c r="BK137" s="127"/>
      <c r="BL137" s="135"/>
      <c r="BM137" s="135"/>
      <c r="BN137" s="135"/>
      <c r="BO137" s="135"/>
      <c r="BP137" s="14"/>
      <c r="BQ137" s="127"/>
      <c r="BV137" s="133"/>
      <c r="BW137" s="14"/>
      <c r="BX137" s="127"/>
      <c r="BY137" s="127"/>
      <c r="BZ137" s="133"/>
      <c r="CA137" s="133"/>
      <c r="CB137" s="133"/>
      <c r="CC137" s="133"/>
      <c r="CD137" s="13"/>
      <c r="CE137" s="127"/>
      <c r="CF137" s="127"/>
      <c r="CG137" s="135"/>
      <c r="CH137" s="135"/>
      <c r="CI137" s="135"/>
      <c r="CJ137" s="135"/>
      <c r="CK137" s="14"/>
      <c r="CL137" s="127"/>
      <c r="CM137" s="127"/>
      <c r="CN137" s="133"/>
      <c r="CO137" s="133"/>
      <c r="CP137" s="133"/>
      <c r="CQ137" s="133"/>
      <c r="CR137" s="14"/>
      <c r="CS137" s="127"/>
      <c r="CT137" s="127"/>
      <c r="CU137" s="133"/>
      <c r="CV137" s="133"/>
      <c r="CW137" s="133"/>
      <c r="CX137" s="133"/>
      <c r="CY137" s="14"/>
    </row>
    <row r="138" spans="1:104">
      <c r="A138" s="184"/>
      <c r="B138" s="133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26"/>
      <c r="AH138" s="127"/>
      <c r="AI138" s="127"/>
      <c r="AJ138" s="135"/>
      <c r="AK138" s="135"/>
      <c r="AL138" s="135"/>
      <c r="AM138" s="135"/>
      <c r="AN138" s="133"/>
      <c r="AO138" s="181"/>
      <c r="AP138" s="74"/>
      <c r="AQ138" s="142"/>
      <c r="AR138" s="142"/>
      <c r="AS138" s="26" t="str">
        <f>IF(ISNUMBER(AJ138),AJ138-($D131*AJ137+$E131),"")</f>
        <v/>
      </c>
      <c r="AT138" s="26" t="str">
        <f>IF(ISNUMBER(AK138),AK138-($D131*AK137+$E131),"")</f>
        <v/>
      </c>
      <c r="AU138" s="26"/>
      <c r="AV138" s="26" t="str">
        <f>IF(ISNUMBER(AM138),AM138-($D131*AM137+$E131),"")</f>
        <v/>
      </c>
      <c r="AW138" s="127"/>
      <c r="AX138" s="127"/>
      <c r="AY138" s="133"/>
      <c r="AZ138" s="133"/>
      <c r="BA138" s="133"/>
      <c r="BB138" s="133"/>
      <c r="BC138" s="166"/>
      <c r="BD138" s="127"/>
      <c r="BE138" s="127"/>
      <c r="BF138" s="142"/>
      <c r="BG138" s="183"/>
      <c r="BH138" s="183"/>
      <c r="BI138" s="133"/>
      <c r="BJ138" s="127"/>
      <c r="BK138" s="127"/>
      <c r="BL138" s="78" t="str">
        <f>IF(ISNUMBER(AS138),AS138/AJ130,"")</f>
        <v/>
      </c>
      <c r="BM138" s="78" t="str">
        <f>IF(ISNUMBER(AT138),AT138/AK130,"")</f>
        <v/>
      </c>
      <c r="BN138" s="78"/>
      <c r="BO138" s="78" t="str">
        <f>IF(ISNUMBER(AV138),AV138/AM130,"")</f>
        <v/>
      </c>
      <c r="BP138" s="117"/>
      <c r="BQ138" s="141"/>
      <c r="BV138" s="24"/>
      <c r="BW138" s="117"/>
      <c r="BX138" s="141"/>
      <c r="BY138" s="141"/>
      <c r="BZ138" s="27" t="s">
        <v>0</v>
      </c>
      <c r="CA138" s="24" t="str">
        <f>IF(ISNUMBER(BL138),1-BL138/BM138,"")</f>
        <v/>
      </c>
      <c r="CB138" s="24"/>
      <c r="CC138" s="24"/>
      <c r="CD138" s="197"/>
      <c r="CE138" s="141"/>
      <c r="CF138" s="141"/>
      <c r="CG138" s="147"/>
      <c r="CH138" s="147"/>
      <c r="CI138" s="147"/>
      <c r="CJ138" s="147"/>
      <c r="CK138" s="117"/>
      <c r="CL138" s="141"/>
      <c r="CM138" s="141"/>
      <c r="CN138" s="134"/>
      <c r="CO138" s="134"/>
      <c r="CP138" s="134"/>
      <c r="CQ138" s="134"/>
      <c r="CR138" s="117"/>
      <c r="CS138" s="141"/>
      <c r="CT138" s="141"/>
      <c r="CU138" s="134"/>
      <c r="CV138" s="134"/>
      <c r="CW138" s="134"/>
      <c r="CX138" s="134"/>
      <c r="CY138" s="117"/>
    </row>
    <row r="139" spans="1:104">
      <c r="A139" s="184"/>
      <c r="B139" s="133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26"/>
      <c r="AH139" s="127"/>
      <c r="AI139" s="127"/>
      <c r="AJ139" s="135"/>
      <c r="AK139" s="135"/>
      <c r="AL139" s="135"/>
      <c r="AM139" s="135"/>
      <c r="AN139" s="133"/>
      <c r="AO139" s="181"/>
      <c r="AP139" s="74"/>
      <c r="AQ139" s="142"/>
      <c r="AR139" s="142"/>
      <c r="AS139" s="147"/>
      <c r="AT139" s="147"/>
      <c r="AU139" s="147"/>
      <c r="AV139" s="147"/>
      <c r="AW139" s="127"/>
      <c r="AX139" s="127"/>
      <c r="AY139" s="133"/>
      <c r="AZ139" s="133"/>
      <c r="BA139" s="133"/>
      <c r="BB139" s="133"/>
      <c r="BC139" s="166"/>
      <c r="BD139" s="127"/>
      <c r="BE139" s="127"/>
      <c r="BF139" s="142"/>
      <c r="BG139" s="183"/>
      <c r="BH139" s="183"/>
      <c r="BI139" s="133"/>
      <c r="BJ139" s="127"/>
      <c r="BK139" s="127"/>
      <c r="BL139" s="147"/>
      <c r="BM139" s="147"/>
      <c r="BN139" s="147"/>
      <c r="BO139" s="147"/>
      <c r="BP139" s="117"/>
      <c r="BQ139" s="141"/>
      <c r="BV139" s="134"/>
      <c r="BW139" s="117"/>
      <c r="BX139" s="141"/>
      <c r="BY139" s="141"/>
      <c r="BZ139" s="134"/>
      <c r="CA139" s="134"/>
      <c r="CB139" s="134"/>
      <c r="CC139" s="134"/>
      <c r="CD139" s="197"/>
      <c r="CE139" s="141"/>
      <c r="CF139" s="141"/>
      <c r="CG139" s="147"/>
      <c r="CH139" s="147"/>
      <c r="CI139" s="147"/>
      <c r="CJ139" s="147"/>
      <c r="CK139" s="117"/>
      <c r="CL139" s="141"/>
      <c r="CM139" s="141"/>
      <c r="CN139" s="134"/>
      <c r="CO139" s="134"/>
      <c r="CP139" s="134"/>
      <c r="CQ139" s="134"/>
      <c r="CR139" s="117"/>
      <c r="CS139" s="141"/>
      <c r="CT139" s="141"/>
      <c r="CU139" s="134"/>
      <c r="CV139" s="134"/>
      <c r="CW139" s="134"/>
      <c r="CX139" s="134"/>
      <c r="CY139" s="117"/>
    </row>
    <row r="140" spans="1:104" ht="13.5" thickBot="1">
      <c r="A140" s="460" t="s">
        <v>68</v>
      </c>
      <c r="B140" s="198" t="str">
        <f>$G$22</f>
        <v>DatLab 7 Template 16-08-02</v>
      </c>
      <c r="C140" s="199"/>
      <c r="D140" s="199"/>
      <c r="E140" s="199"/>
      <c r="F140" s="199"/>
      <c r="G140" s="199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1"/>
      <c r="AA140" s="202"/>
      <c r="AB140" s="202"/>
      <c r="AC140" s="202"/>
      <c r="AD140" s="202"/>
      <c r="AE140" s="202"/>
      <c r="AF140" s="202"/>
      <c r="AG140" s="202"/>
      <c r="AH140" s="12" t="str">
        <f>$B140</f>
        <v>DatLab 7 Template 16-08-02</v>
      </c>
      <c r="AI140" s="161"/>
      <c r="AJ140" s="203"/>
      <c r="AK140" s="203"/>
      <c r="AL140" s="203"/>
      <c r="AM140" s="203"/>
      <c r="AN140" s="204"/>
      <c r="AO140" s="205"/>
      <c r="AP140" s="206"/>
      <c r="AQ140" s="79" t="str">
        <f>$B140</f>
        <v>DatLab 7 Template 16-08-02</v>
      </c>
      <c r="AR140" s="161"/>
      <c r="AS140" s="203"/>
      <c r="AT140" s="203"/>
      <c r="AU140" s="203"/>
      <c r="AV140" s="203"/>
      <c r="AW140" s="161"/>
      <c r="AX140" s="161"/>
      <c r="AY140" s="204"/>
      <c r="AZ140" s="204"/>
      <c r="BA140" s="204"/>
      <c r="BB140" s="204"/>
      <c r="BC140" s="207"/>
      <c r="BD140" s="161"/>
      <c r="BE140" s="161"/>
      <c r="BF140" s="61"/>
      <c r="BG140" s="208"/>
      <c r="BH140" s="208"/>
      <c r="BI140" s="204"/>
      <c r="BJ140" s="79" t="str">
        <f>$B140</f>
        <v>DatLab 7 Template 16-08-02</v>
      </c>
      <c r="BK140" s="161"/>
      <c r="BL140" s="203"/>
      <c r="BM140" s="203"/>
      <c r="BN140" s="203"/>
      <c r="BO140" s="203"/>
      <c r="BP140" s="209"/>
      <c r="BQ140" s="79" t="str">
        <f>$B140</f>
        <v>DatLab 7 Template 16-08-02</v>
      </c>
      <c r="BR140" s="202"/>
      <c r="BS140" s="199"/>
      <c r="BT140" s="199"/>
      <c r="BU140" s="199"/>
      <c r="BV140" s="204"/>
      <c r="BW140" s="209"/>
      <c r="BX140" s="79" t="str">
        <f>$B140</f>
        <v>DatLab 7 Template 16-08-02</v>
      </c>
      <c r="BY140" s="161"/>
      <c r="BZ140" s="204"/>
      <c r="CA140" s="204"/>
      <c r="CB140" s="204"/>
      <c r="CC140" s="204"/>
      <c r="CD140" s="210"/>
      <c r="CE140" s="79" t="str">
        <f>$B140</f>
        <v>DatLab 7 Template 16-08-02</v>
      </c>
      <c r="CF140" s="161"/>
      <c r="CG140" s="203"/>
      <c r="CH140" s="203"/>
      <c r="CI140" s="203"/>
      <c r="CJ140" s="203"/>
      <c r="CK140" s="209"/>
      <c r="CL140" s="79" t="str">
        <f>$B140</f>
        <v>DatLab 7 Template 16-08-02</v>
      </c>
      <c r="CM140" s="161"/>
      <c r="CN140" s="204"/>
      <c r="CO140" s="204"/>
      <c r="CP140" s="204"/>
      <c r="CQ140" s="204"/>
      <c r="CR140" s="209"/>
      <c r="CS140" s="79" t="str">
        <f>$B140</f>
        <v>DatLab 7 Template 16-08-02</v>
      </c>
      <c r="CT140" s="161"/>
      <c r="CU140" s="204"/>
      <c r="CV140" s="204"/>
      <c r="CW140" s="204"/>
      <c r="CX140" s="204"/>
      <c r="CY140" s="209"/>
    </row>
    <row r="141" spans="1:104">
      <c r="A141" s="331" t="s">
        <v>109</v>
      </c>
      <c r="B141" s="285" t="str">
        <f>AA144</f>
        <v>•</v>
      </c>
      <c r="C141" s="277"/>
      <c r="D141" s="30"/>
      <c r="F141" s="55" t="s">
        <v>16</v>
      </c>
      <c r="G141" s="56">
        <f>AC145</f>
        <v>0</v>
      </c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425"/>
      <c r="AC141" s="110"/>
      <c r="AD141" s="110"/>
      <c r="AE141" s="110"/>
      <c r="AF141" s="110"/>
      <c r="AG141" s="110"/>
      <c r="AH141" s="110"/>
      <c r="AI141" s="180" t="s">
        <v>65</v>
      </c>
      <c r="AJ141" s="485" t="str">
        <f>AJ$1</f>
        <v>R</v>
      </c>
      <c r="AK141" s="31" t="str">
        <f t="shared" ref="AK141:AM141" si="138">AK$1</f>
        <v>1Omy</v>
      </c>
      <c r="AL141" s="32" t="str">
        <f t="shared" si="138"/>
        <v>2U</v>
      </c>
      <c r="AM141" s="33" t="str">
        <f t="shared" si="138"/>
        <v>3Ama</v>
      </c>
      <c r="AN141" s="133"/>
      <c r="AO141" s="181"/>
      <c r="AP141" s="74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8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3"/>
      <c r="BR141" s="143"/>
      <c r="BS141" s="143"/>
      <c r="BT141" s="143"/>
      <c r="BU141" s="143"/>
      <c r="BV141" s="143"/>
      <c r="BW141" s="14"/>
      <c r="BY141" s="143"/>
      <c r="BZ141" s="143"/>
      <c r="CA141" s="143"/>
      <c r="CB141" s="143"/>
      <c r="CC141" s="143"/>
      <c r="CD141" s="13"/>
      <c r="CF141" s="143"/>
      <c r="CG141" s="143"/>
      <c r="CH141" s="143"/>
      <c r="CI141" s="143"/>
      <c r="CJ141" s="143"/>
      <c r="CK141" s="13"/>
      <c r="CM141" s="143"/>
      <c r="CN141" s="143"/>
      <c r="CO141" s="143"/>
      <c r="CP141" s="143"/>
      <c r="CQ141" s="143"/>
      <c r="CR141" s="13"/>
      <c r="CT141" s="143"/>
      <c r="CU141" s="143"/>
      <c r="CV141" s="143"/>
      <c r="CW141" s="143"/>
      <c r="CX141" s="143"/>
      <c r="CY141" s="13"/>
    </row>
    <row r="142" spans="1:104">
      <c r="A142" s="452" t="str">
        <f>E142</f>
        <v/>
      </c>
      <c r="B142" s="286" t="s">
        <v>26</v>
      </c>
      <c r="C142" s="88">
        <f>AB147</f>
        <v>0</v>
      </c>
      <c r="D142" s="88">
        <f>AB149</f>
        <v>0</v>
      </c>
      <c r="E142" s="278" t="str">
        <f>IF(ISNUMBER(AB150),AB150+0.01*AB151,"")</f>
        <v/>
      </c>
      <c r="F142" s="279" t="s">
        <v>10</v>
      </c>
      <c r="G142" s="98">
        <f>AE153</f>
        <v>-2</v>
      </c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240" t="str">
        <f>$E142</f>
        <v/>
      </c>
      <c r="AA142" s="176"/>
      <c r="AB142" s="176"/>
      <c r="AC142" s="176"/>
      <c r="AD142" s="176"/>
      <c r="AE142" s="176"/>
      <c r="AF142" s="176"/>
      <c r="AG142" s="176"/>
      <c r="AH142" s="57" t="s">
        <v>215</v>
      </c>
      <c r="AI142" s="58" t="s">
        <v>12</v>
      </c>
      <c r="AJ142" s="182">
        <f>AJ146</f>
        <v>0</v>
      </c>
      <c r="AK142" s="182">
        <f t="shared" ref="AK142:AM142" si="139">AK146</f>
        <v>0</v>
      </c>
      <c r="AL142" s="182">
        <f t="shared" si="139"/>
        <v>0</v>
      </c>
      <c r="AM142" s="182">
        <f t="shared" si="139"/>
        <v>0</v>
      </c>
      <c r="AN142" s="133"/>
      <c r="AO142" s="181"/>
      <c r="AP142" s="74"/>
      <c r="AQ142" s="142"/>
      <c r="AR142" s="142"/>
      <c r="AS142" s="135"/>
      <c r="AT142" s="135"/>
      <c r="AU142" s="135"/>
      <c r="AV142" s="135"/>
      <c r="AW142" s="127"/>
      <c r="AX142" s="127"/>
      <c r="AY142" s="133"/>
      <c r="AZ142" s="133"/>
      <c r="BA142" s="133"/>
      <c r="BB142" s="133"/>
      <c r="BC142" s="166"/>
      <c r="BD142" s="127"/>
      <c r="BE142" s="127"/>
      <c r="BF142" s="142"/>
      <c r="BG142" s="183"/>
      <c r="BH142" s="183"/>
      <c r="BI142" s="133"/>
      <c r="BJ142" s="127"/>
      <c r="BK142" s="127"/>
      <c r="BL142" s="135"/>
      <c r="BM142" s="135"/>
      <c r="BN142" s="135"/>
      <c r="BO142" s="135"/>
      <c r="BP142" s="14"/>
      <c r="BQ142" s="127"/>
      <c r="BR142" s="127"/>
      <c r="BS142" s="133"/>
      <c r="BT142" s="133"/>
      <c r="BU142" s="133"/>
      <c r="BV142" s="133"/>
      <c r="BW142" s="14"/>
      <c r="BX142" s="127"/>
      <c r="BY142" s="127"/>
      <c r="BZ142" s="133"/>
      <c r="CA142" s="133"/>
      <c r="CB142" s="133"/>
      <c r="CC142" s="133"/>
      <c r="CD142" s="13"/>
      <c r="CE142" s="127"/>
      <c r="CF142" s="127"/>
      <c r="CG142" s="135"/>
      <c r="CH142" s="135"/>
      <c r="CI142" s="135"/>
      <c r="CJ142" s="135"/>
      <c r="CK142" s="14"/>
      <c r="CL142" s="127"/>
      <c r="CM142" s="127"/>
      <c r="CN142" s="133"/>
      <c r="CO142" s="133"/>
      <c r="CP142" s="133"/>
      <c r="CQ142" s="133"/>
      <c r="CR142" s="14"/>
      <c r="CS142" s="127"/>
      <c r="CT142" s="127"/>
      <c r="CU142" s="133"/>
      <c r="CV142" s="133"/>
      <c r="CW142" s="133"/>
      <c r="CX142" s="133"/>
      <c r="CY142" s="14"/>
    </row>
    <row r="143" spans="1:104" ht="13.5" thickBot="1">
      <c r="A143" s="457" t="s">
        <v>84</v>
      </c>
      <c r="B143" s="280">
        <f>AB148</f>
        <v>0</v>
      </c>
      <c r="C143" s="281" t="s">
        <v>35</v>
      </c>
      <c r="D143" s="281" t="s">
        <v>181</v>
      </c>
      <c r="E143" s="22">
        <f>E144/G144</f>
        <v>0</v>
      </c>
      <c r="F143" s="279" t="s">
        <v>11</v>
      </c>
      <c r="G143" s="99">
        <f>AE154</f>
        <v>2.5000000000000001E-2</v>
      </c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463" t="s">
        <v>80</v>
      </c>
      <c r="AA143" s="133" t="s">
        <v>83</v>
      </c>
      <c r="AB143" s="51"/>
      <c r="AC143" s="110" t="str">
        <f>$G$3</f>
        <v>DatLab 7</v>
      </c>
      <c r="AD143" s="51"/>
      <c r="AE143" s="51"/>
      <c r="AF143" s="96"/>
      <c r="AG143" s="51"/>
      <c r="AH143" s="59" t="s">
        <v>8</v>
      </c>
      <c r="AI143" s="59" t="s">
        <v>183</v>
      </c>
      <c r="AJ143" s="60">
        <f>$E143-($E143*AJ142/1000)/2</f>
        <v>0</v>
      </c>
      <c r="AK143" s="60">
        <f>$E143-($E143*(SUM(AJ142:AK142))/1000)/2</f>
        <v>0</v>
      </c>
      <c r="AL143" s="60">
        <f>$E143-($E143*(SUM(AJ142:AL142))/1000)/2</f>
        <v>0</v>
      </c>
      <c r="AM143" s="60">
        <f>$E143-($E143*(SUM(AJ142:AM142))/1000)/2</f>
        <v>0</v>
      </c>
      <c r="AN143" s="133"/>
      <c r="AO143" s="181"/>
      <c r="AP143" s="74"/>
      <c r="AQ143" s="142"/>
      <c r="AR143" s="142"/>
      <c r="AS143" s="135"/>
      <c r="AT143" s="135"/>
      <c r="AU143" s="135"/>
      <c r="AV143" s="135"/>
      <c r="AW143" s="127"/>
      <c r="AX143" s="127"/>
      <c r="AY143" s="133"/>
      <c r="AZ143" s="133"/>
      <c r="BA143" s="133"/>
      <c r="BB143" s="133"/>
      <c r="BC143" s="166"/>
      <c r="BD143" s="127"/>
      <c r="BE143" s="127"/>
      <c r="BF143" s="142"/>
      <c r="BG143" s="183"/>
      <c r="BH143" s="183"/>
      <c r="BI143" s="133"/>
      <c r="BJ143" s="127"/>
      <c r="BK143" s="127"/>
      <c r="BL143" s="135"/>
      <c r="BM143" s="135"/>
      <c r="BN143" s="135"/>
      <c r="BO143" s="135"/>
      <c r="BP143" s="14"/>
      <c r="BQ143" s="127"/>
      <c r="BR143" s="127"/>
      <c r="BS143" s="133"/>
      <c r="BT143" s="133"/>
      <c r="BU143" s="133"/>
      <c r="BV143" s="133"/>
      <c r="BW143" s="14"/>
      <c r="BX143" s="127"/>
      <c r="BY143" s="127"/>
      <c r="BZ143" s="133"/>
      <c r="CA143" s="133"/>
      <c r="CB143" s="133"/>
      <c r="CC143" s="133"/>
      <c r="CD143" s="13"/>
      <c r="CE143" s="127"/>
      <c r="CF143" s="127"/>
      <c r="CG143" s="135"/>
      <c r="CH143" s="135"/>
      <c r="CI143" s="135"/>
      <c r="CJ143" s="135"/>
      <c r="CK143" s="14"/>
      <c r="CL143" s="127"/>
      <c r="CM143" s="127"/>
      <c r="CN143" s="133"/>
      <c r="CO143" s="133"/>
      <c r="CP143" s="133"/>
      <c r="CQ143" s="133"/>
      <c r="CR143" s="14"/>
      <c r="CS143" s="127"/>
      <c r="CT143" s="127"/>
      <c r="CU143" s="133"/>
      <c r="CV143" s="133"/>
      <c r="CW143" s="133"/>
      <c r="CX143" s="133"/>
      <c r="CY143" s="14"/>
      <c r="CZ143" s="10" t="s">
        <v>9</v>
      </c>
    </row>
    <row r="144" spans="1:104" ht="14.25" thickTop="1" thickBot="1">
      <c r="A144" s="184"/>
      <c r="B144" s="282">
        <f>AB146</f>
        <v>0</v>
      </c>
      <c r="C144" s="283" t="s">
        <v>7</v>
      </c>
      <c r="D144" s="283" t="s">
        <v>182</v>
      </c>
      <c r="E144" s="100">
        <f>AB153</f>
        <v>0</v>
      </c>
      <c r="F144" s="284" t="s">
        <v>36</v>
      </c>
      <c r="G144" s="62">
        <f>AB154</f>
        <v>2</v>
      </c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241" t="s">
        <v>33</v>
      </c>
      <c r="AA144" s="211" t="s">
        <v>177</v>
      </c>
      <c r="AB144" s="242"/>
      <c r="AC144" s="242"/>
      <c r="AD144" s="242"/>
      <c r="AE144" s="242"/>
      <c r="AF144" s="243"/>
      <c r="AG144" s="117"/>
      <c r="AH144" s="117"/>
      <c r="AI144" s="117"/>
      <c r="AJ144" s="117"/>
      <c r="AK144" s="117"/>
      <c r="AL144" s="117"/>
      <c r="AM144" s="117"/>
      <c r="AP144" s="74"/>
      <c r="AS144" s="135"/>
      <c r="AT144" s="135"/>
      <c r="AU144" s="135"/>
      <c r="AV144" s="135"/>
      <c r="BC144" s="166"/>
      <c r="BD144" s="127"/>
      <c r="BE144" s="127"/>
      <c r="BF144" s="142"/>
      <c r="BG144" s="183"/>
      <c r="BH144" s="183"/>
      <c r="BI144" s="133"/>
      <c r="BJ144" s="127"/>
      <c r="BK144" s="127"/>
      <c r="BL144" s="135"/>
      <c r="BM144" s="135"/>
      <c r="BN144" s="135"/>
      <c r="BO144" s="135"/>
      <c r="BP144" s="14"/>
      <c r="BQ144" s="127"/>
      <c r="BR144" s="127"/>
      <c r="BS144" s="133"/>
      <c r="BT144" s="133"/>
      <c r="BU144" s="133"/>
      <c r="BV144" s="133"/>
      <c r="BW144" s="14"/>
      <c r="BX144" s="127"/>
      <c r="BY144" s="127"/>
      <c r="BZ144" s="133"/>
      <c r="CA144" s="133"/>
      <c r="CB144" s="133"/>
      <c r="CC144" s="133"/>
      <c r="CD144" s="13"/>
      <c r="CE144" s="127"/>
      <c r="CF144" s="127"/>
      <c r="CG144" s="135"/>
      <c r="CH144" s="135"/>
      <c r="CI144" s="135"/>
      <c r="CJ144" s="135"/>
      <c r="CK144" s="14"/>
      <c r="CL144" s="127"/>
      <c r="CM144" s="127"/>
      <c r="CN144" s="133"/>
      <c r="CO144" s="133"/>
      <c r="CP144" s="133"/>
      <c r="CQ144" s="133"/>
      <c r="CR144" s="14"/>
      <c r="CS144" s="127"/>
      <c r="CT144" s="127"/>
      <c r="CU144" s="133"/>
      <c r="CV144" s="133"/>
      <c r="CW144" s="133"/>
      <c r="CX144" s="133"/>
      <c r="CY144" s="14"/>
      <c r="CZ144" s="101" t="s">
        <v>66</v>
      </c>
    </row>
    <row r="145" spans="1:103" ht="13.5" thickBot="1">
      <c r="A145" s="83" t="s">
        <v>69</v>
      </c>
      <c r="B145" s="63"/>
      <c r="C145" s="134"/>
      <c r="D145" s="41"/>
      <c r="E145" s="41"/>
      <c r="F145" s="469" t="s">
        <v>166</v>
      </c>
      <c r="G145" s="469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16"/>
      <c r="AA145" s="269"/>
      <c r="AB145" s="244" t="s">
        <v>56</v>
      </c>
      <c r="AC145" s="245"/>
      <c r="AD145" s="246" t="s">
        <v>37</v>
      </c>
      <c r="AE145" s="247" t="s">
        <v>38</v>
      </c>
      <c r="AF145" s="248"/>
      <c r="AG145" s="102"/>
      <c r="AH145" s="15"/>
      <c r="AI145" s="15"/>
      <c r="AJ145" s="485"/>
      <c r="AK145" s="31"/>
      <c r="AL145" s="32"/>
      <c r="AM145" s="33"/>
      <c r="AN145" s="133"/>
      <c r="AO145" s="181"/>
      <c r="AP145" s="74"/>
      <c r="AS145" s="135"/>
      <c r="AT145" s="135"/>
      <c r="AU145" s="135"/>
      <c r="AV145" s="135"/>
      <c r="AW145" s="127"/>
      <c r="AX145" s="127"/>
      <c r="AY145" s="133"/>
      <c r="AZ145" s="133"/>
      <c r="BA145" s="133"/>
      <c r="BB145" s="133"/>
      <c r="BC145" s="166"/>
      <c r="BD145" s="127"/>
      <c r="BE145" s="127"/>
      <c r="BF145" s="142"/>
      <c r="BG145" s="183"/>
      <c r="BH145" s="183"/>
      <c r="BI145" s="133"/>
      <c r="BJ145" s="127"/>
      <c r="BK145" s="127"/>
      <c r="BL145" s="135"/>
      <c r="BM145" s="135"/>
      <c r="BN145" s="135"/>
      <c r="BO145" s="135"/>
      <c r="BP145" s="14"/>
      <c r="BQ145" s="127"/>
      <c r="BR145" s="127"/>
      <c r="BS145" s="133"/>
      <c r="BT145" s="133"/>
      <c r="BU145" s="133"/>
      <c r="BV145" s="133"/>
      <c r="BW145" s="14"/>
      <c r="BX145" s="127"/>
      <c r="BY145" s="127"/>
      <c r="BZ145" s="133"/>
      <c r="CA145" s="133"/>
      <c r="CB145" s="133"/>
      <c r="CC145" s="133"/>
      <c r="CD145" s="13"/>
      <c r="CE145" s="127"/>
      <c r="CF145" s="127"/>
      <c r="CG145" s="135"/>
      <c r="CH145" s="135"/>
      <c r="CI145" s="135"/>
      <c r="CJ145" s="135"/>
      <c r="CK145" s="14"/>
      <c r="CL145" s="127"/>
      <c r="CM145" s="127"/>
      <c r="CN145" s="133"/>
      <c r="CO145" s="133"/>
      <c r="CP145" s="133"/>
      <c r="CQ145" s="133"/>
      <c r="CR145" s="14"/>
      <c r="CS145" s="127"/>
      <c r="CT145" s="127"/>
      <c r="CU145" s="133"/>
      <c r="CV145" s="133"/>
      <c r="CW145" s="133"/>
      <c r="CX145" s="133"/>
      <c r="CY145" s="14"/>
    </row>
    <row r="146" spans="1:103">
      <c r="A146" s="9" t="s">
        <v>70</v>
      </c>
      <c r="B146" s="83"/>
      <c r="C146" s="13"/>
      <c r="D146" s="185"/>
      <c r="E146" s="8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26"/>
      <c r="AA146" s="270" t="s">
        <v>39</v>
      </c>
      <c r="AB146" s="249"/>
      <c r="AC146" s="250"/>
      <c r="AD146" s="251" t="s">
        <v>40</v>
      </c>
      <c r="AE146" s="247"/>
      <c r="AF146" s="252"/>
      <c r="AG146" s="102"/>
      <c r="AH146" s="186"/>
      <c r="AI146" s="186"/>
      <c r="AJ146" s="133"/>
      <c r="AK146" s="133"/>
      <c r="AL146" s="133"/>
      <c r="AM146" s="133"/>
      <c r="AN146" s="133"/>
      <c r="AO146" s="181"/>
      <c r="AP146" s="74"/>
      <c r="AQ146" s="64" t="s">
        <v>17</v>
      </c>
      <c r="AR146" s="187"/>
      <c r="AS146" s="135"/>
      <c r="AT146" s="135"/>
      <c r="AU146" s="135"/>
      <c r="AV146" s="135"/>
      <c r="AW146" s="127"/>
      <c r="AX146" s="127"/>
      <c r="AY146" s="133"/>
      <c r="AZ146" s="133"/>
      <c r="BA146" s="133"/>
      <c r="BB146" s="133"/>
      <c r="BC146" s="166"/>
      <c r="BD146" s="127"/>
      <c r="BE146" s="127"/>
      <c r="BF146" s="142"/>
      <c r="BG146" s="183"/>
      <c r="BH146" s="183"/>
      <c r="BI146" s="133"/>
      <c r="BJ146" s="127"/>
      <c r="BK146" s="127"/>
      <c r="BL146" s="135"/>
      <c r="BM146" s="135"/>
      <c r="BN146" s="135"/>
      <c r="BO146" s="135"/>
      <c r="BP146" s="14"/>
      <c r="BQ146" s="127"/>
      <c r="BR146" s="127"/>
      <c r="BS146" s="133"/>
      <c r="BT146" s="133"/>
      <c r="BU146" s="133"/>
      <c r="BV146" s="133"/>
      <c r="BW146" s="14"/>
      <c r="BX146" s="127"/>
      <c r="BY146" s="127"/>
      <c r="BZ146" s="133"/>
      <c r="CA146" s="133"/>
      <c r="CB146" s="133"/>
      <c r="CC146" s="133"/>
      <c r="CD146" s="13"/>
      <c r="CE146" s="127"/>
      <c r="CF146" s="127"/>
      <c r="CG146" s="135"/>
      <c r="CH146" s="135"/>
      <c r="CI146" s="135"/>
      <c r="CJ146" s="135"/>
      <c r="CK146" s="14"/>
      <c r="CL146" s="127"/>
      <c r="CM146" s="127"/>
      <c r="CN146" s="133"/>
      <c r="CO146" s="133"/>
      <c r="CP146" s="133"/>
      <c r="CQ146" s="133"/>
      <c r="CR146" s="14"/>
      <c r="CS146" s="127"/>
      <c r="CT146" s="127"/>
      <c r="CU146" s="133"/>
      <c r="CV146" s="133"/>
      <c r="CW146" s="133"/>
      <c r="CX146" s="133"/>
      <c r="CY146" s="14"/>
    </row>
    <row r="147" spans="1:103" ht="13.5" thickBot="1">
      <c r="A147" s="83"/>
      <c r="B147" s="83"/>
      <c r="C147" s="83"/>
      <c r="D147" s="85"/>
      <c r="E147" s="84"/>
      <c r="F147" s="86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26"/>
      <c r="AA147" s="271" t="s">
        <v>41</v>
      </c>
      <c r="AB147" s="253"/>
      <c r="AC147" s="254"/>
      <c r="AD147" s="158" t="s">
        <v>42</v>
      </c>
      <c r="AE147" s="117"/>
      <c r="AF147" s="255"/>
      <c r="AG147" s="14"/>
      <c r="AH147" s="186"/>
      <c r="AI147" s="186"/>
      <c r="AJ147" s="188"/>
      <c r="AK147" s="188"/>
      <c r="AL147" s="188"/>
      <c r="AM147" s="188"/>
      <c r="AN147" s="133"/>
      <c r="AO147" s="181"/>
      <c r="AP147" s="74"/>
      <c r="AQ147" s="65" t="s">
        <v>43</v>
      </c>
      <c r="AR147" s="66"/>
      <c r="AS147" s="135"/>
      <c r="AT147" s="135"/>
      <c r="AU147" s="135"/>
      <c r="AV147" s="135"/>
      <c r="AW147" s="127"/>
      <c r="AX147" s="127"/>
      <c r="AY147" s="133"/>
      <c r="AZ147" s="133"/>
      <c r="BA147" s="133"/>
      <c r="BB147" s="133"/>
      <c r="BC147" s="166"/>
      <c r="BD147" s="127"/>
      <c r="BE147" s="127"/>
      <c r="BF147" s="142"/>
      <c r="BG147" s="183"/>
      <c r="BH147" s="183"/>
      <c r="BI147" s="133"/>
      <c r="BJ147" s="127"/>
      <c r="BK147" s="127"/>
      <c r="BL147" s="135"/>
      <c r="BM147" s="135"/>
      <c r="BN147" s="135"/>
      <c r="BO147" s="135"/>
      <c r="BP147" s="14"/>
      <c r="BQ147" s="127"/>
      <c r="BR147" s="127"/>
      <c r="BS147" s="133"/>
      <c r="BT147" s="133"/>
      <c r="BU147" s="133"/>
      <c r="BV147" s="133"/>
      <c r="BW147" s="14"/>
      <c r="BX147" s="127"/>
      <c r="BY147" s="127"/>
      <c r="BZ147" s="133"/>
      <c r="CA147" s="133"/>
      <c r="CB147" s="133"/>
      <c r="CC147" s="133"/>
      <c r="CD147" s="13"/>
      <c r="CE147" s="127"/>
      <c r="CF147" s="127"/>
      <c r="CG147" s="135"/>
      <c r="CH147" s="135"/>
      <c r="CI147" s="135"/>
      <c r="CJ147" s="135"/>
      <c r="CK147" s="14"/>
      <c r="CL147" s="127"/>
      <c r="CM147" s="127"/>
      <c r="CN147" s="133"/>
      <c r="CO147" s="133"/>
      <c r="CP147" s="133"/>
      <c r="CQ147" s="133"/>
      <c r="CR147" s="14"/>
      <c r="CS147" s="127"/>
      <c r="CT147" s="127"/>
      <c r="CU147" s="133"/>
      <c r="CV147" s="133"/>
      <c r="CW147" s="133"/>
      <c r="CX147" s="133"/>
      <c r="CY147" s="14"/>
    </row>
    <row r="148" spans="1:103">
      <c r="A148" s="83"/>
      <c r="B148" s="83"/>
      <c r="C148" s="83"/>
      <c r="D148" s="85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26"/>
      <c r="AA148" s="271" t="s">
        <v>120</v>
      </c>
      <c r="AB148" s="253"/>
      <c r="AC148" s="254"/>
      <c r="AD148" s="158" t="s">
        <v>44</v>
      </c>
      <c r="AE148" s="117"/>
      <c r="AF148" s="255"/>
      <c r="AG148" s="14"/>
      <c r="AH148" s="186"/>
      <c r="AI148" s="188"/>
      <c r="AJ148" s="188"/>
      <c r="AK148" s="188"/>
      <c r="AL148" s="188"/>
      <c r="AM148" s="188"/>
      <c r="AP148" s="74"/>
      <c r="AQ148" s="67" t="s">
        <v>188</v>
      </c>
      <c r="AR148" s="68" t="s">
        <v>189</v>
      </c>
      <c r="AS148" s="135"/>
      <c r="AT148" s="135"/>
      <c r="AU148" s="135"/>
      <c r="AV148" s="135"/>
      <c r="AW148" s="127"/>
      <c r="AX148" s="127"/>
      <c r="AY148" s="133"/>
      <c r="AZ148" s="133"/>
      <c r="BA148" s="133"/>
      <c r="BB148" s="133"/>
      <c r="BC148" s="166"/>
      <c r="BD148" s="127"/>
      <c r="BE148" s="127"/>
      <c r="BF148" s="142"/>
      <c r="BG148" s="183"/>
      <c r="BH148" s="183"/>
      <c r="BI148" s="133"/>
      <c r="BJ148" s="127"/>
      <c r="BK148" s="127"/>
      <c r="BL148" s="135"/>
      <c r="BM148" s="135"/>
      <c r="BN148" s="135"/>
      <c r="BO148" s="135"/>
      <c r="BP148" s="14"/>
      <c r="BQ148" s="127"/>
      <c r="BR148" s="127"/>
      <c r="BS148" s="133"/>
      <c r="BT148" s="133"/>
      <c r="BU148" s="133"/>
      <c r="BV148" s="133"/>
      <c r="BW148" s="14"/>
      <c r="BX148" s="127"/>
      <c r="BY148" s="127"/>
      <c r="BZ148" s="133"/>
      <c r="CA148" s="133"/>
      <c r="CB148" s="133"/>
      <c r="CC148" s="133"/>
      <c r="CD148" s="13"/>
      <c r="CE148" s="127"/>
      <c r="CF148" s="127"/>
      <c r="CG148" s="135"/>
      <c r="CH148" s="135"/>
      <c r="CI148" s="135"/>
      <c r="CJ148" s="135"/>
      <c r="CK148" s="14"/>
      <c r="CL148" s="127"/>
      <c r="CM148" s="127"/>
      <c r="CN148" s="133"/>
      <c r="CO148" s="133"/>
      <c r="CP148" s="133"/>
      <c r="CQ148" s="133"/>
      <c r="CR148" s="14"/>
      <c r="CS148" s="127"/>
      <c r="CT148" s="127"/>
      <c r="CU148" s="133"/>
      <c r="CV148" s="133"/>
      <c r="CW148" s="133"/>
      <c r="CX148" s="133"/>
      <c r="CY148" s="14"/>
    </row>
    <row r="149" spans="1:103" ht="13.5" thickBot="1">
      <c r="A149" s="83"/>
      <c r="B149" s="83"/>
      <c r="C149" s="83"/>
      <c r="D149" s="83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26"/>
      <c r="AA149" s="271" t="s">
        <v>28</v>
      </c>
      <c r="AB149" s="197"/>
      <c r="AC149" s="254"/>
      <c r="AD149" s="158" t="s">
        <v>45</v>
      </c>
      <c r="AE149" s="117"/>
      <c r="AF149" s="255"/>
      <c r="AG149" s="177"/>
      <c r="AH149" s="189"/>
      <c r="AI149" s="190"/>
      <c r="AJ149" s="189"/>
      <c r="AK149" s="189"/>
      <c r="AL149" s="189"/>
      <c r="AM149" s="189"/>
      <c r="AP149" s="74"/>
      <c r="AQ149" s="69" t="str">
        <f>BN151</f>
        <v/>
      </c>
      <c r="AR149" s="70" t="str">
        <f>BO151</f>
        <v/>
      </c>
      <c r="AS149" s="135"/>
      <c r="AT149" s="135"/>
      <c r="AU149" s="135"/>
      <c r="AV149" s="135"/>
      <c r="AW149" s="127"/>
      <c r="AX149" s="127"/>
      <c r="AY149" s="133"/>
      <c r="AZ149" s="133"/>
      <c r="BA149" s="133"/>
      <c r="BB149" s="133"/>
      <c r="BC149" s="166"/>
      <c r="BD149" s="127"/>
      <c r="BE149" s="127"/>
      <c r="BF149" s="142"/>
      <c r="BG149" s="183"/>
      <c r="BH149" s="183"/>
      <c r="BI149" s="133"/>
      <c r="BJ149" s="127"/>
      <c r="BK149" s="127"/>
      <c r="BL149" s="135"/>
      <c r="BM149" s="135"/>
      <c r="BN149" s="135"/>
      <c r="BO149" s="135"/>
      <c r="BP149" s="14"/>
      <c r="BQ149" s="127"/>
      <c r="BR149" s="127"/>
      <c r="BS149" s="133"/>
      <c r="BT149" s="133"/>
      <c r="BU149" s="133"/>
      <c r="BV149" s="133"/>
      <c r="BW149" s="14"/>
      <c r="BX149" s="127"/>
      <c r="BY149" s="127"/>
      <c r="BZ149" s="133"/>
      <c r="CA149" s="133"/>
      <c r="CB149" s="133"/>
      <c r="CC149" s="133"/>
      <c r="CD149" s="13"/>
      <c r="CE149" s="127"/>
      <c r="CF149" s="127"/>
      <c r="CG149" s="135"/>
      <c r="CH149" s="135"/>
      <c r="CI149" s="135"/>
      <c r="CJ149" s="135"/>
      <c r="CK149" s="14"/>
      <c r="CL149" s="127"/>
      <c r="CM149" s="127"/>
      <c r="CN149" s="133"/>
      <c r="CO149" s="133"/>
      <c r="CP149" s="133"/>
      <c r="CQ149" s="133"/>
      <c r="CR149" s="14"/>
      <c r="CS149" s="127"/>
      <c r="CT149" s="127"/>
      <c r="CU149" s="133"/>
      <c r="CV149" s="133"/>
      <c r="CW149" s="133"/>
      <c r="CX149" s="133"/>
      <c r="CY149" s="14"/>
    </row>
    <row r="150" spans="1:103">
      <c r="A150" s="83"/>
      <c r="B150" s="87"/>
      <c r="C150" s="87"/>
      <c r="D150" s="87"/>
      <c r="E150" s="145"/>
      <c r="F150" s="145"/>
      <c r="G150" s="87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6"/>
      <c r="AA150" s="271" t="s">
        <v>46</v>
      </c>
      <c r="AB150" s="256"/>
      <c r="AC150" s="254"/>
      <c r="AD150" s="158" t="s">
        <v>47</v>
      </c>
      <c r="AE150" s="117"/>
      <c r="AF150" s="255"/>
      <c r="AG150" s="103"/>
      <c r="AH150" s="104"/>
      <c r="AI150" s="16"/>
      <c r="AJ150" s="71"/>
      <c r="AK150" s="71"/>
      <c r="AL150" s="71"/>
      <c r="AM150" s="71"/>
      <c r="AP150" s="454"/>
      <c r="AQ150" s="113" t="s">
        <v>14</v>
      </c>
      <c r="AR150" s="113" t="s">
        <v>13</v>
      </c>
      <c r="AS150" s="485" t="str">
        <f>AS$1</f>
        <v>R</v>
      </c>
      <c r="AT150" s="31" t="str">
        <f t="shared" ref="AT150:AV150" si="140">AT$1</f>
        <v>1Omy</v>
      </c>
      <c r="AU150" s="32" t="str">
        <f t="shared" si="140"/>
        <v>2U</v>
      </c>
      <c r="AV150" s="33" t="str">
        <f t="shared" si="140"/>
        <v>3Ama</v>
      </c>
      <c r="AW150" s="113" t="str">
        <f>AQ150</f>
        <v>Quantity</v>
      </c>
      <c r="AX150" s="113" t="str">
        <f>AR150</f>
        <v>Units</v>
      </c>
      <c r="AY150" s="485">
        <f>AJ145</f>
        <v>0</v>
      </c>
      <c r="AZ150" s="31">
        <f>AK145</f>
        <v>0</v>
      </c>
      <c r="BA150" s="32">
        <f>AL145</f>
        <v>0</v>
      </c>
      <c r="BB150" s="33">
        <f>AM145</f>
        <v>0</v>
      </c>
      <c r="BC150" s="166"/>
      <c r="BD150" s="34" t="s">
        <v>27</v>
      </c>
      <c r="BE150" s="34" t="s">
        <v>28</v>
      </c>
      <c r="BF150" s="35" t="s">
        <v>120</v>
      </c>
      <c r="BG150" s="72" t="s">
        <v>26</v>
      </c>
      <c r="BH150" s="72"/>
      <c r="BI150" s="36" t="s">
        <v>7</v>
      </c>
      <c r="BJ150" s="113" t="str">
        <f>$AQ150</f>
        <v>Quantity</v>
      </c>
      <c r="BK150" s="113" t="str">
        <f>$AR150</f>
        <v>Units</v>
      </c>
      <c r="BL150" s="485" t="str">
        <f>BL$1</f>
        <v>R</v>
      </c>
      <c r="BM150" s="31" t="str">
        <f t="shared" ref="BM150:BO150" si="141">BM$1</f>
        <v>1Omy</v>
      </c>
      <c r="BN150" s="32" t="str">
        <f t="shared" si="141"/>
        <v>2U</v>
      </c>
      <c r="BO150" s="33" t="str">
        <f t="shared" si="141"/>
        <v>3Ama</v>
      </c>
      <c r="BP150" s="191"/>
      <c r="BQ150" s="113" t="str">
        <f>$AQ150</f>
        <v>Quantity</v>
      </c>
      <c r="BR150" s="113" t="str">
        <f>$AR150</f>
        <v>Units</v>
      </c>
      <c r="BS150" s="485" t="str">
        <f>BS$1</f>
        <v>R</v>
      </c>
      <c r="BT150" s="31" t="str">
        <f t="shared" ref="BT150:BV150" si="142">BT$1</f>
        <v>1Omy</v>
      </c>
      <c r="BU150" s="32" t="str">
        <f t="shared" si="142"/>
        <v>2U</v>
      </c>
      <c r="BV150" s="33" t="str">
        <f t="shared" si="142"/>
        <v>3Ama</v>
      </c>
      <c r="BW150" s="191"/>
      <c r="BX150" s="113" t="str">
        <f>$AQ150</f>
        <v>Quantity</v>
      </c>
      <c r="BY150" s="113" t="str">
        <f>$AR150</f>
        <v>Units</v>
      </c>
      <c r="BZ150" s="485" t="str">
        <f>BZ$1</f>
        <v>1-R/U</v>
      </c>
      <c r="CA150" s="31" t="str">
        <f t="shared" ref="CA150:CC150" si="143">CA$1</f>
        <v>1-Omy/R</v>
      </c>
      <c r="CB150" s="32" t="str">
        <f t="shared" si="143"/>
        <v>1-Omy/U</v>
      </c>
      <c r="CC150" s="33" t="str">
        <f t="shared" si="143"/>
        <v>1-ROX/U</v>
      </c>
      <c r="CD150" s="191"/>
      <c r="CE150" s="113" t="str">
        <f>$AQ150</f>
        <v>Quantity</v>
      </c>
      <c r="CF150" s="113" t="str">
        <f>$AR150</f>
        <v>Units</v>
      </c>
      <c r="CG150" s="485" t="str">
        <f>CG$1</f>
        <v>R</v>
      </c>
      <c r="CH150" s="31" t="str">
        <f t="shared" ref="CH150:CJ150" si="144">CH$1</f>
        <v>1Omy</v>
      </c>
      <c r="CI150" s="32" t="str">
        <f t="shared" si="144"/>
        <v>2U</v>
      </c>
      <c r="CJ150" s="33" t="str">
        <f t="shared" si="144"/>
        <v>3Ama</v>
      </c>
      <c r="CK150" s="191"/>
      <c r="CL150" s="113" t="str">
        <f>$AQ150</f>
        <v>Quantity</v>
      </c>
      <c r="CM150" s="113" t="str">
        <f>$AR150</f>
        <v>Units</v>
      </c>
      <c r="CN150" s="485" t="str">
        <f>CN$1</f>
        <v>R</v>
      </c>
      <c r="CO150" s="31" t="str">
        <f t="shared" ref="CO150:CQ150" si="145">CO$1</f>
        <v>1Omy</v>
      </c>
      <c r="CP150" s="32" t="str">
        <f t="shared" si="145"/>
        <v>2U</v>
      </c>
      <c r="CQ150" s="33" t="str">
        <f t="shared" si="145"/>
        <v>3Ama</v>
      </c>
      <c r="CR150" s="191"/>
      <c r="CS150" s="113" t="str">
        <f>$AQ150</f>
        <v>Quantity</v>
      </c>
      <c r="CT150" s="113" t="str">
        <f>$AR150</f>
        <v>Units</v>
      </c>
      <c r="CU150" s="485" t="str">
        <f>CU$1</f>
        <v>1-R/U</v>
      </c>
      <c r="CV150" s="31" t="str">
        <f t="shared" ref="CV150:CX150" si="146">CV$1</f>
        <v>1-Omy/R</v>
      </c>
      <c r="CW150" s="32" t="str">
        <f t="shared" si="146"/>
        <v>1-Omy/U</v>
      </c>
      <c r="CX150" s="33" t="str">
        <f t="shared" si="146"/>
        <v>1-ROX/U</v>
      </c>
      <c r="CY150" s="14"/>
    </row>
    <row r="151" spans="1:103">
      <c r="A151" s="83"/>
      <c r="B151" s="83"/>
      <c r="C151" s="83"/>
      <c r="D151" s="83"/>
      <c r="E151" s="14"/>
      <c r="F151" s="14"/>
      <c r="G151" s="83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16"/>
      <c r="AA151" s="271" t="s">
        <v>48</v>
      </c>
      <c r="AB151" s="257"/>
      <c r="AC151" s="254"/>
      <c r="AD151" s="158" t="s">
        <v>49</v>
      </c>
      <c r="AE151" s="117"/>
      <c r="AF151" s="255"/>
      <c r="AG151" s="105"/>
      <c r="AH151" s="106"/>
      <c r="AI151" s="17"/>
      <c r="AJ151" s="8"/>
      <c r="AK151" s="8"/>
      <c r="AL151" s="8"/>
      <c r="AM151" s="8"/>
      <c r="AP151" s="455" t="str">
        <f>E142</f>
        <v/>
      </c>
      <c r="AQ151" s="488" t="s">
        <v>5</v>
      </c>
      <c r="AR151" s="488" t="s">
        <v>4</v>
      </c>
      <c r="AS151" s="21" t="str">
        <f>IF(ISNUMBER(AJ151),AJ151-($G143*AJ150+$G142),"")</f>
        <v/>
      </c>
      <c r="AT151" s="21" t="str">
        <f>IF(ISNUMBER(AK151),AK151-($G143*AK150+$G142),"")</f>
        <v/>
      </c>
      <c r="AU151" s="21" t="str">
        <f>IF(ISNUMBER(AL151),AL151-($G143*AL150+$G142),"")</f>
        <v/>
      </c>
      <c r="AV151" s="21" t="str">
        <f>IF(ISNUMBER(AM151),AM151-($G143*AM150+$G142),"")</f>
        <v/>
      </c>
      <c r="AW151" s="107">
        <f>$AH150</f>
        <v>0</v>
      </c>
      <c r="AX151" s="107">
        <f>$AI150</f>
        <v>0</v>
      </c>
      <c r="AY151" s="73" t="str">
        <f>IF(ISNUMBER(AJ150),AJ150,"")</f>
        <v/>
      </c>
      <c r="AZ151" s="73" t="str">
        <f>IF(ISNUMBER(AK150),AK150,"")</f>
        <v/>
      </c>
      <c r="BA151" s="73" t="str">
        <f t="shared" ref="BA151:BB151" si="147">IF(ISNUMBER(AL150),AL150,"")</f>
        <v/>
      </c>
      <c r="BB151" s="73" t="str">
        <f t="shared" si="147"/>
        <v/>
      </c>
      <c r="BC151" s="166"/>
      <c r="BD151" s="176" t="str">
        <f>$AA144</f>
        <v>•</v>
      </c>
      <c r="BE151" s="193">
        <f>$D142</f>
        <v>0</v>
      </c>
      <c r="BF151" s="124">
        <f>$B143</f>
        <v>0</v>
      </c>
      <c r="BG151" s="194" t="str">
        <f>$E142</f>
        <v/>
      </c>
      <c r="BH151" s="195"/>
      <c r="BI151" s="196" t="str">
        <f>IF(ISNUMBER($AB153),$AB153,"")</f>
        <v/>
      </c>
      <c r="BJ151" s="489" t="str">
        <f>AH2</f>
        <v>O2 flow per cells</v>
      </c>
      <c r="BK151" s="489" t="str">
        <f>AI2</f>
        <v>pmol/(s*Mill)</v>
      </c>
      <c r="BL151" s="7" t="str">
        <f>IF(ISNUMBER(AS151),AS151/AJ143,"")</f>
        <v/>
      </c>
      <c r="BM151" s="7" t="str">
        <f>IF(ISNUMBER(AT151),AT151/AK143,"")</f>
        <v/>
      </c>
      <c r="BN151" s="7" t="str">
        <f>IF(ISNUMBER(AU151),AU151/AL143,"")</f>
        <v/>
      </c>
      <c r="BO151" s="7" t="str">
        <f>IF(ISNUMBER(AV151),AV151/AM143,"")</f>
        <v/>
      </c>
      <c r="BP151" s="194" t="str">
        <f>$E142</f>
        <v/>
      </c>
      <c r="BQ151" s="6" t="s">
        <v>19</v>
      </c>
      <c r="BR151" s="6" t="s">
        <v>20</v>
      </c>
      <c r="BS151" s="5" t="str">
        <f>IF(ISNUMBER(BL151),BL151/$AQ149,"")</f>
        <v/>
      </c>
      <c r="BT151" s="5" t="str">
        <f>IF(ISNUMBER(BM151),BM151/$AQ149,"")</f>
        <v/>
      </c>
      <c r="BU151" s="5" t="str">
        <f>IF(ISNUMBER(BN151),BN151/$AQ149,"")</f>
        <v/>
      </c>
      <c r="BV151" s="5" t="str">
        <f>IF(ISNUMBER(BO151),BO151/$AQ149,"")</f>
        <v/>
      </c>
      <c r="BW151" s="194" t="str">
        <f>$E142</f>
        <v/>
      </c>
      <c r="BX151" s="6" t="s">
        <v>18</v>
      </c>
      <c r="BY151" s="6" t="s">
        <v>21</v>
      </c>
      <c r="BZ151" s="5" t="str">
        <f>IF(ISNUMBER(BN151),1-BL151/BN151,"")</f>
        <v/>
      </c>
      <c r="CA151" s="5" t="str">
        <f>IF(ISNUMBER(BM151),1-BM151/BL151,"")</f>
        <v/>
      </c>
      <c r="CB151" s="5" t="str">
        <f>IF(ISNUMBER(BM151),1-BM151/BN151,"")</f>
        <v/>
      </c>
      <c r="CC151" s="5" t="str">
        <f>IF(ISNUMBER(BN151),1-BO151/BN151,"")</f>
        <v/>
      </c>
      <c r="CD151" s="194" t="str">
        <f>$E142</f>
        <v/>
      </c>
      <c r="CE151" s="489" t="str">
        <f>AH3</f>
        <v>O2 flow per cells (mt: ROX-corr.)</v>
      </c>
      <c r="CF151" s="489" t="str">
        <f>AI2</f>
        <v>pmol/(s*Mill)</v>
      </c>
      <c r="CG151" s="7" t="str">
        <f>IF(ISNUMBER(BL151),BL151-$AR149,"")</f>
        <v/>
      </c>
      <c r="CH151" s="7" t="str">
        <f t="shared" ref="CH151:CJ151" si="148">IF(ISNUMBER(BM151),BM151-$AR149,"")</f>
        <v/>
      </c>
      <c r="CI151" s="7" t="str">
        <f t="shared" si="148"/>
        <v/>
      </c>
      <c r="CJ151" s="7" t="str">
        <f t="shared" si="148"/>
        <v/>
      </c>
      <c r="CK151" s="194" t="str">
        <f>$E142</f>
        <v/>
      </c>
      <c r="CL151" s="6" t="s">
        <v>3</v>
      </c>
      <c r="CM151" s="6" t="s">
        <v>1</v>
      </c>
      <c r="CN151" s="5" t="str">
        <f>IF(ISNUMBER(CG151),CG151/($AQ149-$AR149),"")</f>
        <v/>
      </c>
      <c r="CO151" s="5" t="str">
        <f t="shared" ref="CO151:CQ151" si="149">IF(ISNUMBER(CH151),CH151/($AQ149-$AR149),"")</f>
        <v/>
      </c>
      <c r="CP151" s="5" t="str">
        <f t="shared" si="149"/>
        <v/>
      </c>
      <c r="CQ151" s="5" t="str">
        <f t="shared" si="149"/>
        <v/>
      </c>
      <c r="CR151" s="194" t="str">
        <f>$E142</f>
        <v/>
      </c>
      <c r="CS151" s="6" t="s">
        <v>2</v>
      </c>
      <c r="CT151" s="6" t="s">
        <v>1</v>
      </c>
      <c r="CU151" s="5" t="str">
        <f>IF(ISNUMBER(CI151),1-CG151/CI151,"")</f>
        <v/>
      </c>
      <c r="CV151" s="5" t="str">
        <f>IF(ISNUMBER(CH151),1-CH151/CG151,"")</f>
        <v/>
      </c>
      <c r="CW151" s="5" t="str">
        <f>IF(ISNUMBER(CH151),1-CH151/CI151,"")</f>
        <v/>
      </c>
      <c r="CX151" s="5" t="str">
        <f>IF(ISNUMBER(CI151),1-CJ151/CI151,"")</f>
        <v/>
      </c>
      <c r="CY151" s="14"/>
    </row>
    <row r="152" spans="1:103">
      <c r="A152" s="83"/>
      <c r="B152" s="83"/>
      <c r="C152" s="83"/>
      <c r="D152" s="83"/>
      <c r="E152" s="83"/>
      <c r="F152" s="83"/>
      <c r="G152" s="83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26"/>
      <c r="AA152" s="272" t="s">
        <v>50</v>
      </c>
      <c r="AB152" s="258"/>
      <c r="AC152" s="259"/>
      <c r="AD152" s="158" t="s">
        <v>178</v>
      </c>
      <c r="AE152" s="256"/>
      <c r="AF152" s="255"/>
      <c r="AG152" s="274"/>
      <c r="AH152" s="275"/>
      <c r="AI152" s="275"/>
      <c r="AJ152" s="276"/>
      <c r="AK152" s="276"/>
      <c r="AL152" s="276"/>
      <c r="AM152" s="276"/>
      <c r="AN152" s="2"/>
      <c r="AO152" s="11"/>
      <c r="AP152" s="74"/>
      <c r="AQ152" s="75"/>
      <c r="AR152" s="75"/>
      <c r="AS152" s="3"/>
      <c r="AT152" s="3"/>
      <c r="AU152" s="3"/>
      <c r="AV152" s="3"/>
      <c r="AW152" s="4"/>
      <c r="AX152" s="4"/>
      <c r="AY152" s="2"/>
      <c r="AZ152" s="2"/>
      <c r="BA152" s="2"/>
      <c r="BB152" s="2"/>
      <c r="BC152" s="76"/>
      <c r="BD152" s="4"/>
      <c r="BE152" s="4"/>
      <c r="BF152" s="75"/>
      <c r="BG152" s="77"/>
      <c r="BH152" s="77"/>
      <c r="BI152" s="2"/>
      <c r="BJ152" s="4"/>
      <c r="BK152" s="4"/>
      <c r="BL152" s="3"/>
      <c r="BM152" s="3"/>
      <c r="BN152" s="3"/>
      <c r="BO152" s="3"/>
      <c r="BP152" s="14"/>
      <c r="BQ152" s="4"/>
      <c r="BR152" s="4"/>
      <c r="BS152" s="2"/>
      <c r="BT152" s="2"/>
      <c r="BU152" s="2"/>
      <c r="BV152" s="2"/>
      <c r="BW152" s="14"/>
      <c r="BX152" s="4"/>
      <c r="BY152" s="4"/>
      <c r="BZ152" s="2"/>
      <c r="CA152" s="2"/>
      <c r="CB152" s="2"/>
      <c r="CC152" s="2"/>
      <c r="CD152" s="13"/>
      <c r="CE152" s="4"/>
      <c r="CF152" s="4"/>
      <c r="CG152" s="3"/>
      <c r="CH152" s="3"/>
      <c r="CI152" s="3"/>
      <c r="CJ152" s="3"/>
      <c r="CK152" s="14"/>
      <c r="CL152" s="4"/>
      <c r="CM152" s="4"/>
      <c r="CN152" s="2"/>
      <c r="CO152" s="2"/>
      <c r="CP152" s="2"/>
      <c r="CQ152" s="2"/>
      <c r="CR152" s="14"/>
      <c r="CS152" s="4"/>
      <c r="CT152" s="4"/>
      <c r="CU152" s="2"/>
      <c r="CV152" s="2"/>
      <c r="CW152" s="2"/>
      <c r="CX152" s="2"/>
      <c r="CY152" s="14"/>
    </row>
    <row r="153" spans="1:103">
      <c r="A153" s="83"/>
      <c r="B153" s="83"/>
      <c r="C153" s="83"/>
      <c r="D153" s="83"/>
      <c r="E153" s="83"/>
      <c r="F153" s="83"/>
      <c r="G153" s="83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26"/>
      <c r="AA153" s="271" t="s">
        <v>51</v>
      </c>
      <c r="AB153" s="260"/>
      <c r="AC153" s="261"/>
      <c r="AD153" s="262" t="s">
        <v>52</v>
      </c>
      <c r="AE153" s="263">
        <v>-2</v>
      </c>
      <c r="AF153" s="255"/>
      <c r="AG153" s="274"/>
      <c r="AH153" s="274"/>
      <c r="AI153" s="274"/>
      <c r="AJ153" s="145"/>
      <c r="AK153" s="145"/>
      <c r="AL153" s="145"/>
      <c r="AM153" s="145"/>
      <c r="AN153" s="133"/>
      <c r="AO153" s="181"/>
      <c r="AP153" s="74"/>
      <c r="AQ153" s="142"/>
      <c r="AR153" s="142"/>
      <c r="AS153" s="135"/>
      <c r="AT153" s="135"/>
      <c r="AU153" s="135"/>
      <c r="AV153" s="135"/>
      <c r="AW153" s="127"/>
      <c r="AX153" s="127"/>
      <c r="AY153" s="133"/>
      <c r="AZ153" s="133"/>
      <c r="BA153" s="133"/>
      <c r="BB153" s="133"/>
      <c r="BC153" s="166"/>
      <c r="BD153" s="127"/>
      <c r="BE153" s="127"/>
      <c r="BF153" s="142"/>
      <c r="BG153" s="183"/>
      <c r="BH153" s="183"/>
      <c r="BI153" s="133"/>
      <c r="BJ153" s="127"/>
      <c r="BK153" s="127"/>
      <c r="BL153" s="135"/>
      <c r="BM153" s="135"/>
      <c r="BN153" s="135"/>
      <c r="BO153" s="135"/>
      <c r="BP153" s="14"/>
      <c r="BQ153" s="127"/>
      <c r="BR153" s="127"/>
      <c r="BS153" s="133"/>
      <c r="BT153" s="133"/>
      <c r="BU153" s="133"/>
      <c r="BV153" s="133"/>
      <c r="BW153" s="14"/>
      <c r="BX153" s="127"/>
      <c r="BY153" s="127"/>
      <c r="BZ153" s="133"/>
      <c r="CA153" s="133"/>
      <c r="CB153" s="133"/>
      <c r="CC153" s="133"/>
      <c r="CD153" s="13"/>
      <c r="CE153" s="127"/>
      <c r="CF153" s="127"/>
      <c r="CG153" s="135"/>
      <c r="CH153" s="135"/>
      <c r="CI153" s="135"/>
      <c r="CJ153" s="135"/>
      <c r="CK153" s="14"/>
      <c r="CL153" s="127"/>
      <c r="CM153" s="127"/>
      <c r="CN153" s="133"/>
      <c r="CO153" s="133"/>
      <c r="CP153" s="133"/>
      <c r="CQ153" s="133"/>
      <c r="CR153" s="14"/>
      <c r="CS153" s="127"/>
      <c r="CT153" s="127"/>
      <c r="CU153" s="133"/>
      <c r="CV153" s="133"/>
      <c r="CW153" s="133"/>
      <c r="CX153" s="133"/>
      <c r="CY153" s="14"/>
    </row>
    <row r="154" spans="1:103" ht="13.5" thickBot="1">
      <c r="A154" s="83"/>
      <c r="B154" s="83"/>
      <c r="C154" s="83"/>
      <c r="D154" s="83"/>
      <c r="E154" s="83"/>
      <c r="F154" s="83"/>
      <c r="G154" s="83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26"/>
      <c r="AA154" s="273" t="s">
        <v>53</v>
      </c>
      <c r="AB154" s="264">
        <v>2</v>
      </c>
      <c r="AC154" s="265" t="s">
        <v>54</v>
      </c>
      <c r="AD154" s="266" t="s">
        <v>55</v>
      </c>
      <c r="AE154" s="267">
        <v>2.5000000000000001E-2</v>
      </c>
      <c r="AF154" s="268"/>
      <c r="AG154" s="274"/>
      <c r="AH154" s="274"/>
      <c r="AI154" s="274"/>
      <c r="AJ154" s="145"/>
      <c r="AK154" s="145"/>
      <c r="AL154" s="145"/>
      <c r="AM154" s="145"/>
      <c r="AN154" s="133"/>
      <c r="AO154" s="181"/>
      <c r="AP154" s="74"/>
      <c r="AQ154" s="142"/>
      <c r="AR154" s="142"/>
      <c r="AS154" s="135"/>
      <c r="AT154" s="135"/>
      <c r="AU154" s="135"/>
      <c r="AV154" s="135"/>
      <c r="AW154" s="127"/>
      <c r="AX154" s="127"/>
      <c r="AY154" s="133"/>
      <c r="AZ154" s="133"/>
      <c r="BA154" s="133"/>
      <c r="BB154" s="133"/>
      <c r="BC154" s="166"/>
      <c r="BD154" s="127"/>
      <c r="BE154" s="127"/>
      <c r="BF154" s="142"/>
      <c r="BG154" s="183"/>
      <c r="BH154" s="183"/>
      <c r="BI154" s="133"/>
      <c r="BJ154" s="127"/>
      <c r="BK154" s="127"/>
      <c r="BL154" s="135"/>
      <c r="BM154" s="135"/>
      <c r="BN154" s="135"/>
      <c r="BO154" s="135"/>
      <c r="BP154" s="14"/>
      <c r="BQ154" s="127"/>
      <c r="BR154" s="127"/>
      <c r="BS154" s="133"/>
      <c r="BT154" s="133"/>
      <c r="BU154" s="133"/>
      <c r="BV154" s="133"/>
      <c r="BW154" s="14"/>
      <c r="BX154" s="127"/>
      <c r="BY154" s="127"/>
      <c r="BZ154" s="133"/>
      <c r="CA154" s="133"/>
      <c r="CB154" s="133"/>
      <c r="CC154" s="133"/>
      <c r="CD154" s="13"/>
      <c r="CE154" s="127"/>
      <c r="CF154" s="127"/>
      <c r="CG154" s="135"/>
      <c r="CH154" s="135"/>
      <c r="CI154" s="135"/>
      <c r="CJ154" s="135"/>
      <c r="CK154" s="14"/>
      <c r="CL154" s="127"/>
      <c r="CM154" s="127"/>
      <c r="CN154" s="133"/>
      <c r="CO154" s="133"/>
      <c r="CP154" s="133"/>
      <c r="CQ154" s="133"/>
      <c r="CR154" s="14"/>
      <c r="CS154" s="127"/>
      <c r="CT154" s="127"/>
      <c r="CU154" s="133"/>
      <c r="CV154" s="133"/>
      <c r="CW154" s="133"/>
      <c r="CX154" s="133"/>
      <c r="CY154" s="14"/>
    </row>
    <row r="155" spans="1:103">
      <c r="A155" s="83"/>
      <c r="B155" s="83"/>
      <c r="C155" s="83"/>
      <c r="D155" s="83"/>
      <c r="E155" s="83"/>
      <c r="F155" s="83"/>
      <c r="G155" s="83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26"/>
      <c r="AH155" s="127"/>
      <c r="AI155" s="127"/>
      <c r="AJ155" s="135"/>
      <c r="AK155" s="135"/>
      <c r="AL155" s="135"/>
      <c r="AM155" s="135"/>
      <c r="AN155" s="133"/>
      <c r="AO155" s="181"/>
      <c r="AP155" s="74"/>
      <c r="AQ155" s="142"/>
      <c r="AR155" s="142"/>
      <c r="AS155" s="135"/>
      <c r="AT155" s="135"/>
      <c r="AU155" s="135"/>
      <c r="AV155" s="135"/>
      <c r="AW155" s="127"/>
      <c r="AX155" s="127"/>
      <c r="AY155" s="133"/>
      <c r="AZ155" s="133"/>
      <c r="BA155" s="133"/>
      <c r="BB155" s="133"/>
      <c r="BC155" s="166"/>
      <c r="BD155" s="127"/>
      <c r="BE155" s="127"/>
      <c r="BF155" s="142"/>
      <c r="BG155" s="183"/>
      <c r="BH155" s="183"/>
      <c r="BI155" s="133"/>
      <c r="BJ155" s="127"/>
      <c r="BK155" s="127"/>
      <c r="BL155" s="135"/>
      <c r="BM155" s="135"/>
      <c r="BN155" s="135"/>
      <c r="BO155" s="135"/>
      <c r="BP155" s="14"/>
      <c r="BQ155" s="127"/>
      <c r="BR155" s="127"/>
      <c r="BS155" s="127"/>
      <c r="BT155" s="127"/>
      <c r="BU155" s="127"/>
      <c r="BV155" s="133"/>
      <c r="BW155" s="14"/>
      <c r="BX155" s="127"/>
      <c r="BY155" s="127"/>
      <c r="BZ155" s="133"/>
      <c r="CA155" s="133"/>
      <c r="CB155" s="133"/>
      <c r="CC155" s="133"/>
      <c r="CD155" s="13"/>
      <c r="CE155" s="127"/>
      <c r="CF155" s="127"/>
      <c r="CG155" s="135"/>
      <c r="CH155" s="135"/>
      <c r="CI155" s="135"/>
      <c r="CJ155" s="135"/>
      <c r="CK155" s="14"/>
      <c r="CL155" s="127"/>
      <c r="CM155" s="127"/>
      <c r="CN155" s="133"/>
      <c r="CO155" s="133"/>
      <c r="CP155" s="133"/>
      <c r="CQ155" s="133"/>
      <c r="CR155" s="14"/>
      <c r="CS155" s="127"/>
      <c r="CT155" s="127"/>
      <c r="CU155" s="133"/>
      <c r="CV155" s="133"/>
      <c r="CW155" s="133"/>
      <c r="CX155" s="133"/>
      <c r="CY155" s="14"/>
    </row>
    <row r="156" spans="1:103">
      <c r="A156" s="83"/>
      <c r="B156" s="83"/>
      <c r="C156" s="83"/>
      <c r="D156" s="83"/>
      <c r="E156" s="83"/>
      <c r="F156" s="83"/>
      <c r="G156" s="83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26"/>
      <c r="AH156" s="127"/>
      <c r="AI156" s="127"/>
      <c r="AJ156" s="135"/>
      <c r="AK156" s="135"/>
      <c r="AL156" s="135"/>
      <c r="AM156" s="135"/>
      <c r="AN156" s="133"/>
      <c r="AO156" s="181"/>
      <c r="AP156" s="74"/>
      <c r="AQ156" s="142"/>
      <c r="AR156" s="142"/>
      <c r="AS156" s="135"/>
      <c r="AT156" s="135"/>
      <c r="AU156" s="135"/>
      <c r="AV156" s="135"/>
      <c r="AW156" s="127"/>
      <c r="AX156" s="127"/>
      <c r="AY156" s="133"/>
      <c r="AZ156" s="133"/>
      <c r="BA156" s="133"/>
      <c r="BB156" s="133"/>
      <c r="BC156" s="166"/>
      <c r="BD156" s="127"/>
      <c r="BE156" s="127"/>
      <c r="BF156" s="142"/>
      <c r="BG156" s="183"/>
      <c r="BH156" s="183"/>
      <c r="BI156" s="133"/>
      <c r="BJ156" s="127"/>
      <c r="BK156" s="127"/>
      <c r="BL156" s="135"/>
      <c r="BM156" s="135"/>
      <c r="BN156" s="135"/>
      <c r="BO156" s="135"/>
      <c r="BP156" s="14"/>
      <c r="BQ156" s="127"/>
      <c r="BR156" s="127"/>
      <c r="BS156" s="127"/>
      <c r="BT156" s="127"/>
      <c r="BU156" s="127"/>
      <c r="BV156" s="133"/>
      <c r="BW156" s="14"/>
      <c r="BX156" s="127"/>
      <c r="BY156" s="127"/>
      <c r="BZ156" s="133"/>
      <c r="CA156" s="133"/>
      <c r="CB156" s="133"/>
      <c r="CC156" s="133"/>
      <c r="CD156" s="13"/>
      <c r="CE156" s="127"/>
      <c r="CF156" s="127"/>
      <c r="CG156" s="135"/>
      <c r="CH156" s="135"/>
      <c r="CI156" s="135"/>
      <c r="CJ156" s="135"/>
      <c r="CK156" s="14"/>
      <c r="CL156" s="127"/>
      <c r="CM156" s="127"/>
      <c r="CN156" s="133"/>
      <c r="CO156" s="133"/>
      <c r="CP156" s="133"/>
      <c r="CQ156" s="133"/>
      <c r="CR156" s="14"/>
      <c r="CS156" s="127"/>
      <c r="CT156" s="127"/>
      <c r="CU156" s="133"/>
      <c r="CV156" s="133"/>
      <c r="CW156" s="133"/>
      <c r="CX156" s="133"/>
      <c r="CY156" s="14"/>
    </row>
    <row r="157" spans="1:103">
      <c r="A157" s="83"/>
      <c r="B157" s="83"/>
      <c r="C157" s="83"/>
      <c r="D157" s="83"/>
      <c r="E157" s="83"/>
      <c r="F157" s="83"/>
      <c r="G157" s="83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AH157" s="127"/>
      <c r="AI157" s="127"/>
      <c r="AJ157" s="135"/>
      <c r="AK157" s="135"/>
      <c r="AL157" s="135"/>
      <c r="AM157" s="135"/>
      <c r="AN157" s="133"/>
      <c r="AO157" s="181"/>
      <c r="AP157" s="74"/>
      <c r="AQ157" s="142"/>
      <c r="AR157" s="142"/>
      <c r="AS157" s="135"/>
      <c r="AT157" s="135"/>
      <c r="AU157" s="135"/>
      <c r="AV157" s="135"/>
      <c r="AW157" s="127"/>
      <c r="AX157" s="127"/>
      <c r="AY157" s="133"/>
      <c r="AZ157" s="133"/>
      <c r="BA157" s="133"/>
      <c r="BB157" s="133"/>
      <c r="BC157" s="166"/>
      <c r="BD157" s="127"/>
      <c r="BE157" s="127"/>
      <c r="BF157" s="142"/>
      <c r="BG157" s="183"/>
      <c r="BH157" s="183"/>
      <c r="BI157" s="133"/>
      <c r="BJ157" s="127"/>
      <c r="BK157" s="127"/>
      <c r="BL157" s="135"/>
      <c r="BM157" s="135"/>
      <c r="BN157" s="135"/>
      <c r="BO157" s="135"/>
      <c r="BP157" s="14"/>
      <c r="BQ157" s="127"/>
      <c r="BR157" s="127"/>
      <c r="BS157" s="127"/>
      <c r="BT157" s="127"/>
      <c r="BU157" s="127"/>
      <c r="BV157" s="133"/>
      <c r="BW157" s="14"/>
      <c r="BX157" s="127"/>
      <c r="BY157" s="127"/>
      <c r="BZ157" s="133"/>
      <c r="CA157" s="133"/>
      <c r="CB157" s="133"/>
      <c r="CC157" s="133"/>
      <c r="CD157" s="13"/>
      <c r="CE157" s="127"/>
      <c r="CF157" s="127"/>
      <c r="CG157" s="135"/>
      <c r="CH157" s="135"/>
      <c r="CI157" s="135"/>
      <c r="CJ157" s="135"/>
      <c r="CK157" s="14"/>
      <c r="CL157" s="127"/>
      <c r="CM157" s="127"/>
      <c r="CN157" s="133"/>
      <c r="CO157" s="133"/>
      <c r="CP157" s="133"/>
      <c r="CQ157" s="133"/>
      <c r="CR157" s="14"/>
      <c r="CS157" s="127"/>
      <c r="CT157" s="127"/>
      <c r="CU157" s="133"/>
      <c r="CV157" s="133"/>
      <c r="CW157" s="133"/>
      <c r="CX157" s="133"/>
      <c r="CY157" s="14"/>
    </row>
    <row r="158" spans="1:103">
      <c r="A158" s="184"/>
      <c r="B158" s="133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26"/>
      <c r="AH158" s="127"/>
      <c r="AI158" s="127"/>
      <c r="AJ158" s="135"/>
      <c r="AK158" s="135"/>
      <c r="AL158" s="135"/>
      <c r="AM158" s="135"/>
      <c r="AN158" s="133"/>
      <c r="AO158" s="181"/>
      <c r="AP158" s="74"/>
      <c r="AQ158" s="142"/>
      <c r="AR158" s="142"/>
      <c r="AS158" s="26" t="str">
        <f>IF(ISNUMBER(AJ158),AJ158-($D151*AJ157+$E151),"")</f>
        <v/>
      </c>
      <c r="AT158" s="26" t="str">
        <f>IF(ISNUMBER(AK158),AK158-($D151*AK157+$E151),"")</f>
        <v/>
      </c>
      <c r="AU158" s="26"/>
      <c r="AV158" s="26" t="str">
        <f>IF(ISNUMBER(AM158),AM158-($D151*AM157+$E151),"")</f>
        <v/>
      </c>
      <c r="AW158" s="127"/>
      <c r="AX158" s="127"/>
      <c r="AY158" s="133"/>
      <c r="AZ158" s="133"/>
      <c r="BA158" s="133"/>
      <c r="BB158" s="133"/>
      <c r="BC158" s="166"/>
      <c r="BD158" s="127"/>
      <c r="BE158" s="127"/>
      <c r="BF158" s="142"/>
      <c r="BG158" s="183"/>
      <c r="BH158" s="183"/>
      <c r="BI158" s="133"/>
      <c r="BJ158" s="127"/>
      <c r="BK158" s="127"/>
      <c r="BL158" s="78" t="str">
        <f>IF(ISNUMBER(AS158),AS158/AJ150,"")</f>
        <v/>
      </c>
      <c r="BM158" s="78" t="str">
        <f>IF(ISNUMBER(AT158),AT158/AK150,"")</f>
        <v/>
      </c>
      <c r="BN158" s="78"/>
      <c r="BO158" s="78" t="str">
        <f>IF(ISNUMBER(AV158),AV158/AM150,"")</f>
        <v/>
      </c>
      <c r="BP158" s="117"/>
      <c r="BQ158" s="141"/>
      <c r="BR158" s="127"/>
      <c r="BS158" s="127"/>
      <c r="BT158" s="127"/>
      <c r="BU158" s="127"/>
      <c r="BV158" s="24"/>
      <c r="BW158" s="117"/>
      <c r="BX158" s="141"/>
      <c r="BY158" s="141"/>
      <c r="BZ158" s="27" t="s">
        <v>0</v>
      </c>
      <c r="CA158" s="24" t="str">
        <f>IF(ISNUMBER(BL158),1-BL158/BM158,"")</f>
        <v/>
      </c>
      <c r="CB158" s="24"/>
      <c r="CC158" s="24"/>
      <c r="CD158" s="197"/>
      <c r="CE158" s="141"/>
      <c r="CF158" s="141"/>
      <c r="CG158" s="147"/>
      <c r="CH158" s="147"/>
      <c r="CI158" s="147"/>
      <c r="CJ158" s="147"/>
      <c r="CK158" s="117"/>
      <c r="CL158" s="141"/>
      <c r="CM158" s="141"/>
      <c r="CN158" s="134"/>
      <c r="CO158" s="134"/>
      <c r="CP158" s="134"/>
      <c r="CQ158" s="134"/>
      <c r="CR158" s="117"/>
      <c r="CS158" s="141"/>
      <c r="CT158" s="141"/>
      <c r="CU158" s="134"/>
      <c r="CV158" s="134"/>
      <c r="CW158" s="134"/>
      <c r="CX158" s="134"/>
      <c r="CY158" s="117"/>
    </row>
    <row r="159" spans="1:103">
      <c r="A159" s="184"/>
      <c r="B159" s="133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26"/>
      <c r="AH159" s="127"/>
      <c r="AI159" s="127"/>
      <c r="AJ159" s="135"/>
      <c r="AK159" s="135"/>
      <c r="AL159" s="135"/>
      <c r="AM159" s="135"/>
      <c r="AN159" s="133"/>
      <c r="AO159" s="181"/>
      <c r="AP159" s="74"/>
      <c r="AQ159" s="142"/>
      <c r="AR159" s="142"/>
      <c r="AS159" s="147"/>
      <c r="AT159" s="147"/>
      <c r="AU159" s="147"/>
      <c r="AV159" s="147"/>
      <c r="AW159" s="127"/>
      <c r="AX159" s="127"/>
      <c r="AY159" s="133"/>
      <c r="AZ159" s="133"/>
      <c r="BA159" s="133"/>
      <c r="BB159" s="133"/>
      <c r="BC159" s="166"/>
      <c r="BD159" s="127"/>
      <c r="BE159" s="127"/>
      <c r="BF159" s="142"/>
      <c r="BG159" s="183"/>
      <c r="BH159" s="183"/>
      <c r="BI159" s="133"/>
      <c r="BJ159" s="127"/>
      <c r="BK159" s="127"/>
      <c r="BL159" s="147"/>
      <c r="BM159" s="147"/>
      <c r="BN159" s="147"/>
      <c r="BO159" s="147"/>
      <c r="BP159" s="117"/>
      <c r="BQ159" s="141"/>
      <c r="BR159" s="127"/>
      <c r="BS159" s="127"/>
      <c r="BT159" s="127"/>
      <c r="BU159" s="127"/>
      <c r="BV159" s="134"/>
      <c r="BW159" s="117"/>
      <c r="BX159" s="141"/>
      <c r="BY159" s="141"/>
      <c r="BZ159" s="134"/>
      <c r="CA159" s="134"/>
      <c r="CB159" s="134"/>
      <c r="CC159" s="134"/>
      <c r="CD159" s="197"/>
      <c r="CE159" s="141"/>
      <c r="CF159" s="141"/>
      <c r="CG159" s="147"/>
      <c r="CH159" s="147"/>
      <c r="CI159" s="147"/>
      <c r="CJ159" s="147"/>
      <c r="CK159" s="117"/>
      <c r="CL159" s="141"/>
      <c r="CM159" s="141"/>
      <c r="CN159" s="134"/>
      <c r="CO159" s="134"/>
      <c r="CP159" s="134"/>
      <c r="CQ159" s="134"/>
      <c r="CR159" s="117"/>
      <c r="CS159" s="141"/>
      <c r="CT159" s="141"/>
      <c r="CU159" s="134"/>
      <c r="CV159" s="134"/>
      <c r="CW159" s="134"/>
      <c r="CX159" s="134"/>
      <c r="CY159" s="117"/>
    </row>
    <row r="160" spans="1:103" ht="13.5" thickBot="1">
      <c r="A160" s="460" t="s">
        <v>68</v>
      </c>
      <c r="B160" s="198" t="str">
        <f>$G$22</f>
        <v>DatLab 7 Template 16-08-02</v>
      </c>
      <c r="C160" s="199"/>
      <c r="D160" s="199"/>
      <c r="E160" s="199"/>
      <c r="F160" s="199"/>
      <c r="G160" s="199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1"/>
      <c r="AA160" s="202"/>
      <c r="AB160" s="202"/>
      <c r="AC160" s="202"/>
      <c r="AD160" s="202"/>
      <c r="AE160" s="202"/>
      <c r="AF160" s="202"/>
      <c r="AG160" s="202"/>
      <c r="AH160" s="12" t="str">
        <f>$B160</f>
        <v>DatLab 7 Template 16-08-02</v>
      </c>
      <c r="AI160" s="161"/>
      <c r="AJ160" s="203"/>
      <c r="AK160" s="203"/>
      <c r="AL160" s="203"/>
      <c r="AM160" s="203"/>
      <c r="AN160" s="204"/>
      <c r="AO160" s="205"/>
      <c r="AP160" s="206"/>
      <c r="AQ160" s="79" t="str">
        <f>$B160</f>
        <v>DatLab 7 Template 16-08-02</v>
      </c>
      <c r="AR160" s="161"/>
      <c r="AS160" s="203"/>
      <c r="AT160" s="203"/>
      <c r="AU160" s="203"/>
      <c r="AV160" s="203"/>
      <c r="AW160" s="161"/>
      <c r="AX160" s="161"/>
      <c r="AY160" s="204"/>
      <c r="AZ160" s="204"/>
      <c r="BA160" s="204"/>
      <c r="BB160" s="204"/>
      <c r="BC160" s="207"/>
      <c r="BD160" s="161"/>
      <c r="BE160" s="161"/>
      <c r="BF160" s="61"/>
      <c r="BG160" s="208"/>
      <c r="BH160" s="208"/>
      <c r="BI160" s="204"/>
      <c r="BJ160" s="79" t="str">
        <f>$B160</f>
        <v>DatLab 7 Template 16-08-02</v>
      </c>
      <c r="BK160" s="161"/>
      <c r="BL160" s="203"/>
      <c r="BM160" s="203"/>
      <c r="BN160" s="203"/>
      <c r="BO160" s="203"/>
      <c r="BP160" s="209"/>
      <c r="BQ160" s="79" t="str">
        <f>$B160</f>
        <v>DatLab 7 Template 16-08-02</v>
      </c>
      <c r="BR160" s="200"/>
      <c r="BS160" s="200"/>
      <c r="BT160" s="200"/>
      <c r="BU160" s="200"/>
      <c r="BV160" s="204"/>
      <c r="BW160" s="209"/>
      <c r="BX160" s="79" t="str">
        <f>$B160</f>
        <v>DatLab 7 Template 16-08-02</v>
      </c>
      <c r="BY160" s="161"/>
      <c r="BZ160" s="204"/>
      <c r="CA160" s="204"/>
      <c r="CB160" s="204"/>
      <c r="CC160" s="204"/>
      <c r="CD160" s="210"/>
      <c r="CE160" s="79" t="str">
        <f>$B160</f>
        <v>DatLab 7 Template 16-08-02</v>
      </c>
      <c r="CF160" s="161"/>
      <c r="CG160" s="203"/>
      <c r="CH160" s="203"/>
      <c r="CI160" s="203"/>
      <c r="CJ160" s="203"/>
      <c r="CK160" s="209"/>
      <c r="CL160" s="79" t="str">
        <f>$B160</f>
        <v>DatLab 7 Template 16-08-02</v>
      </c>
      <c r="CM160" s="161"/>
      <c r="CN160" s="204"/>
      <c r="CO160" s="204"/>
      <c r="CP160" s="204"/>
      <c r="CQ160" s="204"/>
      <c r="CR160" s="209"/>
      <c r="CS160" s="79" t="str">
        <f>$B160</f>
        <v>DatLab 7 Template 16-08-02</v>
      </c>
      <c r="CT160" s="161"/>
      <c r="CU160" s="204"/>
      <c r="CV160" s="204"/>
      <c r="CW160" s="204"/>
      <c r="CX160" s="204"/>
      <c r="CY160" s="209"/>
    </row>
    <row r="161" spans="1:104">
      <c r="A161" s="331" t="s">
        <v>110</v>
      </c>
      <c r="B161" s="285" t="str">
        <f>AA164</f>
        <v>•</v>
      </c>
      <c r="C161" s="277"/>
      <c r="D161" s="30"/>
      <c r="F161" s="55" t="s">
        <v>16</v>
      </c>
      <c r="G161" s="56">
        <f>AC165</f>
        <v>0</v>
      </c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425"/>
      <c r="AC161" s="110"/>
      <c r="AD161" s="110"/>
      <c r="AE161" s="110"/>
      <c r="AF161" s="110"/>
      <c r="AG161" s="110"/>
      <c r="AH161" s="110"/>
      <c r="AI161" s="180" t="s">
        <v>65</v>
      </c>
      <c r="AJ161" s="485" t="str">
        <f>AJ$1</f>
        <v>R</v>
      </c>
      <c r="AK161" s="31" t="str">
        <f t="shared" ref="AK161:AM161" si="150">AK$1</f>
        <v>1Omy</v>
      </c>
      <c r="AL161" s="32" t="str">
        <f t="shared" si="150"/>
        <v>2U</v>
      </c>
      <c r="AM161" s="33" t="str">
        <f t="shared" si="150"/>
        <v>3Ama</v>
      </c>
      <c r="AN161" s="133"/>
      <c r="AO161" s="181"/>
      <c r="AP161" s="74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8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3"/>
      <c r="BR161" s="143"/>
      <c r="BS161" s="143"/>
      <c r="BT161" s="143"/>
      <c r="BU161" s="143"/>
      <c r="BV161" s="143"/>
      <c r="BW161" s="14"/>
      <c r="BY161" s="143"/>
      <c r="BZ161" s="143"/>
      <c r="CA161" s="143"/>
      <c r="CB161" s="143"/>
      <c r="CC161" s="143"/>
      <c r="CD161" s="13"/>
      <c r="CF161" s="143"/>
      <c r="CG161" s="143"/>
      <c r="CH161" s="143"/>
      <c r="CI161" s="143"/>
      <c r="CJ161" s="143"/>
      <c r="CK161" s="13"/>
      <c r="CM161" s="143"/>
      <c r="CN161" s="143"/>
      <c r="CO161" s="143"/>
      <c r="CP161" s="143"/>
      <c r="CQ161" s="143"/>
      <c r="CR161" s="13"/>
      <c r="CT161" s="143"/>
      <c r="CU161" s="143"/>
      <c r="CV161" s="143"/>
      <c r="CW161" s="143"/>
      <c r="CX161" s="143"/>
      <c r="CY161" s="13"/>
    </row>
    <row r="162" spans="1:104">
      <c r="A162" s="452" t="str">
        <f>E162</f>
        <v/>
      </c>
      <c r="B162" s="286" t="s">
        <v>26</v>
      </c>
      <c r="C162" s="88">
        <f>AB167</f>
        <v>0</v>
      </c>
      <c r="D162" s="88">
        <f>AB169</f>
        <v>0</v>
      </c>
      <c r="E162" s="278" t="str">
        <f>IF(ISNUMBER(AB170),AB170+0.01*AB171,"")</f>
        <v/>
      </c>
      <c r="F162" s="279" t="s">
        <v>10</v>
      </c>
      <c r="G162" s="98">
        <f>AE173</f>
        <v>-2</v>
      </c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240" t="str">
        <f>$E162</f>
        <v/>
      </c>
      <c r="AA162" s="176"/>
      <c r="AB162" s="176"/>
      <c r="AC162" s="176"/>
      <c r="AD162" s="176"/>
      <c r="AE162" s="176"/>
      <c r="AF162" s="176"/>
      <c r="AG162" s="176"/>
      <c r="AH162" s="57" t="s">
        <v>215</v>
      </c>
      <c r="AI162" s="58" t="s">
        <v>12</v>
      </c>
      <c r="AJ162" s="182">
        <f>AJ166</f>
        <v>0</v>
      </c>
      <c r="AK162" s="182">
        <f t="shared" ref="AK162:AM162" si="151">AK166</f>
        <v>0</v>
      </c>
      <c r="AL162" s="182">
        <f t="shared" si="151"/>
        <v>0</v>
      </c>
      <c r="AM162" s="182">
        <f t="shared" si="151"/>
        <v>0</v>
      </c>
      <c r="AN162" s="133"/>
      <c r="AO162" s="181"/>
      <c r="AP162" s="74"/>
      <c r="AQ162" s="142"/>
      <c r="AR162" s="142"/>
      <c r="AS162" s="135"/>
      <c r="AT162" s="135"/>
      <c r="AU162" s="135"/>
      <c r="AV162" s="135"/>
      <c r="AW162" s="127"/>
      <c r="AX162" s="127"/>
      <c r="AY162" s="133"/>
      <c r="AZ162" s="133"/>
      <c r="BA162" s="133"/>
      <c r="BB162" s="133"/>
      <c r="BC162" s="166"/>
      <c r="BD162" s="127"/>
      <c r="BE162" s="127"/>
      <c r="BF162" s="142"/>
      <c r="BG162" s="183"/>
      <c r="BH162" s="183"/>
      <c r="BI162" s="133"/>
      <c r="BJ162" s="127"/>
      <c r="BK162" s="127"/>
      <c r="BL162" s="135"/>
      <c r="BM162" s="135"/>
      <c r="BN162" s="135"/>
      <c r="BO162" s="135"/>
      <c r="BP162" s="14"/>
      <c r="BQ162" s="127"/>
      <c r="BR162" s="127"/>
      <c r="BS162" s="133"/>
      <c r="BT162" s="133"/>
      <c r="BU162" s="133"/>
      <c r="BV162" s="133"/>
      <c r="BW162" s="14"/>
      <c r="BX162" s="127"/>
      <c r="BY162" s="127"/>
      <c r="BZ162" s="133"/>
      <c r="CA162" s="133"/>
      <c r="CB162" s="133"/>
      <c r="CC162" s="133"/>
      <c r="CD162" s="13"/>
      <c r="CE162" s="127"/>
      <c r="CF162" s="127"/>
      <c r="CG162" s="135"/>
      <c r="CH162" s="135"/>
      <c r="CI162" s="135"/>
      <c r="CJ162" s="135"/>
      <c r="CK162" s="14"/>
      <c r="CL162" s="127"/>
      <c r="CM162" s="127"/>
      <c r="CN162" s="133"/>
      <c r="CO162" s="133"/>
      <c r="CP162" s="133"/>
      <c r="CQ162" s="133"/>
      <c r="CR162" s="14"/>
      <c r="CS162" s="127"/>
      <c r="CT162" s="127"/>
      <c r="CU162" s="133"/>
      <c r="CV162" s="133"/>
      <c r="CW162" s="133"/>
      <c r="CX162" s="133"/>
      <c r="CY162" s="14"/>
    </row>
    <row r="163" spans="1:104" ht="13.5" thickBot="1">
      <c r="A163" s="457" t="s">
        <v>84</v>
      </c>
      <c r="B163" s="280">
        <f>AB168</f>
        <v>0</v>
      </c>
      <c r="C163" s="281" t="s">
        <v>35</v>
      </c>
      <c r="D163" s="281" t="s">
        <v>181</v>
      </c>
      <c r="E163" s="22">
        <f>E164/G164</f>
        <v>0</v>
      </c>
      <c r="F163" s="279" t="s">
        <v>11</v>
      </c>
      <c r="G163" s="99">
        <f>AE174</f>
        <v>2.5000000000000001E-2</v>
      </c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463" t="s">
        <v>80</v>
      </c>
      <c r="AA163" s="133" t="s">
        <v>83</v>
      </c>
      <c r="AB163" s="51"/>
      <c r="AC163" s="110" t="str">
        <f>$G$3</f>
        <v>DatLab 7</v>
      </c>
      <c r="AD163" s="51"/>
      <c r="AE163" s="51"/>
      <c r="AF163" s="96"/>
      <c r="AG163" s="51"/>
      <c r="AH163" s="59" t="s">
        <v>8</v>
      </c>
      <c r="AI163" s="59" t="s">
        <v>183</v>
      </c>
      <c r="AJ163" s="60">
        <f>$E163-($E163*AJ162/1000)/2</f>
        <v>0</v>
      </c>
      <c r="AK163" s="60">
        <f>$E163-($E163*(SUM(AJ162:AK162))/1000)/2</f>
        <v>0</v>
      </c>
      <c r="AL163" s="60">
        <f>$E163-($E163*(SUM(AJ162:AL162))/1000)/2</f>
        <v>0</v>
      </c>
      <c r="AM163" s="60">
        <f>$E163-($E163*(SUM(AJ162:AM162))/1000)/2</f>
        <v>0</v>
      </c>
      <c r="AN163" s="133"/>
      <c r="AO163" s="181"/>
      <c r="AP163" s="74"/>
      <c r="AQ163" s="142"/>
      <c r="AR163" s="142"/>
      <c r="AS163" s="135"/>
      <c r="AT163" s="135"/>
      <c r="AU163" s="135"/>
      <c r="AV163" s="135"/>
      <c r="AW163" s="127"/>
      <c r="AX163" s="127"/>
      <c r="AY163" s="133"/>
      <c r="AZ163" s="133"/>
      <c r="BA163" s="133"/>
      <c r="BB163" s="133"/>
      <c r="BC163" s="166"/>
      <c r="BD163" s="127"/>
      <c r="BE163" s="127"/>
      <c r="BF163" s="142"/>
      <c r="BG163" s="183"/>
      <c r="BH163" s="183"/>
      <c r="BI163" s="133"/>
      <c r="BJ163" s="127"/>
      <c r="BK163" s="127"/>
      <c r="BL163" s="135"/>
      <c r="BM163" s="135"/>
      <c r="BN163" s="135"/>
      <c r="BO163" s="135"/>
      <c r="BP163" s="14"/>
      <c r="BQ163" s="127"/>
      <c r="BR163" s="127"/>
      <c r="BS163" s="133"/>
      <c r="BT163" s="133"/>
      <c r="BU163" s="133"/>
      <c r="BV163" s="133"/>
      <c r="BW163" s="14"/>
      <c r="BX163" s="127"/>
      <c r="BY163" s="127"/>
      <c r="BZ163" s="133"/>
      <c r="CA163" s="133"/>
      <c r="CB163" s="133"/>
      <c r="CC163" s="133"/>
      <c r="CD163" s="13"/>
      <c r="CE163" s="127"/>
      <c r="CF163" s="127"/>
      <c r="CG163" s="135"/>
      <c r="CH163" s="135"/>
      <c r="CI163" s="135"/>
      <c r="CJ163" s="135"/>
      <c r="CK163" s="14"/>
      <c r="CL163" s="127"/>
      <c r="CM163" s="127"/>
      <c r="CN163" s="133"/>
      <c r="CO163" s="133"/>
      <c r="CP163" s="133"/>
      <c r="CQ163" s="133"/>
      <c r="CR163" s="14"/>
      <c r="CS163" s="127"/>
      <c r="CT163" s="127"/>
      <c r="CU163" s="133"/>
      <c r="CV163" s="133"/>
      <c r="CW163" s="133"/>
      <c r="CX163" s="133"/>
      <c r="CY163" s="14"/>
      <c r="CZ163" s="10" t="s">
        <v>9</v>
      </c>
    </row>
    <row r="164" spans="1:104" ht="14.25" thickTop="1" thickBot="1">
      <c r="A164" s="184"/>
      <c r="B164" s="282">
        <f>AB166</f>
        <v>0</v>
      </c>
      <c r="C164" s="283" t="s">
        <v>7</v>
      </c>
      <c r="D164" s="283" t="s">
        <v>182</v>
      </c>
      <c r="E164" s="100">
        <f>AB173</f>
        <v>0</v>
      </c>
      <c r="F164" s="284" t="s">
        <v>36</v>
      </c>
      <c r="G164" s="62">
        <f>AB174</f>
        <v>2</v>
      </c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241" t="s">
        <v>33</v>
      </c>
      <c r="AA164" s="211" t="s">
        <v>177</v>
      </c>
      <c r="AB164" s="242"/>
      <c r="AC164" s="242"/>
      <c r="AD164" s="242"/>
      <c r="AE164" s="242"/>
      <c r="AF164" s="243"/>
      <c r="AG164" s="117"/>
      <c r="AH164" s="117"/>
      <c r="AI164" s="117"/>
      <c r="AJ164" s="117"/>
      <c r="AK164" s="117"/>
      <c r="AL164" s="117"/>
      <c r="AM164" s="117"/>
      <c r="AP164" s="74"/>
      <c r="AS164" s="135"/>
      <c r="AT164" s="135"/>
      <c r="AU164" s="135"/>
      <c r="AV164" s="135"/>
      <c r="BC164" s="166"/>
      <c r="BD164" s="127"/>
      <c r="BE164" s="127"/>
      <c r="BF164" s="142"/>
      <c r="BG164" s="183"/>
      <c r="BH164" s="183"/>
      <c r="BI164" s="133"/>
      <c r="BJ164" s="127"/>
      <c r="BK164" s="127"/>
      <c r="BL164" s="135"/>
      <c r="BM164" s="135"/>
      <c r="BN164" s="135"/>
      <c r="BO164" s="135"/>
      <c r="BP164" s="14"/>
      <c r="BQ164" s="127"/>
      <c r="BR164" s="127"/>
      <c r="BS164" s="133"/>
      <c r="BT164" s="133"/>
      <c r="BU164" s="133"/>
      <c r="BV164" s="133"/>
      <c r="BW164" s="14"/>
      <c r="BX164" s="127"/>
      <c r="BY164" s="127"/>
      <c r="BZ164" s="133"/>
      <c r="CA164" s="133"/>
      <c r="CB164" s="133"/>
      <c r="CC164" s="133"/>
      <c r="CD164" s="13"/>
      <c r="CE164" s="127"/>
      <c r="CF164" s="127"/>
      <c r="CG164" s="135"/>
      <c r="CH164" s="135"/>
      <c r="CI164" s="135"/>
      <c r="CJ164" s="135"/>
      <c r="CK164" s="14"/>
      <c r="CL164" s="127"/>
      <c r="CM164" s="127"/>
      <c r="CN164" s="133"/>
      <c r="CO164" s="133"/>
      <c r="CP164" s="133"/>
      <c r="CQ164" s="133"/>
      <c r="CR164" s="14"/>
      <c r="CS164" s="127"/>
      <c r="CT164" s="127"/>
      <c r="CU164" s="133"/>
      <c r="CV164" s="133"/>
      <c r="CW164" s="133"/>
      <c r="CX164" s="133"/>
      <c r="CY164" s="14"/>
      <c r="CZ164" s="101" t="s">
        <v>66</v>
      </c>
    </row>
    <row r="165" spans="1:104" ht="13.5" thickBot="1">
      <c r="A165" s="83" t="s">
        <v>69</v>
      </c>
      <c r="B165" s="63"/>
      <c r="C165" s="134"/>
      <c r="D165" s="41"/>
      <c r="E165" s="41"/>
      <c r="F165" s="469" t="s">
        <v>166</v>
      </c>
      <c r="G165" s="469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16"/>
      <c r="AA165" s="269"/>
      <c r="AB165" s="244" t="s">
        <v>56</v>
      </c>
      <c r="AC165" s="245"/>
      <c r="AD165" s="246" t="s">
        <v>37</v>
      </c>
      <c r="AE165" s="247" t="s">
        <v>38</v>
      </c>
      <c r="AF165" s="248"/>
      <c r="AG165" s="102"/>
      <c r="AH165" s="15"/>
      <c r="AI165" s="15"/>
      <c r="AJ165" s="485"/>
      <c r="AK165" s="31"/>
      <c r="AL165" s="32"/>
      <c r="AM165" s="33"/>
      <c r="AN165" s="133"/>
      <c r="AO165" s="181"/>
      <c r="AP165" s="74"/>
      <c r="AS165" s="135"/>
      <c r="AT165" s="135"/>
      <c r="AU165" s="135"/>
      <c r="AV165" s="135"/>
      <c r="AW165" s="127"/>
      <c r="AX165" s="127"/>
      <c r="AY165" s="133"/>
      <c r="AZ165" s="133"/>
      <c r="BA165" s="133"/>
      <c r="BB165" s="133"/>
      <c r="BC165" s="166"/>
      <c r="BD165" s="127"/>
      <c r="BE165" s="127"/>
      <c r="BF165" s="142"/>
      <c r="BG165" s="183"/>
      <c r="BH165" s="183"/>
      <c r="BI165" s="133"/>
      <c r="BJ165" s="127"/>
      <c r="BK165" s="127"/>
      <c r="BL165" s="135"/>
      <c r="BM165" s="135"/>
      <c r="BN165" s="135"/>
      <c r="BO165" s="135"/>
      <c r="BP165" s="14"/>
      <c r="BQ165" s="127"/>
      <c r="BR165" s="127"/>
      <c r="BS165" s="133"/>
      <c r="BT165" s="133"/>
      <c r="BU165" s="133"/>
      <c r="BV165" s="133"/>
      <c r="BW165" s="14"/>
      <c r="BX165" s="127"/>
      <c r="BY165" s="127"/>
      <c r="BZ165" s="133"/>
      <c r="CA165" s="133"/>
      <c r="CB165" s="133"/>
      <c r="CC165" s="133"/>
      <c r="CD165" s="13"/>
      <c r="CE165" s="127"/>
      <c r="CF165" s="127"/>
      <c r="CG165" s="135"/>
      <c r="CH165" s="135"/>
      <c r="CI165" s="135"/>
      <c r="CJ165" s="135"/>
      <c r="CK165" s="14"/>
      <c r="CL165" s="127"/>
      <c r="CM165" s="127"/>
      <c r="CN165" s="133"/>
      <c r="CO165" s="133"/>
      <c r="CP165" s="133"/>
      <c r="CQ165" s="133"/>
      <c r="CR165" s="14"/>
      <c r="CS165" s="127"/>
      <c r="CT165" s="127"/>
      <c r="CU165" s="133"/>
      <c r="CV165" s="133"/>
      <c r="CW165" s="133"/>
      <c r="CX165" s="133"/>
      <c r="CY165" s="14"/>
    </row>
    <row r="166" spans="1:104">
      <c r="A166" s="9" t="s">
        <v>70</v>
      </c>
      <c r="B166" s="83"/>
      <c r="C166" s="13"/>
      <c r="D166" s="185"/>
      <c r="E166" s="8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26"/>
      <c r="AA166" s="270" t="s">
        <v>39</v>
      </c>
      <c r="AB166" s="249"/>
      <c r="AC166" s="250"/>
      <c r="AD166" s="251" t="s">
        <v>40</v>
      </c>
      <c r="AE166" s="247"/>
      <c r="AF166" s="252"/>
      <c r="AG166" s="102"/>
      <c r="AH166" s="186"/>
      <c r="AI166" s="186"/>
      <c r="AJ166" s="133"/>
      <c r="AK166" s="133"/>
      <c r="AL166" s="133"/>
      <c r="AM166" s="133"/>
      <c r="AN166" s="133"/>
      <c r="AO166" s="181"/>
      <c r="AP166" s="74"/>
      <c r="AQ166" s="64" t="s">
        <v>17</v>
      </c>
      <c r="AR166" s="187"/>
      <c r="AS166" s="135"/>
      <c r="AT166" s="135"/>
      <c r="AU166" s="135"/>
      <c r="AV166" s="135"/>
      <c r="AW166" s="127"/>
      <c r="AX166" s="127"/>
      <c r="AY166" s="133"/>
      <c r="AZ166" s="133"/>
      <c r="BA166" s="133"/>
      <c r="BB166" s="133"/>
      <c r="BC166" s="166"/>
      <c r="BD166" s="127"/>
      <c r="BE166" s="127"/>
      <c r="BF166" s="142"/>
      <c r="BG166" s="183"/>
      <c r="BH166" s="183"/>
      <c r="BI166" s="133"/>
      <c r="BJ166" s="127"/>
      <c r="BK166" s="127"/>
      <c r="BL166" s="135"/>
      <c r="BM166" s="135"/>
      <c r="BN166" s="135"/>
      <c r="BO166" s="135"/>
      <c r="BP166" s="14"/>
      <c r="BQ166" s="127"/>
      <c r="BR166" s="127"/>
      <c r="BS166" s="133"/>
      <c r="BT166" s="133"/>
      <c r="BU166" s="133"/>
      <c r="BV166" s="133"/>
      <c r="BW166" s="14"/>
      <c r="BX166" s="127"/>
      <c r="BY166" s="127"/>
      <c r="BZ166" s="133"/>
      <c r="CA166" s="133"/>
      <c r="CB166" s="133"/>
      <c r="CC166" s="133"/>
      <c r="CD166" s="13"/>
      <c r="CE166" s="127"/>
      <c r="CF166" s="127"/>
      <c r="CG166" s="135"/>
      <c r="CH166" s="135"/>
      <c r="CI166" s="135"/>
      <c r="CJ166" s="135"/>
      <c r="CK166" s="14"/>
      <c r="CL166" s="127"/>
      <c r="CM166" s="127"/>
      <c r="CN166" s="133"/>
      <c r="CO166" s="133"/>
      <c r="CP166" s="133"/>
      <c r="CQ166" s="133"/>
      <c r="CR166" s="14"/>
      <c r="CS166" s="127"/>
      <c r="CT166" s="127"/>
      <c r="CU166" s="133"/>
      <c r="CV166" s="133"/>
      <c r="CW166" s="133"/>
      <c r="CX166" s="133"/>
      <c r="CY166" s="14"/>
    </row>
    <row r="167" spans="1:104" ht="13.5" thickBot="1">
      <c r="A167" s="83"/>
      <c r="B167" s="83"/>
      <c r="C167" s="83"/>
      <c r="D167" s="85"/>
      <c r="E167" s="84"/>
      <c r="F167" s="86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26"/>
      <c r="AA167" s="271" t="s">
        <v>41</v>
      </c>
      <c r="AB167" s="253"/>
      <c r="AC167" s="254"/>
      <c r="AD167" s="158" t="s">
        <v>42</v>
      </c>
      <c r="AE167" s="117"/>
      <c r="AF167" s="255"/>
      <c r="AG167" s="14"/>
      <c r="AH167" s="186"/>
      <c r="AI167" s="186"/>
      <c r="AJ167" s="188"/>
      <c r="AK167" s="188"/>
      <c r="AL167" s="188"/>
      <c r="AM167" s="188"/>
      <c r="AN167" s="133"/>
      <c r="AO167" s="181"/>
      <c r="AP167" s="74"/>
      <c r="AQ167" s="65" t="s">
        <v>43</v>
      </c>
      <c r="AR167" s="66"/>
      <c r="AS167" s="135"/>
      <c r="AT167" s="135"/>
      <c r="AU167" s="135"/>
      <c r="AV167" s="135"/>
      <c r="AW167" s="127"/>
      <c r="AX167" s="127"/>
      <c r="AY167" s="133"/>
      <c r="AZ167" s="133"/>
      <c r="BA167" s="133"/>
      <c r="BB167" s="133"/>
      <c r="BC167" s="166"/>
      <c r="BD167" s="127"/>
      <c r="BE167" s="127"/>
      <c r="BF167" s="142"/>
      <c r="BG167" s="183"/>
      <c r="BH167" s="183"/>
      <c r="BI167" s="133"/>
      <c r="BJ167" s="127"/>
      <c r="BK167" s="127"/>
      <c r="BL167" s="135"/>
      <c r="BM167" s="135"/>
      <c r="BN167" s="135"/>
      <c r="BO167" s="135"/>
      <c r="BP167" s="14"/>
      <c r="BQ167" s="127"/>
      <c r="BR167" s="127"/>
      <c r="BS167" s="133"/>
      <c r="BT167" s="133"/>
      <c r="BU167" s="133"/>
      <c r="BV167" s="133"/>
      <c r="BW167" s="14"/>
      <c r="BX167" s="127"/>
      <c r="BY167" s="127"/>
      <c r="BZ167" s="133"/>
      <c r="CA167" s="133"/>
      <c r="CB167" s="133"/>
      <c r="CC167" s="133"/>
      <c r="CD167" s="13"/>
      <c r="CE167" s="127"/>
      <c r="CF167" s="127"/>
      <c r="CG167" s="135"/>
      <c r="CH167" s="135"/>
      <c r="CI167" s="135"/>
      <c r="CJ167" s="135"/>
      <c r="CK167" s="14"/>
      <c r="CL167" s="127"/>
      <c r="CM167" s="127"/>
      <c r="CN167" s="133"/>
      <c r="CO167" s="133"/>
      <c r="CP167" s="133"/>
      <c r="CQ167" s="133"/>
      <c r="CR167" s="14"/>
      <c r="CS167" s="127"/>
      <c r="CT167" s="127"/>
      <c r="CU167" s="133"/>
      <c r="CV167" s="133"/>
      <c r="CW167" s="133"/>
      <c r="CX167" s="133"/>
      <c r="CY167" s="14"/>
    </row>
    <row r="168" spans="1:104">
      <c r="A168" s="83"/>
      <c r="B168" s="83"/>
      <c r="C168" s="83"/>
      <c r="D168" s="85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26"/>
      <c r="AA168" s="271" t="s">
        <v>120</v>
      </c>
      <c r="AB168" s="253"/>
      <c r="AC168" s="254"/>
      <c r="AD168" s="158" t="s">
        <v>44</v>
      </c>
      <c r="AE168" s="117"/>
      <c r="AF168" s="255"/>
      <c r="AG168" s="14"/>
      <c r="AH168" s="186"/>
      <c r="AI168" s="188"/>
      <c r="AJ168" s="188"/>
      <c r="AK168" s="188"/>
      <c r="AL168" s="188"/>
      <c r="AM168" s="188"/>
      <c r="AP168" s="74"/>
      <c r="AQ168" s="67" t="s">
        <v>188</v>
      </c>
      <c r="AR168" s="68" t="s">
        <v>189</v>
      </c>
      <c r="AS168" s="135"/>
      <c r="AT168" s="135"/>
      <c r="AU168" s="135"/>
      <c r="AV168" s="135"/>
      <c r="AW168" s="127"/>
      <c r="AX168" s="127"/>
      <c r="AY168" s="133"/>
      <c r="AZ168" s="133"/>
      <c r="BA168" s="133"/>
      <c r="BB168" s="133"/>
      <c r="BC168" s="166"/>
      <c r="BD168" s="127"/>
      <c r="BE168" s="127"/>
      <c r="BF168" s="142"/>
      <c r="BG168" s="183"/>
      <c r="BH168" s="183"/>
      <c r="BI168" s="133"/>
      <c r="BJ168" s="127"/>
      <c r="BK168" s="127"/>
      <c r="BL168" s="135"/>
      <c r="BM168" s="135"/>
      <c r="BN168" s="135"/>
      <c r="BO168" s="135"/>
      <c r="BP168" s="14"/>
      <c r="BQ168" s="127"/>
      <c r="BR168" s="127"/>
      <c r="BS168" s="133"/>
      <c r="BT168" s="133"/>
      <c r="BU168" s="133"/>
      <c r="BV168" s="133"/>
      <c r="BW168" s="14"/>
      <c r="BX168" s="127"/>
      <c r="BY168" s="127"/>
      <c r="BZ168" s="133"/>
      <c r="CA168" s="133"/>
      <c r="CB168" s="133"/>
      <c r="CC168" s="133"/>
      <c r="CD168" s="13"/>
      <c r="CE168" s="127"/>
      <c r="CF168" s="127"/>
      <c r="CG168" s="135"/>
      <c r="CH168" s="135"/>
      <c r="CI168" s="135"/>
      <c r="CJ168" s="135"/>
      <c r="CK168" s="14"/>
      <c r="CL168" s="127"/>
      <c r="CM168" s="127"/>
      <c r="CN168" s="133"/>
      <c r="CO168" s="133"/>
      <c r="CP168" s="133"/>
      <c r="CQ168" s="133"/>
      <c r="CR168" s="14"/>
      <c r="CS168" s="127"/>
      <c r="CT168" s="127"/>
      <c r="CU168" s="133"/>
      <c r="CV168" s="133"/>
      <c r="CW168" s="133"/>
      <c r="CX168" s="133"/>
      <c r="CY168" s="14"/>
    </row>
    <row r="169" spans="1:104" ht="13.5" thickBot="1">
      <c r="A169" s="83"/>
      <c r="B169" s="83"/>
      <c r="C169" s="83"/>
      <c r="D169" s="83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26"/>
      <c r="AA169" s="271" t="s">
        <v>28</v>
      </c>
      <c r="AB169" s="197"/>
      <c r="AC169" s="254"/>
      <c r="AD169" s="158" t="s">
        <v>45</v>
      </c>
      <c r="AE169" s="117"/>
      <c r="AF169" s="255"/>
      <c r="AG169" s="177"/>
      <c r="AH169" s="189"/>
      <c r="AI169" s="190"/>
      <c r="AJ169" s="189"/>
      <c r="AK169" s="189"/>
      <c r="AL169" s="189"/>
      <c r="AM169" s="189"/>
      <c r="AP169" s="74"/>
      <c r="AQ169" s="69" t="str">
        <f>BN171</f>
        <v/>
      </c>
      <c r="AR169" s="70" t="str">
        <f>BO171</f>
        <v/>
      </c>
      <c r="AS169" s="135"/>
      <c r="AT169" s="135"/>
      <c r="AU169" s="135"/>
      <c r="AV169" s="135"/>
      <c r="AW169" s="127"/>
      <c r="AX169" s="127"/>
      <c r="AY169" s="133"/>
      <c r="AZ169" s="133"/>
      <c r="BA169" s="133"/>
      <c r="BB169" s="133"/>
      <c r="BC169" s="166"/>
      <c r="BD169" s="127"/>
      <c r="BE169" s="127"/>
      <c r="BF169" s="142"/>
      <c r="BG169" s="183"/>
      <c r="BH169" s="183"/>
      <c r="BI169" s="133"/>
      <c r="BJ169" s="127"/>
      <c r="BK169" s="127"/>
      <c r="BL169" s="135"/>
      <c r="BM169" s="135"/>
      <c r="BN169" s="135"/>
      <c r="BO169" s="135"/>
      <c r="BP169" s="14"/>
      <c r="BQ169" s="127"/>
      <c r="BR169" s="127"/>
      <c r="BS169" s="133"/>
      <c r="BT169" s="133"/>
      <c r="BU169" s="133"/>
      <c r="BV169" s="133"/>
      <c r="BW169" s="14"/>
      <c r="BX169" s="127"/>
      <c r="BY169" s="127"/>
      <c r="BZ169" s="133"/>
      <c r="CA169" s="133"/>
      <c r="CB169" s="133"/>
      <c r="CC169" s="133"/>
      <c r="CD169" s="13"/>
      <c r="CE169" s="127"/>
      <c r="CF169" s="127"/>
      <c r="CG169" s="135"/>
      <c r="CH169" s="135"/>
      <c r="CI169" s="135"/>
      <c r="CJ169" s="135"/>
      <c r="CK169" s="14"/>
      <c r="CL169" s="127"/>
      <c r="CM169" s="127"/>
      <c r="CN169" s="133"/>
      <c r="CO169" s="133"/>
      <c r="CP169" s="133"/>
      <c r="CQ169" s="133"/>
      <c r="CR169" s="14"/>
      <c r="CS169" s="127"/>
      <c r="CT169" s="127"/>
      <c r="CU169" s="133"/>
      <c r="CV169" s="133"/>
      <c r="CW169" s="133"/>
      <c r="CX169" s="133"/>
      <c r="CY169" s="14"/>
    </row>
    <row r="170" spans="1:104">
      <c r="A170" s="83"/>
      <c r="B170" s="87"/>
      <c r="C170" s="87"/>
      <c r="D170" s="87"/>
      <c r="E170" s="145"/>
      <c r="F170" s="145"/>
      <c r="G170" s="87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6"/>
      <c r="AA170" s="271" t="s">
        <v>46</v>
      </c>
      <c r="AB170" s="256"/>
      <c r="AC170" s="254"/>
      <c r="AD170" s="158" t="s">
        <v>47</v>
      </c>
      <c r="AE170" s="117"/>
      <c r="AF170" s="255"/>
      <c r="AG170" s="103"/>
      <c r="AH170" s="104"/>
      <c r="AI170" s="16"/>
      <c r="AJ170" s="71"/>
      <c r="AK170" s="71"/>
      <c r="AL170" s="71"/>
      <c r="AM170" s="71"/>
      <c r="AP170" s="454"/>
      <c r="AQ170" s="113" t="s">
        <v>14</v>
      </c>
      <c r="AR170" s="113" t="s">
        <v>13</v>
      </c>
      <c r="AS170" s="485" t="str">
        <f>AS$1</f>
        <v>R</v>
      </c>
      <c r="AT170" s="31" t="str">
        <f t="shared" ref="AT170:AV170" si="152">AT$1</f>
        <v>1Omy</v>
      </c>
      <c r="AU170" s="32" t="str">
        <f t="shared" si="152"/>
        <v>2U</v>
      </c>
      <c r="AV170" s="33" t="str">
        <f t="shared" si="152"/>
        <v>3Ama</v>
      </c>
      <c r="AW170" s="113" t="str">
        <f>AQ170</f>
        <v>Quantity</v>
      </c>
      <c r="AX170" s="113" t="str">
        <f>AR170</f>
        <v>Units</v>
      </c>
      <c r="AY170" s="485">
        <f>AJ165</f>
        <v>0</v>
      </c>
      <c r="AZ170" s="31">
        <f>AK165</f>
        <v>0</v>
      </c>
      <c r="BA170" s="32">
        <f>AL165</f>
        <v>0</v>
      </c>
      <c r="BB170" s="33">
        <f>AM165</f>
        <v>0</v>
      </c>
      <c r="BC170" s="166"/>
      <c r="BD170" s="34" t="s">
        <v>27</v>
      </c>
      <c r="BE170" s="34" t="s">
        <v>28</v>
      </c>
      <c r="BF170" s="35" t="s">
        <v>120</v>
      </c>
      <c r="BG170" s="72" t="s">
        <v>26</v>
      </c>
      <c r="BH170" s="72"/>
      <c r="BI170" s="36" t="s">
        <v>7</v>
      </c>
      <c r="BJ170" s="113" t="str">
        <f>$AQ170</f>
        <v>Quantity</v>
      </c>
      <c r="BK170" s="113" t="str">
        <f>$AR170</f>
        <v>Units</v>
      </c>
      <c r="BL170" s="485" t="str">
        <f>BL$1</f>
        <v>R</v>
      </c>
      <c r="BM170" s="31" t="str">
        <f t="shared" ref="BM170:BO170" si="153">BM$1</f>
        <v>1Omy</v>
      </c>
      <c r="BN170" s="32" t="str">
        <f t="shared" si="153"/>
        <v>2U</v>
      </c>
      <c r="BO170" s="33" t="str">
        <f t="shared" si="153"/>
        <v>3Ama</v>
      </c>
      <c r="BP170" s="191"/>
      <c r="BQ170" s="113" t="str">
        <f>$AQ170</f>
        <v>Quantity</v>
      </c>
      <c r="BR170" s="113" t="str">
        <f>$AR170</f>
        <v>Units</v>
      </c>
      <c r="BS170" s="485" t="str">
        <f>BS$1</f>
        <v>R</v>
      </c>
      <c r="BT170" s="31" t="str">
        <f t="shared" ref="BT170:BV170" si="154">BT$1</f>
        <v>1Omy</v>
      </c>
      <c r="BU170" s="32" t="str">
        <f t="shared" si="154"/>
        <v>2U</v>
      </c>
      <c r="BV170" s="33" t="str">
        <f t="shared" si="154"/>
        <v>3Ama</v>
      </c>
      <c r="BW170" s="191"/>
      <c r="BX170" s="113" t="str">
        <f>$AQ170</f>
        <v>Quantity</v>
      </c>
      <c r="BY170" s="113" t="str">
        <f>$AR170</f>
        <v>Units</v>
      </c>
      <c r="BZ170" s="485" t="str">
        <f>BZ$1</f>
        <v>1-R/U</v>
      </c>
      <c r="CA170" s="31" t="str">
        <f t="shared" ref="CA170:CC170" si="155">CA$1</f>
        <v>1-Omy/R</v>
      </c>
      <c r="CB170" s="32" t="str">
        <f t="shared" si="155"/>
        <v>1-Omy/U</v>
      </c>
      <c r="CC170" s="33" t="str">
        <f t="shared" si="155"/>
        <v>1-ROX/U</v>
      </c>
      <c r="CD170" s="191"/>
      <c r="CE170" s="113" t="str">
        <f>$AQ170</f>
        <v>Quantity</v>
      </c>
      <c r="CF170" s="113" t="str">
        <f>$AR170</f>
        <v>Units</v>
      </c>
      <c r="CG170" s="485" t="str">
        <f>CG$1</f>
        <v>R</v>
      </c>
      <c r="CH170" s="31" t="str">
        <f t="shared" ref="CH170:CJ170" si="156">CH$1</f>
        <v>1Omy</v>
      </c>
      <c r="CI170" s="32" t="str">
        <f t="shared" si="156"/>
        <v>2U</v>
      </c>
      <c r="CJ170" s="33" t="str">
        <f t="shared" si="156"/>
        <v>3Ama</v>
      </c>
      <c r="CK170" s="191"/>
      <c r="CL170" s="113" t="str">
        <f>$AQ170</f>
        <v>Quantity</v>
      </c>
      <c r="CM170" s="113" t="str">
        <f>$AR170</f>
        <v>Units</v>
      </c>
      <c r="CN170" s="485" t="str">
        <f>CN$1</f>
        <v>R</v>
      </c>
      <c r="CO170" s="31" t="str">
        <f t="shared" ref="CO170:CQ170" si="157">CO$1</f>
        <v>1Omy</v>
      </c>
      <c r="CP170" s="32" t="str">
        <f t="shared" si="157"/>
        <v>2U</v>
      </c>
      <c r="CQ170" s="33" t="str">
        <f t="shared" si="157"/>
        <v>3Ama</v>
      </c>
      <c r="CR170" s="191"/>
      <c r="CS170" s="113" t="str">
        <f>$AQ170</f>
        <v>Quantity</v>
      </c>
      <c r="CT170" s="113" t="str">
        <f>$AR170</f>
        <v>Units</v>
      </c>
      <c r="CU170" s="485" t="str">
        <f>CU$1</f>
        <v>1-R/U</v>
      </c>
      <c r="CV170" s="31" t="str">
        <f t="shared" ref="CV170:CX170" si="158">CV$1</f>
        <v>1-Omy/R</v>
      </c>
      <c r="CW170" s="32" t="str">
        <f t="shared" si="158"/>
        <v>1-Omy/U</v>
      </c>
      <c r="CX170" s="33" t="str">
        <f t="shared" si="158"/>
        <v>1-ROX/U</v>
      </c>
      <c r="CY170" s="14"/>
    </row>
    <row r="171" spans="1:104">
      <c r="A171" s="83"/>
      <c r="B171" s="83"/>
      <c r="C171" s="83"/>
      <c r="D171" s="83"/>
      <c r="E171" s="14"/>
      <c r="F171" s="14"/>
      <c r="G171" s="83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16"/>
      <c r="AA171" s="271" t="s">
        <v>48</v>
      </c>
      <c r="AB171" s="257"/>
      <c r="AC171" s="254"/>
      <c r="AD171" s="158" t="s">
        <v>49</v>
      </c>
      <c r="AE171" s="117"/>
      <c r="AF171" s="255"/>
      <c r="AG171" s="105"/>
      <c r="AH171" s="106"/>
      <c r="AI171" s="17"/>
      <c r="AJ171" s="8"/>
      <c r="AK171" s="8"/>
      <c r="AL171" s="8"/>
      <c r="AM171" s="8"/>
      <c r="AP171" s="455" t="str">
        <f>E162</f>
        <v/>
      </c>
      <c r="AQ171" s="488" t="s">
        <v>5</v>
      </c>
      <c r="AR171" s="488" t="s">
        <v>4</v>
      </c>
      <c r="AS171" s="21" t="str">
        <f>IF(ISNUMBER(AJ171),AJ171-($G163*AJ170+$G162),"")</f>
        <v/>
      </c>
      <c r="AT171" s="21" t="str">
        <f>IF(ISNUMBER(AK171),AK171-($G163*AK170+$G162),"")</f>
        <v/>
      </c>
      <c r="AU171" s="21" t="str">
        <f>IF(ISNUMBER(AL171),AL171-($G163*AL170+$G162),"")</f>
        <v/>
      </c>
      <c r="AV171" s="21" t="str">
        <f>IF(ISNUMBER(AM171),AM171-($G163*AM170+$G162),"")</f>
        <v/>
      </c>
      <c r="AW171" s="107">
        <f>$AH170</f>
        <v>0</v>
      </c>
      <c r="AX171" s="107">
        <f>$AI170</f>
        <v>0</v>
      </c>
      <c r="AY171" s="73" t="str">
        <f>IF(ISNUMBER(AJ170),AJ170,"")</f>
        <v/>
      </c>
      <c r="AZ171" s="73" t="str">
        <f>IF(ISNUMBER(AK170),AK170,"")</f>
        <v/>
      </c>
      <c r="BA171" s="73" t="str">
        <f t="shared" ref="BA171:BB171" si="159">IF(ISNUMBER(AL170),AL170,"")</f>
        <v/>
      </c>
      <c r="BB171" s="73" t="str">
        <f t="shared" si="159"/>
        <v/>
      </c>
      <c r="BC171" s="166"/>
      <c r="BD171" s="176" t="str">
        <f>$AA164</f>
        <v>•</v>
      </c>
      <c r="BE171" s="193">
        <f>$D162</f>
        <v>0</v>
      </c>
      <c r="BF171" s="124">
        <f>$B163</f>
        <v>0</v>
      </c>
      <c r="BG171" s="194" t="str">
        <f>$E162</f>
        <v/>
      </c>
      <c r="BH171" s="195"/>
      <c r="BI171" s="196" t="str">
        <f>IF(ISNUMBER($AB173),$AB173,"")</f>
        <v/>
      </c>
      <c r="BJ171" s="489" t="str">
        <f>AH2</f>
        <v>O2 flow per cells</v>
      </c>
      <c r="BK171" s="489" t="str">
        <f>AI2</f>
        <v>pmol/(s*Mill)</v>
      </c>
      <c r="BL171" s="7" t="str">
        <f>IF(ISNUMBER(AS171),AS171/AJ163,"")</f>
        <v/>
      </c>
      <c r="BM171" s="7" t="str">
        <f>IF(ISNUMBER(AT171),AT171/AK163,"")</f>
        <v/>
      </c>
      <c r="BN171" s="7" t="str">
        <f>IF(ISNUMBER(AU171),AU171/AL163,"")</f>
        <v/>
      </c>
      <c r="BO171" s="7" t="str">
        <f>IF(ISNUMBER(AV171),AV171/AM163,"")</f>
        <v/>
      </c>
      <c r="BP171" s="194" t="str">
        <f>$E162</f>
        <v/>
      </c>
      <c r="BQ171" s="6" t="s">
        <v>19</v>
      </c>
      <c r="BR171" s="6" t="s">
        <v>20</v>
      </c>
      <c r="BS171" s="5" t="str">
        <f>IF(ISNUMBER(BL171),BL171/$AQ169,"")</f>
        <v/>
      </c>
      <c r="BT171" s="5" t="str">
        <f>IF(ISNUMBER(BM171),BM171/$AQ169,"")</f>
        <v/>
      </c>
      <c r="BU171" s="5" t="str">
        <f>IF(ISNUMBER(BN171),BN171/$AQ169,"")</f>
        <v/>
      </c>
      <c r="BV171" s="5" t="str">
        <f>IF(ISNUMBER(BO171),BO171/$AQ169,"")</f>
        <v/>
      </c>
      <c r="BW171" s="194" t="str">
        <f>$E162</f>
        <v/>
      </c>
      <c r="BX171" s="6" t="s">
        <v>18</v>
      </c>
      <c r="BY171" s="6" t="s">
        <v>21</v>
      </c>
      <c r="BZ171" s="5" t="str">
        <f>IF(ISNUMBER(BN171),1-BL171/BN171,"")</f>
        <v/>
      </c>
      <c r="CA171" s="5" t="str">
        <f>IF(ISNUMBER(BM171),1-BM171/BL171,"")</f>
        <v/>
      </c>
      <c r="CB171" s="5" t="str">
        <f>IF(ISNUMBER(BM171),1-BM171/BN171,"")</f>
        <v/>
      </c>
      <c r="CC171" s="5" t="str">
        <f>IF(ISNUMBER(BN171),1-BO171/BN171,"")</f>
        <v/>
      </c>
      <c r="CD171" s="194" t="str">
        <f>$E162</f>
        <v/>
      </c>
      <c r="CE171" s="489" t="str">
        <f>AH3</f>
        <v>O2 flow per cells (mt: ROX-corr.)</v>
      </c>
      <c r="CF171" s="489" t="str">
        <f>AI2</f>
        <v>pmol/(s*Mill)</v>
      </c>
      <c r="CG171" s="7" t="str">
        <f>IF(ISNUMBER(BL171),BL171-$AR169,"")</f>
        <v/>
      </c>
      <c r="CH171" s="7" t="str">
        <f t="shared" ref="CH171:CJ171" si="160">IF(ISNUMBER(BM171),BM171-$AR169,"")</f>
        <v/>
      </c>
      <c r="CI171" s="7" t="str">
        <f t="shared" si="160"/>
        <v/>
      </c>
      <c r="CJ171" s="7" t="str">
        <f t="shared" si="160"/>
        <v/>
      </c>
      <c r="CK171" s="194" t="str">
        <f>$E162</f>
        <v/>
      </c>
      <c r="CL171" s="6" t="s">
        <v>3</v>
      </c>
      <c r="CM171" s="6" t="s">
        <v>1</v>
      </c>
      <c r="CN171" s="5" t="str">
        <f>IF(ISNUMBER(CG171),CG171/($AQ169-$AR169),"")</f>
        <v/>
      </c>
      <c r="CO171" s="5" t="str">
        <f t="shared" ref="CO171:CQ171" si="161">IF(ISNUMBER(CH171),CH171/($AQ169-$AR169),"")</f>
        <v/>
      </c>
      <c r="CP171" s="5" t="str">
        <f t="shared" si="161"/>
        <v/>
      </c>
      <c r="CQ171" s="5" t="str">
        <f t="shared" si="161"/>
        <v/>
      </c>
      <c r="CR171" s="194" t="str">
        <f>$E162</f>
        <v/>
      </c>
      <c r="CS171" s="6" t="s">
        <v>2</v>
      </c>
      <c r="CT171" s="6" t="s">
        <v>1</v>
      </c>
      <c r="CU171" s="5" t="str">
        <f>IF(ISNUMBER(CI171),1-CG171/CI171,"")</f>
        <v/>
      </c>
      <c r="CV171" s="5" t="str">
        <f>IF(ISNUMBER(CH171),1-CH171/CG171,"")</f>
        <v/>
      </c>
      <c r="CW171" s="5" t="str">
        <f>IF(ISNUMBER(CH171),1-CH171/CI171,"")</f>
        <v/>
      </c>
      <c r="CX171" s="5" t="str">
        <f>IF(ISNUMBER(CI171),1-CJ171/CI171,"")</f>
        <v/>
      </c>
      <c r="CY171" s="14"/>
    </row>
    <row r="172" spans="1:104">
      <c r="A172" s="83"/>
      <c r="B172" s="83"/>
      <c r="C172" s="83"/>
      <c r="D172" s="83"/>
      <c r="E172" s="83"/>
      <c r="F172" s="83"/>
      <c r="G172" s="83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26"/>
      <c r="AA172" s="272" t="s">
        <v>50</v>
      </c>
      <c r="AB172" s="258"/>
      <c r="AC172" s="259"/>
      <c r="AD172" s="158" t="s">
        <v>178</v>
      </c>
      <c r="AE172" s="256"/>
      <c r="AF172" s="255"/>
      <c r="AG172" s="274"/>
      <c r="AH172" s="275"/>
      <c r="AI172" s="275"/>
      <c r="AJ172" s="276"/>
      <c r="AK172" s="276"/>
      <c r="AL172" s="276"/>
      <c r="AM172" s="276"/>
      <c r="AN172" s="2"/>
      <c r="AO172" s="11"/>
      <c r="AP172" s="74"/>
      <c r="AQ172" s="75"/>
      <c r="AR172" s="75"/>
      <c r="AS172" s="3"/>
      <c r="AT172" s="3"/>
      <c r="AU172" s="3"/>
      <c r="AV172" s="3"/>
      <c r="AW172" s="4"/>
      <c r="AX172" s="4"/>
      <c r="AY172" s="2"/>
      <c r="AZ172" s="2"/>
      <c r="BA172" s="2"/>
      <c r="BB172" s="2"/>
      <c r="BC172" s="76"/>
      <c r="BD172" s="4"/>
      <c r="BE172" s="4"/>
      <c r="BF172" s="75"/>
      <c r="BG172" s="77"/>
      <c r="BH172" s="77"/>
      <c r="BI172" s="2"/>
      <c r="BJ172" s="4"/>
      <c r="BK172" s="4"/>
      <c r="BL172" s="3"/>
      <c r="BM172" s="3"/>
      <c r="BN172" s="3"/>
      <c r="BO172" s="3"/>
      <c r="BP172" s="14"/>
      <c r="BQ172" s="4"/>
      <c r="BR172" s="4"/>
      <c r="BS172" s="2"/>
      <c r="BT172" s="2"/>
      <c r="BU172" s="2"/>
      <c r="BV172" s="2"/>
      <c r="BW172" s="14"/>
      <c r="BX172" s="4"/>
      <c r="BY172" s="4"/>
      <c r="BZ172" s="2"/>
      <c r="CA172" s="2"/>
      <c r="CB172" s="2"/>
      <c r="CC172" s="2"/>
      <c r="CD172" s="13"/>
      <c r="CE172" s="4"/>
      <c r="CF172" s="4"/>
      <c r="CG172" s="3"/>
      <c r="CH172" s="3"/>
      <c r="CI172" s="3"/>
      <c r="CJ172" s="3"/>
      <c r="CK172" s="14"/>
      <c r="CL172" s="4"/>
      <c r="CM172" s="4"/>
      <c r="CN172" s="2"/>
      <c r="CO172" s="2"/>
      <c r="CP172" s="2"/>
      <c r="CQ172" s="2"/>
      <c r="CR172" s="14"/>
      <c r="CS172" s="4"/>
      <c r="CT172" s="4"/>
      <c r="CU172" s="2"/>
      <c r="CV172" s="2"/>
      <c r="CW172" s="2"/>
      <c r="CX172" s="2"/>
      <c r="CY172" s="14"/>
    </row>
    <row r="173" spans="1:104">
      <c r="A173" s="83"/>
      <c r="B173" s="83"/>
      <c r="C173" s="83"/>
      <c r="D173" s="83"/>
      <c r="E173" s="83"/>
      <c r="F173" s="83"/>
      <c r="G173" s="83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26"/>
      <c r="AA173" s="271" t="s">
        <v>51</v>
      </c>
      <c r="AB173" s="260"/>
      <c r="AC173" s="261"/>
      <c r="AD173" s="262" t="s">
        <v>52</v>
      </c>
      <c r="AE173" s="263">
        <v>-2</v>
      </c>
      <c r="AF173" s="255"/>
      <c r="AG173" s="274"/>
      <c r="AH173" s="274"/>
      <c r="AI173" s="274"/>
      <c r="AJ173" s="145"/>
      <c r="AK173" s="145"/>
      <c r="AL173" s="145"/>
      <c r="AM173" s="145"/>
      <c r="AN173" s="133"/>
      <c r="AO173" s="181"/>
      <c r="AP173" s="74"/>
      <c r="AQ173" s="142"/>
      <c r="AR173" s="142"/>
      <c r="AS173" s="135"/>
      <c r="AT173" s="135"/>
      <c r="AU173" s="135"/>
      <c r="AV173" s="135"/>
      <c r="AW173" s="127"/>
      <c r="AX173" s="127"/>
      <c r="AY173" s="133"/>
      <c r="AZ173" s="133"/>
      <c r="BA173" s="133"/>
      <c r="BB173" s="133"/>
      <c r="BC173" s="166"/>
      <c r="BD173" s="127"/>
      <c r="BE173" s="127"/>
      <c r="BF173" s="142"/>
      <c r="BG173" s="183"/>
      <c r="BH173" s="183"/>
      <c r="BI173" s="133"/>
      <c r="BJ173" s="127"/>
      <c r="BK173" s="127"/>
      <c r="BL173" s="135"/>
      <c r="BM173" s="135"/>
      <c r="BN173" s="135"/>
      <c r="BO173" s="135"/>
      <c r="BP173" s="14"/>
      <c r="BQ173" s="127"/>
      <c r="BR173" s="127"/>
      <c r="BS173" s="133"/>
      <c r="BT173" s="133"/>
      <c r="BU173" s="133"/>
      <c r="BV173" s="133"/>
      <c r="BW173" s="14"/>
      <c r="BX173" s="127"/>
      <c r="BY173" s="127"/>
      <c r="BZ173" s="133"/>
      <c r="CA173" s="133"/>
      <c r="CB173" s="133"/>
      <c r="CC173" s="133"/>
      <c r="CD173" s="13"/>
      <c r="CE173" s="127"/>
      <c r="CF173" s="127"/>
      <c r="CG173" s="135"/>
      <c r="CH173" s="135"/>
      <c r="CI173" s="135"/>
      <c r="CJ173" s="135"/>
      <c r="CK173" s="14"/>
      <c r="CL173" s="127"/>
      <c r="CM173" s="127"/>
      <c r="CN173" s="133"/>
      <c r="CO173" s="133"/>
      <c r="CP173" s="133"/>
      <c r="CQ173" s="133"/>
      <c r="CR173" s="14"/>
      <c r="CS173" s="127"/>
      <c r="CT173" s="127"/>
      <c r="CU173" s="133"/>
      <c r="CV173" s="133"/>
      <c r="CW173" s="133"/>
      <c r="CX173" s="133"/>
      <c r="CY173" s="14"/>
    </row>
    <row r="174" spans="1:104" ht="13.5" thickBot="1">
      <c r="A174" s="83"/>
      <c r="B174" s="83"/>
      <c r="C174" s="83"/>
      <c r="D174" s="83"/>
      <c r="E174" s="83"/>
      <c r="F174" s="83"/>
      <c r="G174" s="83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26"/>
      <c r="AA174" s="273" t="s">
        <v>53</v>
      </c>
      <c r="AB174" s="264">
        <v>2</v>
      </c>
      <c r="AC174" s="265" t="s">
        <v>54</v>
      </c>
      <c r="AD174" s="266" t="s">
        <v>55</v>
      </c>
      <c r="AE174" s="267">
        <v>2.5000000000000001E-2</v>
      </c>
      <c r="AF174" s="268"/>
      <c r="AG174" s="274"/>
      <c r="AH174" s="274"/>
      <c r="AI174" s="274"/>
      <c r="AJ174" s="145"/>
      <c r="AK174" s="145"/>
      <c r="AL174" s="145"/>
      <c r="AM174" s="145"/>
      <c r="AN174" s="133"/>
      <c r="AO174" s="181"/>
      <c r="AP174" s="74"/>
      <c r="AQ174" s="142"/>
      <c r="AR174" s="142"/>
      <c r="AS174" s="135"/>
      <c r="AT174" s="135"/>
      <c r="AU174" s="135"/>
      <c r="AV174" s="135"/>
      <c r="AW174" s="127"/>
      <c r="AX174" s="127"/>
      <c r="AY174" s="133"/>
      <c r="AZ174" s="133"/>
      <c r="BA174" s="133"/>
      <c r="BB174" s="133"/>
      <c r="BC174" s="166"/>
      <c r="BD174" s="127"/>
      <c r="BE174" s="127"/>
      <c r="BF174" s="142"/>
      <c r="BG174" s="183"/>
      <c r="BH174" s="183"/>
      <c r="BI174" s="133"/>
      <c r="BJ174" s="127"/>
      <c r="BK174" s="127"/>
      <c r="BL174" s="135"/>
      <c r="BM174" s="135"/>
      <c r="BN174" s="135"/>
      <c r="BO174" s="135"/>
      <c r="BP174" s="14"/>
      <c r="BQ174" s="127"/>
      <c r="BR174" s="127"/>
      <c r="BS174" s="133"/>
      <c r="BT174" s="133"/>
      <c r="BU174" s="133"/>
      <c r="BV174" s="133"/>
      <c r="BW174" s="14"/>
      <c r="BX174" s="127"/>
      <c r="BY174" s="127"/>
      <c r="BZ174" s="133"/>
      <c r="CA174" s="133"/>
      <c r="CB174" s="133"/>
      <c r="CC174" s="133"/>
      <c r="CD174" s="13"/>
      <c r="CE174" s="127"/>
      <c r="CF174" s="127"/>
      <c r="CG174" s="135"/>
      <c r="CH174" s="135"/>
      <c r="CI174" s="135"/>
      <c r="CJ174" s="135"/>
      <c r="CK174" s="14"/>
      <c r="CL174" s="127"/>
      <c r="CM174" s="127"/>
      <c r="CN174" s="133"/>
      <c r="CO174" s="133"/>
      <c r="CP174" s="133"/>
      <c r="CQ174" s="133"/>
      <c r="CR174" s="14"/>
      <c r="CS174" s="127"/>
      <c r="CT174" s="127"/>
      <c r="CU174" s="133"/>
      <c r="CV174" s="133"/>
      <c r="CW174" s="133"/>
      <c r="CX174" s="133"/>
      <c r="CY174" s="14"/>
    </row>
    <row r="175" spans="1:104">
      <c r="A175" s="83"/>
      <c r="B175" s="83"/>
      <c r="C175" s="83"/>
      <c r="D175" s="83"/>
      <c r="E175" s="83"/>
      <c r="F175" s="83"/>
      <c r="G175" s="83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26"/>
      <c r="AH175" s="127"/>
      <c r="AI175" s="127"/>
      <c r="AJ175" s="135"/>
      <c r="AK175" s="135"/>
      <c r="AL175" s="135"/>
      <c r="AM175" s="135"/>
      <c r="AN175" s="133"/>
      <c r="AO175" s="181"/>
      <c r="AP175" s="74"/>
      <c r="AQ175" s="142"/>
      <c r="AR175" s="142"/>
      <c r="AS175" s="135"/>
      <c r="AT175" s="135"/>
      <c r="AU175" s="135"/>
      <c r="AV175" s="135"/>
      <c r="AW175" s="127"/>
      <c r="AX175" s="127"/>
      <c r="AY175" s="133"/>
      <c r="AZ175" s="133"/>
      <c r="BA175" s="133"/>
      <c r="BB175" s="133"/>
      <c r="BC175" s="166"/>
      <c r="BD175" s="127"/>
      <c r="BE175" s="127"/>
      <c r="BF175" s="142"/>
      <c r="BG175" s="183"/>
      <c r="BH175" s="183"/>
      <c r="BI175" s="133"/>
      <c r="BJ175" s="127"/>
      <c r="BK175" s="127"/>
      <c r="BL175" s="135"/>
      <c r="BM175" s="135"/>
      <c r="BN175" s="135"/>
      <c r="BO175" s="135"/>
      <c r="BP175" s="14"/>
      <c r="BQ175" s="127"/>
      <c r="BV175" s="133"/>
      <c r="BW175" s="14"/>
      <c r="BX175" s="127"/>
      <c r="BY175" s="127"/>
      <c r="BZ175" s="133"/>
      <c r="CA175" s="133"/>
      <c r="CB175" s="133"/>
      <c r="CC175" s="133"/>
      <c r="CD175" s="13"/>
      <c r="CE175" s="127"/>
      <c r="CF175" s="127"/>
      <c r="CG175" s="135"/>
      <c r="CH175" s="135"/>
      <c r="CI175" s="135"/>
      <c r="CJ175" s="135"/>
      <c r="CK175" s="14"/>
      <c r="CL175" s="127"/>
      <c r="CM175" s="127"/>
      <c r="CN175" s="133"/>
      <c r="CO175" s="133"/>
      <c r="CP175" s="133"/>
      <c r="CQ175" s="133"/>
      <c r="CR175" s="14"/>
      <c r="CS175" s="127"/>
      <c r="CT175" s="127"/>
      <c r="CU175" s="133"/>
      <c r="CV175" s="133"/>
      <c r="CW175" s="133"/>
      <c r="CX175" s="133"/>
      <c r="CY175" s="14"/>
    </row>
    <row r="176" spans="1:104">
      <c r="A176" s="83"/>
      <c r="B176" s="83"/>
      <c r="C176" s="83"/>
      <c r="D176" s="83"/>
      <c r="E176" s="83"/>
      <c r="F176" s="83"/>
      <c r="G176" s="83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26"/>
      <c r="AH176" s="127"/>
      <c r="AI176" s="127"/>
      <c r="AJ176" s="135"/>
      <c r="AK176" s="135"/>
      <c r="AL176" s="135"/>
      <c r="AM176" s="135"/>
      <c r="AN176" s="133"/>
      <c r="AO176" s="181"/>
      <c r="AP176" s="74"/>
      <c r="AQ176" s="142"/>
      <c r="AR176" s="142"/>
      <c r="AS176" s="135"/>
      <c r="AT176" s="135"/>
      <c r="AU176" s="135"/>
      <c r="AV176" s="135"/>
      <c r="AW176" s="127"/>
      <c r="AX176" s="127"/>
      <c r="AY176" s="133"/>
      <c r="AZ176" s="133"/>
      <c r="BA176" s="133"/>
      <c r="BB176" s="133"/>
      <c r="BC176" s="166"/>
      <c r="BD176" s="127"/>
      <c r="BE176" s="127"/>
      <c r="BF176" s="142"/>
      <c r="BG176" s="183"/>
      <c r="BH176" s="183"/>
      <c r="BI176" s="133"/>
      <c r="BJ176" s="127"/>
      <c r="BK176" s="127"/>
      <c r="BL176" s="135"/>
      <c r="BM176" s="135"/>
      <c r="BN176" s="135"/>
      <c r="BO176" s="135"/>
      <c r="BP176" s="14"/>
      <c r="BQ176" s="127"/>
      <c r="BV176" s="133"/>
      <c r="BW176" s="14"/>
      <c r="BX176" s="127"/>
      <c r="BY176" s="127"/>
      <c r="BZ176" s="133"/>
      <c r="CA176" s="133"/>
      <c r="CB176" s="133"/>
      <c r="CC176" s="133"/>
      <c r="CD176" s="13"/>
      <c r="CE176" s="127"/>
      <c r="CF176" s="127"/>
      <c r="CG176" s="135"/>
      <c r="CH176" s="135"/>
      <c r="CI176" s="135"/>
      <c r="CJ176" s="135"/>
      <c r="CK176" s="14"/>
      <c r="CL176" s="127"/>
      <c r="CM176" s="127"/>
      <c r="CN176" s="133"/>
      <c r="CO176" s="133"/>
      <c r="CP176" s="133"/>
      <c r="CQ176" s="133"/>
      <c r="CR176" s="14"/>
      <c r="CS176" s="127"/>
      <c r="CT176" s="127"/>
      <c r="CU176" s="133"/>
      <c r="CV176" s="133"/>
      <c r="CW176" s="133"/>
      <c r="CX176" s="133"/>
      <c r="CY176" s="14"/>
    </row>
    <row r="177" spans="1:104">
      <c r="A177" s="83"/>
      <c r="B177" s="83"/>
      <c r="C177" s="83"/>
      <c r="D177" s="83"/>
      <c r="E177" s="83"/>
      <c r="F177" s="83"/>
      <c r="G177" s="83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AH177" s="127"/>
      <c r="AI177" s="127"/>
      <c r="AJ177" s="135"/>
      <c r="AK177" s="135"/>
      <c r="AL177" s="135"/>
      <c r="AM177" s="135"/>
      <c r="AN177" s="133"/>
      <c r="AO177" s="181"/>
      <c r="AP177" s="74"/>
      <c r="AQ177" s="142"/>
      <c r="AR177" s="142"/>
      <c r="AS177" s="135"/>
      <c r="AT177" s="135"/>
      <c r="AU177" s="135"/>
      <c r="AV177" s="135"/>
      <c r="AW177" s="127"/>
      <c r="AX177" s="127"/>
      <c r="AY177" s="133"/>
      <c r="AZ177" s="133"/>
      <c r="BA177" s="133"/>
      <c r="BB177" s="133"/>
      <c r="BC177" s="166"/>
      <c r="BD177" s="127"/>
      <c r="BE177" s="127"/>
      <c r="BF177" s="142"/>
      <c r="BG177" s="183"/>
      <c r="BH177" s="183"/>
      <c r="BI177" s="133"/>
      <c r="BJ177" s="127"/>
      <c r="BK177" s="127"/>
      <c r="BL177" s="135"/>
      <c r="BM177" s="135"/>
      <c r="BN177" s="135"/>
      <c r="BO177" s="135"/>
      <c r="BP177" s="14"/>
      <c r="BQ177" s="127"/>
      <c r="BV177" s="133"/>
      <c r="BW177" s="14"/>
      <c r="BX177" s="127"/>
      <c r="BY177" s="127"/>
      <c r="BZ177" s="133"/>
      <c r="CA177" s="133"/>
      <c r="CB177" s="133"/>
      <c r="CC177" s="133"/>
      <c r="CD177" s="13"/>
      <c r="CE177" s="127"/>
      <c r="CF177" s="127"/>
      <c r="CG177" s="135"/>
      <c r="CH177" s="135"/>
      <c r="CI177" s="135"/>
      <c r="CJ177" s="135"/>
      <c r="CK177" s="14"/>
      <c r="CL177" s="127"/>
      <c r="CM177" s="127"/>
      <c r="CN177" s="133"/>
      <c r="CO177" s="133"/>
      <c r="CP177" s="133"/>
      <c r="CQ177" s="133"/>
      <c r="CR177" s="14"/>
      <c r="CS177" s="127"/>
      <c r="CT177" s="127"/>
      <c r="CU177" s="133"/>
      <c r="CV177" s="133"/>
      <c r="CW177" s="133"/>
      <c r="CX177" s="133"/>
      <c r="CY177" s="14"/>
    </row>
    <row r="178" spans="1:104">
      <c r="A178" s="184"/>
      <c r="B178" s="133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26"/>
      <c r="AH178" s="127"/>
      <c r="AI178" s="127"/>
      <c r="AJ178" s="135"/>
      <c r="AK178" s="135"/>
      <c r="AL178" s="135"/>
      <c r="AM178" s="135"/>
      <c r="AN178" s="133"/>
      <c r="AO178" s="181"/>
      <c r="AP178" s="74"/>
      <c r="AQ178" s="142"/>
      <c r="AR178" s="142"/>
      <c r="AS178" s="26" t="str">
        <f>IF(ISNUMBER(AJ178),AJ178-($D171*AJ177+$E171),"")</f>
        <v/>
      </c>
      <c r="AT178" s="26" t="str">
        <f>IF(ISNUMBER(AK178),AK178-($D171*AK177+$E171),"")</f>
        <v/>
      </c>
      <c r="AU178" s="26"/>
      <c r="AV178" s="26" t="str">
        <f>IF(ISNUMBER(AM178),AM178-($D171*AM177+$E171),"")</f>
        <v/>
      </c>
      <c r="AW178" s="127"/>
      <c r="AX178" s="127"/>
      <c r="AY178" s="133"/>
      <c r="AZ178" s="133"/>
      <c r="BA178" s="133"/>
      <c r="BB178" s="133"/>
      <c r="BC178" s="166"/>
      <c r="BD178" s="127"/>
      <c r="BE178" s="127"/>
      <c r="BF178" s="142"/>
      <c r="BG178" s="183"/>
      <c r="BH178" s="183"/>
      <c r="BI178" s="133"/>
      <c r="BJ178" s="127"/>
      <c r="BK178" s="127"/>
      <c r="BL178" s="78" t="str">
        <f>IF(ISNUMBER(AS178),AS178/AJ170,"")</f>
        <v/>
      </c>
      <c r="BM178" s="78" t="str">
        <f>IF(ISNUMBER(AT178),AT178/AK170,"")</f>
        <v/>
      </c>
      <c r="BN178" s="78"/>
      <c r="BO178" s="78" t="str">
        <f>IF(ISNUMBER(AV178),AV178/AM170,"")</f>
        <v/>
      </c>
      <c r="BP178" s="117"/>
      <c r="BQ178" s="141"/>
      <c r="BV178" s="24"/>
      <c r="BW178" s="117"/>
      <c r="BX178" s="141"/>
      <c r="BY178" s="141"/>
      <c r="BZ178" s="27" t="s">
        <v>0</v>
      </c>
      <c r="CA178" s="24" t="str">
        <f>IF(ISNUMBER(BL178),1-BL178/BM178,"")</f>
        <v/>
      </c>
      <c r="CB178" s="24"/>
      <c r="CC178" s="24"/>
      <c r="CD178" s="197"/>
      <c r="CE178" s="141"/>
      <c r="CF178" s="141"/>
      <c r="CG178" s="147"/>
      <c r="CH178" s="147"/>
      <c r="CI178" s="147"/>
      <c r="CJ178" s="147"/>
      <c r="CK178" s="117"/>
      <c r="CL178" s="141"/>
      <c r="CM178" s="141"/>
      <c r="CN178" s="134"/>
      <c r="CO178" s="134"/>
      <c r="CP178" s="134"/>
      <c r="CQ178" s="134"/>
      <c r="CR178" s="117"/>
      <c r="CS178" s="141"/>
      <c r="CT178" s="141"/>
      <c r="CU178" s="134"/>
      <c r="CV178" s="134"/>
      <c r="CW178" s="134"/>
      <c r="CX178" s="134"/>
      <c r="CY178" s="117"/>
    </row>
    <row r="179" spans="1:104">
      <c r="A179" s="184"/>
      <c r="B179" s="133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26"/>
      <c r="AH179" s="127"/>
      <c r="AI179" s="127"/>
      <c r="AJ179" s="135"/>
      <c r="AK179" s="135"/>
      <c r="AL179" s="135"/>
      <c r="AM179" s="135"/>
      <c r="AN179" s="133"/>
      <c r="AO179" s="181"/>
      <c r="AP179" s="74"/>
      <c r="AQ179" s="142"/>
      <c r="AR179" s="142"/>
      <c r="AS179" s="147"/>
      <c r="AT179" s="147"/>
      <c r="AU179" s="147"/>
      <c r="AV179" s="147"/>
      <c r="AW179" s="127"/>
      <c r="AX179" s="127"/>
      <c r="AY179" s="133"/>
      <c r="AZ179" s="133"/>
      <c r="BA179" s="133"/>
      <c r="BB179" s="133"/>
      <c r="BC179" s="166"/>
      <c r="BD179" s="127"/>
      <c r="BE179" s="127"/>
      <c r="BF179" s="142"/>
      <c r="BG179" s="183"/>
      <c r="BH179" s="183"/>
      <c r="BI179" s="133"/>
      <c r="BJ179" s="127"/>
      <c r="BK179" s="127"/>
      <c r="BL179" s="147"/>
      <c r="BM179" s="147"/>
      <c r="BN179" s="147"/>
      <c r="BO179" s="147"/>
      <c r="BP179" s="117"/>
      <c r="BQ179" s="141"/>
      <c r="BV179" s="134"/>
      <c r="BW179" s="117"/>
      <c r="BX179" s="141"/>
      <c r="BY179" s="141"/>
      <c r="BZ179" s="134"/>
      <c r="CA179" s="134"/>
      <c r="CB179" s="134"/>
      <c r="CC179" s="134"/>
      <c r="CD179" s="197"/>
      <c r="CE179" s="141"/>
      <c r="CF179" s="141"/>
      <c r="CG179" s="147"/>
      <c r="CH179" s="147"/>
      <c r="CI179" s="147"/>
      <c r="CJ179" s="147"/>
      <c r="CK179" s="117"/>
      <c r="CL179" s="141"/>
      <c r="CM179" s="141"/>
      <c r="CN179" s="134"/>
      <c r="CO179" s="134"/>
      <c r="CP179" s="134"/>
      <c r="CQ179" s="134"/>
      <c r="CR179" s="117"/>
      <c r="CS179" s="141"/>
      <c r="CT179" s="141"/>
      <c r="CU179" s="134"/>
      <c r="CV179" s="134"/>
      <c r="CW179" s="134"/>
      <c r="CX179" s="134"/>
      <c r="CY179" s="117"/>
    </row>
    <row r="180" spans="1:104" ht="13.5" thickBot="1">
      <c r="A180" s="460" t="s">
        <v>68</v>
      </c>
      <c r="B180" s="198" t="str">
        <f>$G$22</f>
        <v>DatLab 7 Template 16-08-02</v>
      </c>
      <c r="C180" s="199"/>
      <c r="D180" s="199"/>
      <c r="E180" s="199"/>
      <c r="F180" s="199"/>
      <c r="G180" s="199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1"/>
      <c r="AA180" s="202"/>
      <c r="AB180" s="202"/>
      <c r="AC180" s="202"/>
      <c r="AD180" s="202"/>
      <c r="AE180" s="202"/>
      <c r="AF180" s="202"/>
      <c r="AG180" s="202"/>
      <c r="AH180" s="12" t="str">
        <f>$B180</f>
        <v>DatLab 7 Template 16-08-02</v>
      </c>
      <c r="AI180" s="161"/>
      <c r="AJ180" s="203"/>
      <c r="AK180" s="203"/>
      <c r="AL180" s="203"/>
      <c r="AM180" s="203"/>
      <c r="AN180" s="204"/>
      <c r="AO180" s="205"/>
      <c r="AP180" s="206"/>
      <c r="AQ180" s="79" t="str">
        <f>$B180</f>
        <v>DatLab 7 Template 16-08-02</v>
      </c>
      <c r="AR180" s="161"/>
      <c r="AS180" s="203"/>
      <c r="AT180" s="203"/>
      <c r="AU180" s="203"/>
      <c r="AV180" s="203"/>
      <c r="AW180" s="161"/>
      <c r="AX180" s="161"/>
      <c r="AY180" s="204"/>
      <c r="AZ180" s="204"/>
      <c r="BA180" s="204"/>
      <c r="BB180" s="204"/>
      <c r="BC180" s="207"/>
      <c r="BD180" s="161"/>
      <c r="BE180" s="161"/>
      <c r="BF180" s="61"/>
      <c r="BG180" s="208"/>
      <c r="BH180" s="208"/>
      <c r="BI180" s="204"/>
      <c r="BJ180" s="79" t="str">
        <f>$B180</f>
        <v>DatLab 7 Template 16-08-02</v>
      </c>
      <c r="BK180" s="161"/>
      <c r="BL180" s="203"/>
      <c r="BM180" s="203"/>
      <c r="BN180" s="203"/>
      <c r="BO180" s="203"/>
      <c r="BP180" s="209"/>
      <c r="BQ180" s="79" t="str">
        <f>$B180</f>
        <v>DatLab 7 Template 16-08-02</v>
      </c>
      <c r="BR180" s="202"/>
      <c r="BS180" s="199"/>
      <c r="BT180" s="199"/>
      <c r="BU180" s="199"/>
      <c r="BV180" s="204"/>
      <c r="BW180" s="209"/>
      <c r="BX180" s="79" t="str">
        <f>$B180</f>
        <v>DatLab 7 Template 16-08-02</v>
      </c>
      <c r="BY180" s="161"/>
      <c r="BZ180" s="204"/>
      <c r="CA180" s="204"/>
      <c r="CB180" s="204"/>
      <c r="CC180" s="204"/>
      <c r="CD180" s="210"/>
      <c r="CE180" s="79" t="str">
        <f>$B180</f>
        <v>DatLab 7 Template 16-08-02</v>
      </c>
      <c r="CF180" s="161"/>
      <c r="CG180" s="203"/>
      <c r="CH180" s="203"/>
      <c r="CI180" s="203"/>
      <c r="CJ180" s="203"/>
      <c r="CK180" s="209"/>
      <c r="CL180" s="79" t="str">
        <f>$B180</f>
        <v>DatLab 7 Template 16-08-02</v>
      </c>
      <c r="CM180" s="161"/>
      <c r="CN180" s="204"/>
      <c r="CO180" s="204"/>
      <c r="CP180" s="204"/>
      <c r="CQ180" s="204"/>
      <c r="CR180" s="209"/>
      <c r="CS180" s="79" t="str">
        <f>$B180</f>
        <v>DatLab 7 Template 16-08-02</v>
      </c>
      <c r="CT180" s="161"/>
      <c r="CU180" s="204"/>
      <c r="CV180" s="204"/>
      <c r="CW180" s="204"/>
      <c r="CX180" s="204"/>
      <c r="CY180" s="209"/>
    </row>
    <row r="181" spans="1:104">
      <c r="A181" s="331" t="s">
        <v>111</v>
      </c>
      <c r="B181" s="285" t="str">
        <f>AA184</f>
        <v>•</v>
      </c>
      <c r="C181" s="277"/>
      <c r="D181" s="30"/>
      <c r="F181" s="55" t="s">
        <v>16</v>
      </c>
      <c r="G181" s="56">
        <f>AC185</f>
        <v>0</v>
      </c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425"/>
      <c r="AC181" s="110"/>
      <c r="AD181" s="110"/>
      <c r="AE181" s="110"/>
      <c r="AF181" s="110"/>
      <c r="AG181" s="110"/>
      <c r="AH181" s="110"/>
      <c r="AI181" s="180" t="s">
        <v>65</v>
      </c>
      <c r="AJ181" s="485" t="str">
        <f>AJ$1</f>
        <v>R</v>
      </c>
      <c r="AK181" s="31" t="str">
        <f t="shared" ref="AK181:AM181" si="162">AK$1</f>
        <v>1Omy</v>
      </c>
      <c r="AL181" s="32" t="str">
        <f t="shared" si="162"/>
        <v>2U</v>
      </c>
      <c r="AM181" s="33" t="str">
        <f t="shared" si="162"/>
        <v>3Ama</v>
      </c>
      <c r="AN181" s="133"/>
      <c r="AO181" s="181"/>
      <c r="AP181" s="74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8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3"/>
      <c r="BR181" s="143"/>
      <c r="BS181" s="143"/>
      <c r="BT181" s="143"/>
      <c r="BU181" s="143"/>
      <c r="BV181" s="143"/>
      <c r="BW181" s="14"/>
      <c r="BY181" s="143"/>
      <c r="BZ181" s="143"/>
      <c r="CA181" s="143"/>
      <c r="CB181" s="143"/>
      <c r="CC181" s="143"/>
      <c r="CD181" s="13"/>
      <c r="CF181" s="143"/>
      <c r="CG181" s="143"/>
      <c r="CH181" s="143"/>
      <c r="CI181" s="143"/>
      <c r="CJ181" s="143"/>
      <c r="CK181" s="13"/>
      <c r="CM181" s="143"/>
      <c r="CN181" s="143"/>
      <c r="CO181" s="143"/>
      <c r="CP181" s="143"/>
      <c r="CQ181" s="143"/>
      <c r="CR181" s="13"/>
      <c r="CT181" s="143"/>
      <c r="CU181" s="143"/>
      <c r="CV181" s="143"/>
      <c r="CW181" s="143"/>
      <c r="CX181" s="143"/>
      <c r="CY181" s="13"/>
    </row>
    <row r="182" spans="1:104">
      <c r="A182" s="452" t="str">
        <f>E182</f>
        <v/>
      </c>
      <c r="B182" s="286" t="s">
        <v>26</v>
      </c>
      <c r="C182" s="88">
        <f>AB187</f>
        <v>0</v>
      </c>
      <c r="D182" s="88">
        <f>AB189</f>
        <v>0</v>
      </c>
      <c r="E182" s="278" t="str">
        <f>IF(ISNUMBER(AB190),AB190+0.01*AB191,"")</f>
        <v/>
      </c>
      <c r="F182" s="279" t="s">
        <v>10</v>
      </c>
      <c r="G182" s="98">
        <f>AE193</f>
        <v>-2</v>
      </c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240" t="str">
        <f>$E182</f>
        <v/>
      </c>
      <c r="AA182" s="176"/>
      <c r="AB182" s="176"/>
      <c r="AC182" s="176"/>
      <c r="AD182" s="176"/>
      <c r="AE182" s="176"/>
      <c r="AF182" s="176"/>
      <c r="AG182" s="176"/>
      <c r="AH182" s="57" t="s">
        <v>215</v>
      </c>
      <c r="AI182" s="58" t="s">
        <v>12</v>
      </c>
      <c r="AJ182" s="182">
        <f>AJ186</f>
        <v>0</v>
      </c>
      <c r="AK182" s="182">
        <f t="shared" ref="AK182:AM182" si="163">AK186</f>
        <v>0</v>
      </c>
      <c r="AL182" s="182">
        <f t="shared" si="163"/>
        <v>0</v>
      </c>
      <c r="AM182" s="182">
        <f t="shared" si="163"/>
        <v>0</v>
      </c>
      <c r="AN182" s="133"/>
      <c r="AO182" s="181"/>
      <c r="AP182" s="74"/>
      <c r="AQ182" s="142"/>
      <c r="AR182" s="142"/>
      <c r="AS182" s="135"/>
      <c r="AT182" s="135"/>
      <c r="AU182" s="135"/>
      <c r="AV182" s="135"/>
      <c r="AW182" s="127"/>
      <c r="AX182" s="127"/>
      <c r="AY182" s="133"/>
      <c r="AZ182" s="133"/>
      <c r="BA182" s="133"/>
      <c r="BB182" s="133"/>
      <c r="BC182" s="166"/>
      <c r="BD182" s="127"/>
      <c r="BE182" s="127"/>
      <c r="BF182" s="142"/>
      <c r="BG182" s="183"/>
      <c r="BH182" s="183"/>
      <c r="BI182" s="133"/>
      <c r="BJ182" s="127"/>
      <c r="BK182" s="127"/>
      <c r="BL182" s="135"/>
      <c r="BM182" s="135"/>
      <c r="BN182" s="135"/>
      <c r="BO182" s="135"/>
      <c r="BP182" s="14"/>
      <c r="BQ182" s="127"/>
      <c r="BR182" s="127"/>
      <c r="BS182" s="133"/>
      <c r="BT182" s="133"/>
      <c r="BU182" s="133"/>
      <c r="BV182" s="133"/>
      <c r="BW182" s="14"/>
      <c r="BX182" s="127"/>
      <c r="BY182" s="127"/>
      <c r="BZ182" s="133"/>
      <c r="CA182" s="133"/>
      <c r="CB182" s="133"/>
      <c r="CC182" s="133"/>
      <c r="CD182" s="13"/>
      <c r="CE182" s="127"/>
      <c r="CF182" s="127"/>
      <c r="CG182" s="135"/>
      <c r="CH182" s="135"/>
      <c r="CI182" s="135"/>
      <c r="CJ182" s="135"/>
      <c r="CK182" s="14"/>
      <c r="CL182" s="127"/>
      <c r="CM182" s="127"/>
      <c r="CN182" s="133"/>
      <c r="CO182" s="133"/>
      <c r="CP182" s="133"/>
      <c r="CQ182" s="133"/>
      <c r="CR182" s="14"/>
      <c r="CS182" s="127"/>
      <c r="CT182" s="127"/>
      <c r="CU182" s="133"/>
      <c r="CV182" s="133"/>
      <c r="CW182" s="133"/>
      <c r="CX182" s="133"/>
      <c r="CY182" s="14"/>
    </row>
    <row r="183" spans="1:104" ht="13.5" thickBot="1">
      <c r="A183" s="457" t="s">
        <v>84</v>
      </c>
      <c r="B183" s="280">
        <f>AB188</f>
        <v>0</v>
      </c>
      <c r="C183" s="281" t="s">
        <v>35</v>
      </c>
      <c r="D183" s="281" t="s">
        <v>181</v>
      </c>
      <c r="E183" s="22">
        <f>E184/G184</f>
        <v>0</v>
      </c>
      <c r="F183" s="279" t="s">
        <v>11</v>
      </c>
      <c r="G183" s="99">
        <f>AE194</f>
        <v>2.5000000000000001E-2</v>
      </c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463" t="s">
        <v>80</v>
      </c>
      <c r="AA183" s="133" t="s">
        <v>83</v>
      </c>
      <c r="AB183" s="51"/>
      <c r="AC183" s="110" t="str">
        <f>$G$3</f>
        <v>DatLab 7</v>
      </c>
      <c r="AD183" s="51"/>
      <c r="AE183" s="51"/>
      <c r="AF183" s="96"/>
      <c r="AG183" s="51"/>
      <c r="AH183" s="59" t="s">
        <v>8</v>
      </c>
      <c r="AI183" s="59" t="s">
        <v>183</v>
      </c>
      <c r="AJ183" s="60">
        <f>$E183-($E183*AJ182/1000)/2</f>
        <v>0</v>
      </c>
      <c r="AK183" s="60">
        <f>$E183-($E183*(SUM(AJ182:AK182))/1000)/2</f>
        <v>0</v>
      </c>
      <c r="AL183" s="60">
        <f>$E183-($E183*(SUM(AJ182:AL182))/1000)/2</f>
        <v>0</v>
      </c>
      <c r="AM183" s="60">
        <f>$E183-($E183*(SUM(AJ182:AM182))/1000)/2</f>
        <v>0</v>
      </c>
      <c r="AN183" s="133"/>
      <c r="AO183" s="181"/>
      <c r="AP183" s="74"/>
      <c r="AQ183" s="142"/>
      <c r="AR183" s="142"/>
      <c r="AS183" s="135"/>
      <c r="AT183" s="135"/>
      <c r="AU183" s="135"/>
      <c r="AV183" s="135"/>
      <c r="AW183" s="127"/>
      <c r="AX183" s="127"/>
      <c r="AY183" s="133"/>
      <c r="AZ183" s="133"/>
      <c r="BA183" s="133"/>
      <c r="BB183" s="133"/>
      <c r="BC183" s="166"/>
      <c r="BD183" s="127"/>
      <c r="BE183" s="127"/>
      <c r="BF183" s="142"/>
      <c r="BG183" s="183"/>
      <c r="BH183" s="183"/>
      <c r="BI183" s="133"/>
      <c r="BJ183" s="127"/>
      <c r="BK183" s="127"/>
      <c r="BL183" s="135"/>
      <c r="BM183" s="135"/>
      <c r="BN183" s="135"/>
      <c r="BO183" s="135"/>
      <c r="BP183" s="14"/>
      <c r="BQ183" s="127"/>
      <c r="BR183" s="127"/>
      <c r="BS183" s="133"/>
      <c r="BT183" s="133"/>
      <c r="BU183" s="133"/>
      <c r="BV183" s="133"/>
      <c r="BW183" s="14"/>
      <c r="BX183" s="127"/>
      <c r="BY183" s="127"/>
      <c r="BZ183" s="133"/>
      <c r="CA183" s="133"/>
      <c r="CB183" s="133"/>
      <c r="CC183" s="133"/>
      <c r="CD183" s="13"/>
      <c r="CE183" s="127"/>
      <c r="CF183" s="127"/>
      <c r="CG183" s="135"/>
      <c r="CH183" s="135"/>
      <c r="CI183" s="135"/>
      <c r="CJ183" s="135"/>
      <c r="CK183" s="14"/>
      <c r="CL183" s="127"/>
      <c r="CM183" s="127"/>
      <c r="CN183" s="133"/>
      <c r="CO183" s="133"/>
      <c r="CP183" s="133"/>
      <c r="CQ183" s="133"/>
      <c r="CR183" s="14"/>
      <c r="CS183" s="127"/>
      <c r="CT183" s="127"/>
      <c r="CU183" s="133"/>
      <c r="CV183" s="133"/>
      <c r="CW183" s="133"/>
      <c r="CX183" s="133"/>
      <c r="CY183" s="14"/>
      <c r="CZ183" s="10" t="s">
        <v>9</v>
      </c>
    </row>
    <row r="184" spans="1:104" ht="14.25" thickTop="1" thickBot="1">
      <c r="A184" s="184"/>
      <c r="B184" s="282">
        <f>AB186</f>
        <v>0</v>
      </c>
      <c r="C184" s="283" t="s">
        <v>7</v>
      </c>
      <c r="D184" s="283" t="s">
        <v>182</v>
      </c>
      <c r="E184" s="100">
        <f>AB193</f>
        <v>0</v>
      </c>
      <c r="F184" s="284" t="s">
        <v>36</v>
      </c>
      <c r="G184" s="62">
        <f>AB194</f>
        <v>2</v>
      </c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241" t="s">
        <v>33</v>
      </c>
      <c r="AA184" s="211" t="s">
        <v>177</v>
      </c>
      <c r="AB184" s="242"/>
      <c r="AC184" s="242"/>
      <c r="AD184" s="242"/>
      <c r="AE184" s="242"/>
      <c r="AF184" s="243"/>
      <c r="AG184" s="117"/>
      <c r="AH184" s="117"/>
      <c r="AI184" s="117"/>
      <c r="AJ184" s="117"/>
      <c r="AK184" s="117"/>
      <c r="AL184" s="117"/>
      <c r="AM184" s="117"/>
      <c r="AP184" s="74"/>
      <c r="AS184" s="135"/>
      <c r="AT184" s="135"/>
      <c r="AU184" s="135"/>
      <c r="AV184" s="135"/>
      <c r="BC184" s="166"/>
      <c r="BD184" s="127"/>
      <c r="BE184" s="127"/>
      <c r="BF184" s="142"/>
      <c r="BG184" s="183"/>
      <c r="BH184" s="183"/>
      <c r="BI184" s="133"/>
      <c r="BJ184" s="127"/>
      <c r="BK184" s="127"/>
      <c r="BL184" s="135"/>
      <c r="BM184" s="135"/>
      <c r="BN184" s="135"/>
      <c r="BO184" s="135"/>
      <c r="BP184" s="14"/>
      <c r="BQ184" s="127"/>
      <c r="BR184" s="127"/>
      <c r="BS184" s="133"/>
      <c r="BT184" s="133"/>
      <c r="BU184" s="133"/>
      <c r="BV184" s="133"/>
      <c r="BW184" s="14"/>
      <c r="BX184" s="127"/>
      <c r="BY184" s="127"/>
      <c r="BZ184" s="133"/>
      <c r="CA184" s="133"/>
      <c r="CB184" s="133"/>
      <c r="CC184" s="133"/>
      <c r="CD184" s="13"/>
      <c r="CE184" s="127"/>
      <c r="CF184" s="127"/>
      <c r="CG184" s="135"/>
      <c r="CH184" s="135"/>
      <c r="CI184" s="135"/>
      <c r="CJ184" s="135"/>
      <c r="CK184" s="14"/>
      <c r="CL184" s="127"/>
      <c r="CM184" s="127"/>
      <c r="CN184" s="133"/>
      <c r="CO184" s="133"/>
      <c r="CP184" s="133"/>
      <c r="CQ184" s="133"/>
      <c r="CR184" s="14"/>
      <c r="CS184" s="127"/>
      <c r="CT184" s="127"/>
      <c r="CU184" s="133"/>
      <c r="CV184" s="133"/>
      <c r="CW184" s="133"/>
      <c r="CX184" s="133"/>
      <c r="CY184" s="14"/>
      <c r="CZ184" s="101" t="s">
        <v>66</v>
      </c>
    </row>
    <row r="185" spans="1:104" ht="13.5" thickBot="1">
      <c r="A185" s="83" t="s">
        <v>69</v>
      </c>
      <c r="B185" s="63"/>
      <c r="C185" s="134"/>
      <c r="D185" s="41"/>
      <c r="E185" s="41"/>
      <c r="F185" s="469" t="s">
        <v>166</v>
      </c>
      <c r="G185" s="469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16"/>
      <c r="AA185" s="269"/>
      <c r="AB185" s="244" t="s">
        <v>56</v>
      </c>
      <c r="AC185" s="245"/>
      <c r="AD185" s="246" t="s">
        <v>37</v>
      </c>
      <c r="AE185" s="247" t="s">
        <v>38</v>
      </c>
      <c r="AF185" s="248"/>
      <c r="AG185" s="102"/>
      <c r="AH185" s="15"/>
      <c r="AI185" s="15"/>
      <c r="AJ185" s="485"/>
      <c r="AK185" s="31"/>
      <c r="AL185" s="32"/>
      <c r="AM185" s="33"/>
      <c r="AN185" s="133"/>
      <c r="AO185" s="181"/>
      <c r="AP185" s="74"/>
      <c r="AS185" s="135"/>
      <c r="AT185" s="135"/>
      <c r="AU185" s="135"/>
      <c r="AV185" s="135"/>
      <c r="AW185" s="127"/>
      <c r="AX185" s="127"/>
      <c r="AY185" s="133"/>
      <c r="AZ185" s="133"/>
      <c r="BA185" s="133"/>
      <c r="BB185" s="133"/>
      <c r="BC185" s="166"/>
      <c r="BD185" s="127"/>
      <c r="BE185" s="127"/>
      <c r="BF185" s="142"/>
      <c r="BG185" s="183"/>
      <c r="BH185" s="183"/>
      <c r="BI185" s="133"/>
      <c r="BJ185" s="127"/>
      <c r="BK185" s="127"/>
      <c r="BL185" s="135"/>
      <c r="BM185" s="135"/>
      <c r="BN185" s="135"/>
      <c r="BO185" s="135"/>
      <c r="BP185" s="14"/>
      <c r="BQ185" s="127"/>
      <c r="BR185" s="127"/>
      <c r="BS185" s="133"/>
      <c r="BT185" s="133"/>
      <c r="BU185" s="133"/>
      <c r="BV185" s="133"/>
      <c r="BW185" s="14"/>
      <c r="BX185" s="127"/>
      <c r="BY185" s="127"/>
      <c r="BZ185" s="133"/>
      <c r="CA185" s="133"/>
      <c r="CB185" s="133"/>
      <c r="CC185" s="133"/>
      <c r="CD185" s="13"/>
      <c r="CE185" s="127"/>
      <c r="CF185" s="127"/>
      <c r="CG185" s="135"/>
      <c r="CH185" s="135"/>
      <c r="CI185" s="135"/>
      <c r="CJ185" s="135"/>
      <c r="CK185" s="14"/>
      <c r="CL185" s="127"/>
      <c r="CM185" s="127"/>
      <c r="CN185" s="133"/>
      <c r="CO185" s="133"/>
      <c r="CP185" s="133"/>
      <c r="CQ185" s="133"/>
      <c r="CR185" s="14"/>
      <c r="CS185" s="127"/>
      <c r="CT185" s="127"/>
      <c r="CU185" s="133"/>
      <c r="CV185" s="133"/>
      <c r="CW185" s="133"/>
      <c r="CX185" s="133"/>
      <c r="CY185" s="14"/>
    </row>
    <row r="186" spans="1:104">
      <c r="A186" s="9" t="s">
        <v>70</v>
      </c>
      <c r="B186" s="83"/>
      <c r="C186" s="13"/>
      <c r="D186" s="185"/>
      <c r="E186" s="8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26"/>
      <c r="AA186" s="270" t="s">
        <v>39</v>
      </c>
      <c r="AB186" s="249"/>
      <c r="AC186" s="250"/>
      <c r="AD186" s="251" t="s">
        <v>40</v>
      </c>
      <c r="AE186" s="247"/>
      <c r="AF186" s="252"/>
      <c r="AG186" s="102"/>
      <c r="AH186" s="186"/>
      <c r="AI186" s="186"/>
      <c r="AJ186" s="133"/>
      <c r="AK186" s="133"/>
      <c r="AL186" s="133"/>
      <c r="AM186" s="133"/>
      <c r="AN186" s="133"/>
      <c r="AO186" s="181"/>
      <c r="AP186" s="74"/>
      <c r="AQ186" s="64" t="s">
        <v>17</v>
      </c>
      <c r="AR186" s="187"/>
      <c r="AS186" s="135"/>
      <c r="AT186" s="135"/>
      <c r="AU186" s="135"/>
      <c r="AV186" s="135"/>
      <c r="AW186" s="127"/>
      <c r="AX186" s="127"/>
      <c r="AY186" s="133"/>
      <c r="AZ186" s="133"/>
      <c r="BA186" s="133"/>
      <c r="BB186" s="133"/>
      <c r="BC186" s="166"/>
      <c r="BD186" s="127"/>
      <c r="BE186" s="127"/>
      <c r="BF186" s="142"/>
      <c r="BG186" s="183"/>
      <c r="BH186" s="183"/>
      <c r="BI186" s="133"/>
      <c r="BJ186" s="127"/>
      <c r="BK186" s="127"/>
      <c r="BL186" s="135"/>
      <c r="BM186" s="135"/>
      <c r="BN186" s="135"/>
      <c r="BO186" s="135"/>
      <c r="BP186" s="14"/>
      <c r="BQ186" s="127"/>
      <c r="BR186" s="127"/>
      <c r="BS186" s="133"/>
      <c r="BT186" s="133"/>
      <c r="BU186" s="133"/>
      <c r="BV186" s="133"/>
      <c r="BW186" s="14"/>
      <c r="BX186" s="127"/>
      <c r="BY186" s="127"/>
      <c r="BZ186" s="133"/>
      <c r="CA186" s="133"/>
      <c r="CB186" s="133"/>
      <c r="CC186" s="133"/>
      <c r="CD186" s="13"/>
      <c r="CE186" s="127"/>
      <c r="CF186" s="127"/>
      <c r="CG186" s="135"/>
      <c r="CH186" s="135"/>
      <c r="CI186" s="135"/>
      <c r="CJ186" s="135"/>
      <c r="CK186" s="14"/>
      <c r="CL186" s="127"/>
      <c r="CM186" s="127"/>
      <c r="CN186" s="133"/>
      <c r="CO186" s="133"/>
      <c r="CP186" s="133"/>
      <c r="CQ186" s="133"/>
      <c r="CR186" s="14"/>
      <c r="CS186" s="127"/>
      <c r="CT186" s="127"/>
      <c r="CU186" s="133"/>
      <c r="CV186" s="133"/>
      <c r="CW186" s="133"/>
      <c r="CX186" s="133"/>
      <c r="CY186" s="14"/>
    </row>
    <row r="187" spans="1:104" ht="13.5" thickBot="1">
      <c r="A187" s="83"/>
      <c r="B187" s="83"/>
      <c r="C187" s="83"/>
      <c r="D187" s="85"/>
      <c r="E187" s="84"/>
      <c r="F187" s="86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26"/>
      <c r="AA187" s="271" t="s">
        <v>41</v>
      </c>
      <c r="AB187" s="253"/>
      <c r="AC187" s="254"/>
      <c r="AD187" s="158" t="s">
        <v>42</v>
      </c>
      <c r="AE187" s="117"/>
      <c r="AF187" s="255"/>
      <c r="AG187" s="14"/>
      <c r="AH187" s="186"/>
      <c r="AI187" s="186"/>
      <c r="AJ187" s="188"/>
      <c r="AK187" s="188"/>
      <c r="AL187" s="188"/>
      <c r="AM187" s="188"/>
      <c r="AN187" s="133"/>
      <c r="AO187" s="181"/>
      <c r="AP187" s="74"/>
      <c r="AQ187" s="65" t="s">
        <v>43</v>
      </c>
      <c r="AR187" s="66"/>
      <c r="AS187" s="135"/>
      <c r="AT187" s="135"/>
      <c r="AU187" s="135"/>
      <c r="AV187" s="135"/>
      <c r="AW187" s="127"/>
      <c r="AX187" s="127"/>
      <c r="AY187" s="133"/>
      <c r="AZ187" s="133"/>
      <c r="BA187" s="133"/>
      <c r="BB187" s="133"/>
      <c r="BC187" s="166"/>
      <c r="BD187" s="127"/>
      <c r="BE187" s="127"/>
      <c r="BF187" s="142"/>
      <c r="BG187" s="183"/>
      <c r="BH187" s="183"/>
      <c r="BI187" s="133"/>
      <c r="BJ187" s="127"/>
      <c r="BK187" s="127"/>
      <c r="BL187" s="135"/>
      <c r="BM187" s="135"/>
      <c r="BN187" s="135"/>
      <c r="BO187" s="135"/>
      <c r="BP187" s="14"/>
      <c r="BQ187" s="127"/>
      <c r="BR187" s="127"/>
      <c r="BS187" s="133"/>
      <c r="BT187" s="133"/>
      <c r="BU187" s="133"/>
      <c r="BV187" s="133"/>
      <c r="BW187" s="14"/>
      <c r="BX187" s="127"/>
      <c r="BY187" s="127"/>
      <c r="BZ187" s="133"/>
      <c r="CA187" s="133"/>
      <c r="CB187" s="133"/>
      <c r="CC187" s="133"/>
      <c r="CD187" s="13"/>
      <c r="CE187" s="127"/>
      <c r="CF187" s="127"/>
      <c r="CG187" s="135"/>
      <c r="CH187" s="135"/>
      <c r="CI187" s="135"/>
      <c r="CJ187" s="135"/>
      <c r="CK187" s="14"/>
      <c r="CL187" s="127"/>
      <c r="CM187" s="127"/>
      <c r="CN187" s="133"/>
      <c r="CO187" s="133"/>
      <c r="CP187" s="133"/>
      <c r="CQ187" s="133"/>
      <c r="CR187" s="14"/>
      <c r="CS187" s="127"/>
      <c r="CT187" s="127"/>
      <c r="CU187" s="133"/>
      <c r="CV187" s="133"/>
      <c r="CW187" s="133"/>
      <c r="CX187" s="133"/>
      <c r="CY187" s="14"/>
    </row>
    <row r="188" spans="1:104">
      <c r="A188" s="83"/>
      <c r="B188" s="83"/>
      <c r="C188" s="83"/>
      <c r="D188" s="85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26"/>
      <c r="AA188" s="271" t="s">
        <v>120</v>
      </c>
      <c r="AB188" s="253"/>
      <c r="AC188" s="254"/>
      <c r="AD188" s="158" t="s">
        <v>44</v>
      </c>
      <c r="AE188" s="117"/>
      <c r="AF188" s="255"/>
      <c r="AG188" s="14"/>
      <c r="AH188" s="186"/>
      <c r="AI188" s="188"/>
      <c r="AJ188" s="188"/>
      <c r="AK188" s="188"/>
      <c r="AL188" s="188"/>
      <c r="AM188" s="188"/>
      <c r="AP188" s="74"/>
      <c r="AQ188" s="67" t="s">
        <v>188</v>
      </c>
      <c r="AR188" s="68" t="s">
        <v>189</v>
      </c>
      <c r="AS188" s="135"/>
      <c r="AT188" s="135"/>
      <c r="AU188" s="135"/>
      <c r="AV188" s="135"/>
      <c r="AW188" s="127"/>
      <c r="AX188" s="127"/>
      <c r="AY188" s="133"/>
      <c r="AZ188" s="133"/>
      <c r="BA188" s="133"/>
      <c r="BB188" s="133"/>
      <c r="BC188" s="166"/>
      <c r="BD188" s="127"/>
      <c r="BE188" s="127"/>
      <c r="BF188" s="142"/>
      <c r="BG188" s="183"/>
      <c r="BH188" s="183"/>
      <c r="BI188" s="133"/>
      <c r="BJ188" s="127"/>
      <c r="BK188" s="127"/>
      <c r="BL188" s="135"/>
      <c r="BM188" s="135"/>
      <c r="BN188" s="135"/>
      <c r="BO188" s="135"/>
      <c r="BP188" s="14"/>
      <c r="BQ188" s="127"/>
      <c r="BR188" s="127"/>
      <c r="BS188" s="133"/>
      <c r="BT188" s="133"/>
      <c r="BU188" s="133"/>
      <c r="BV188" s="133"/>
      <c r="BW188" s="14"/>
      <c r="BX188" s="127"/>
      <c r="BY188" s="127"/>
      <c r="BZ188" s="133"/>
      <c r="CA188" s="133"/>
      <c r="CB188" s="133"/>
      <c r="CC188" s="133"/>
      <c r="CD188" s="13"/>
      <c r="CE188" s="127"/>
      <c r="CF188" s="127"/>
      <c r="CG188" s="135"/>
      <c r="CH188" s="135"/>
      <c r="CI188" s="135"/>
      <c r="CJ188" s="135"/>
      <c r="CK188" s="14"/>
      <c r="CL188" s="127"/>
      <c r="CM188" s="127"/>
      <c r="CN188" s="133"/>
      <c r="CO188" s="133"/>
      <c r="CP188" s="133"/>
      <c r="CQ188" s="133"/>
      <c r="CR188" s="14"/>
      <c r="CS188" s="127"/>
      <c r="CT188" s="127"/>
      <c r="CU188" s="133"/>
      <c r="CV188" s="133"/>
      <c r="CW188" s="133"/>
      <c r="CX188" s="133"/>
      <c r="CY188" s="14"/>
    </row>
    <row r="189" spans="1:104" ht="13.5" thickBot="1">
      <c r="A189" s="83"/>
      <c r="B189" s="83"/>
      <c r="C189" s="83"/>
      <c r="D189" s="83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26"/>
      <c r="AA189" s="271" t="s">
        <v>28</v>
      </c>
      <c r="AB189" s="197"/>
      <c r="AC189" s="254"/>
      <c r="AD189" s="158" t="s">
        <v>45</v>
      </c>
      <c r="AE189" s="117"/>
      <c r="AF189" s="255"/>
      <c r="AG189" s="177"/>
      <c r="AH189" s="189"/>
      <c r="AI189" s="190"/>
      <c r="AJ189" s="189"/>
      <c r="AK189" s="189"/>
      <c r="AL189" s="189"/>
      <c r="AM189" s="189"/>
      <c r="AP189" s="74"/>
      <c r="AQ189" s="69" t="str">
        <f>BN191</f>
        <v/>
      </c>
      <c r="AR189" s="70" t="str">
        <f>BO191</f>
        <v/>
      </c>
      <c r="AS189" s="135"/>
      <c r="AT189" s="135"/>
      <c r="AU189" s="135"/>
      <c r="AV189" s="135"/>
      <c r="AW189" s="127"/>
      <c r="AX189" s="127"/>
      <c r="AY189" s="133"/>
      <c r="AZ189" s="133"/>
      <c r="BA189" s="133"/>
      <c r="BB189" s="133"/>
      <c r="BC189" s="166"/>
      <c r="BD189" s="127"/>
      <c r="BE189" s="127"/>
      <c r="BF189" s="142"/>
      <c r="BG189" s="183"/>
      <c r="BH189" s="183"/>
      <c r="BI189" s="133"/>
      <c r="BJ189" s="127"/>
      <c r="BK189" s="127"/>
      <c r="BL189" s="135"/>
      <c r="BM189" s="135"/>
      <c r="BN189" s="135"/>
      <c r="BO189" s="135"/>
      <c r="BP189" s="14"/>
      <c r="BQ189" s="127"/>
      <c r="BR189" s="127"/>
      <c r="BS189" s="204"/>
      <c r="BT189" s="204"/>
      <c r="BU189" s="204"/>
      <c r="BV189" s="133"/>
      <c r="BW189" s="14"/>
      <c r="BX189" s="127"/>
      <c r="BY189" s="127"/>
      <c r="BZ189" s="133"/>
      <c r="CA189" s="133"/>
      <c r="CB189" s="133"/>
      <c r="CC189" s="133"/>
      <c r="CD189" s="13"/>
      <c r="CE189" s="127"/>
      <c r="CF189" s="127"/>
      <c r="CG189" s="135"/>
      <c r="CH189" s="135"/>
      <c r="CI189" s="135"/>
      <c r="CJ189" s="135"/>
      <c r="CK189" s="14"/>
      <c r="CL189" s="127"/>
      <c r="CM189" s="127"/>
      <c r="CN189" s="133"/>
      <c r="CO189" s="133"/>
      <c r="CP189" s="133"/>
      <c r="CQ189" s="133"/>
      <c r="CR189" s="14"/>
      <c r="CS189" s="127"/>
      <c r="CT189" s="127"/>
      <c r="CU189" s="133"/>
      <c r="CV189" s="133"/>
      <c r="CW189" s="133"/>
      <c r="CX189" s="133"/>
      <c r="CY189" s="14"/>
    </row>
    <row r="190" spans="1:104">
      <c r="A190" s="83"/>
      <c r="B190" s="87"/>
      <c r="C190" s="87"/>
      <c r="D190" s="87"/>
      <c r="E190" s="145"/>
      <c r="F190" s="145"/>
      <c r="G190" s="87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6"/>
      <c r="AA190" s="271" t="s">
        <v>46</v>
      </c>
      <c r="AB190" s="256"/>
      <c r="AC190" s="254"/>
      <c r="AD190" s="158" t="s">
        <v>47</v>
      </c>
      <c r="AE190" s="117"/>
      <c r="AF190" s="255"/>
      <c r="AG190" s="103"/>
      <c r="AH190" s="104"/>
      <c r="AI190" s="16"/>
      <c r="AJ190" s="71"/>
      <c r="AK190" s="71"/>
      <c r="AL190" s="71"/>
      <c r="AM190" s="71"/>
      <c r="AP190" s="454"/>
      <c r="AQ190" s="113" t="s">
        <v>14</v>
      </c>
      <c r="AR190" s="113" t="s">
        <v>13</v>
      </c>
      <c r="AS190" s="485" t="str">
        <f>AS$1</f>
        <v>R</v>
      </c>
      <c r="AT190" s="31" t="str">
        <f t="shared" ref="AT190:AV190" si="164">AT$1</f>
        <v>1Omy</v>
      </c>
      <c r="AU190" s="32" t="str">
        <f t="shared" si="164"/>
        <v>2U</v>
      </c>
      <c r="AV190" s="33" t="str">
        <f t="shared" si="164"/>
        <v>3Ama</v>
      </c>
      <c r="AW190" s="113" t="str">
        <f>AQ190</f>
        <v>Quantity</v>
      </c>
      <c r="AX190" s="113" t="str">
        <f>AR190</f>
        <v>Units</v>
      </c>
      <c r="AY190" s="485">
        <f>AJ185</f>
        <v>0</v>
      </c>
      <c r="AZ190" s="31">
        <f>AK185</f>
        <v>0</v>
      </c>
      <c r="BA190" s="32">
        <f>AL185</f>
        <v>0</v>
      </c>
      <c r="BB190" s="33">
        <f>AM185</f>
        <v>0</v>
      </c>
      <c r="BC190" s="166"/>
      <c r="BD190" s="34" t="s">
        <v>27</v>
      </c>
      <c r="BE190" s="34" t="s">
        <v>28</v>
      </c>
      <c r="BF190" s="35" t="s">
        <v>120</v>
      </c>
      <c r="BG190" s="72" t="s">
        <v>26</v>
      </c>
      <c r="BH190" s="72"/>
      <c r="BI190" s="36" t="s">
        <v>7</v>
      </c>
      <c r="BJ190" s="113" t="str">
        <f>$AQ190</f>
        <v>Quantity</v>
      </c>
      <c r="BK190" s="113" t="str">
        <f>$AR190</f>
        <v>Units</v>
      </c>
      <c r="BL190" s="485" t="str">
        <f>BL$1</f>
        <v>R</v>
      </c>
      <c r="BM190" s="31" t="str">
        <f t="shared" ref="BM190:BO190" si="165">BM$1</f>
        <v>1Omy</v>
      </c>
      <c r="BN190" s="32" t="str">
        <f t="shared" si="165"/>
        <v>2U</v>
      </c>
      <c r="BO190" s="33" t="str">
        <f t="shared" si="165"/>
        <v>3Ama</v>
      </c>
      <c r="BP190" s="191"/>
      <c r="BQ190" s="113" t="str">
        <f>$AQ190</f>
        <v>Quantity</v>
      </c>
      <c r="BR190" s="113" t="str">
        <f>$AR190</f>
        <v>Units</v>
      </c>
      <c r="BS190" s="485" t="str">
        <f>BS$1</f>
        <v>R</v>
      </c>
      <c r="BT190" s="31" t="str">
        <f t="shared" ref="BT190:BV190" si="166">BT$1</f>
        <v>1Omy</v>
      </c>
      <c r="BU190" s="32" t="str">
        <f t="shared" si="166"/>
        <v>2U</v>
      </c>
      <c r="BV190" s="33" t="str">
        <f t="shared" si="166"/>
        <v>3Ama</v>
      </c>
      <c r="BW190" s="191"/>
      <c r="BX190" s="113" t="str">
        <f>$AQ190</f>
        <v>Quantity</v>
      </c>
      <c r="BY190" s="113" t="str">
        <f>$AR190</f>
        <v>Units</v>
      </c>
      <c r="BZ190" s="485" t="str">
        <f>BZ$1</f>
        <v>1-R/U</v>
      </c>
      <c r="CA190" s="31" t="str">
        <f t="shared" ref="CA190:CC190" si="167">CA$1</f>
        <v>1-Omy/R</v>
      </c>
      <c r="CB190" s="32" t="str">
        <f t="shared" si="167"/>
        <v>1-Omy/U</v>
      </c>
      <c r="CC190" s="33" t="str">
        <f t="shared" si="167"/>
        <v>1-ROX/U</v>
      </c>
      <c r="CD190" s="191"/>
      <c r="CE190" s="113" t="str">
        <f>$AQ190</f>
        <v>Quantity</v>
      </c>
      <c r="CF190" s="113" t="str">
        <f>$AR190</f>
        <v>Units</v>
      </c>
      <c r="CG190" s="485" t="str">
        <f>CG$1</f>
        <v>R</v>
      </c>
      <c r="CH190" s="31" t="str">
        <f t="shared" ref="CH190:CJ190" si="168">CH$1</f>
        <v>1Omy</v>
      </c>
      <c r="CI190" s="32" t="str">
        <f t="shared" si="168"/>
        <v>2U</v>
      </c>
      <c r="CJ190" s="33" t="str">
        <f t="shared" si="168"/>
        <v>3Ama</v>
      </c>
      <c r="CK190" s="191"/>
      <c r="CL190" s="113" t="str">
        <f>$AQ190</f>
        <v>Quantity</v>
      </c>
      <c r="CM190" s="113" t="str">
        <f>$AR190</f>
        <v>Units</v>
      </c>
      <c r="CN190" s="485" t="str">
        <f>CN$1</f>
        <v>R</v>
      </c>
      <c r="CO190" s="31" t="str">
        <f t="shared" ref="CO190:CQ190" si="169">CO$1</f>
        <v>1Omy</v>
      </c>
      <c r="CP190" s="32" t="str">
        <f t="shared" si="169"/>
        <v>2U</v>
      </c>
      <c r="CQ190" s="33" t="str">
        <f t="shared" si="169"/>
        <v>3Ama</v>
      </c>
      <c r="CR190" s="191"/>
      <c r="CS190" s="113" t="str">
        <f>$AQ190</f>
        <v>Quantity</v>
      </c>
      <c r="CT190" s="113" t="str">
        <f>$AR190</f>
        <v>Units</v>
      </c>
      <c r="CU190" s="485" t="str">
        <f>CU$1</f>
        <v>1-R/U</v>
      </c>
      <c r="CV190" s="31" t="str">
        <f t="shared" ref="CV190:CX190" si="170">CV$1</f>
        <v>1-Omy/R</v>
      </c>
      <c r="CW190" s="32" t="str">
        <f t="shared" si="170"/>
        <v>1-Omy/U</v>
      </c>
      <c r="CX190" s="33" t="str">
        <f t="shared" si="170"/>
        <v>1-ROX/U</v>
      </c>
      <c r="CY190" s="14"/>
    </row>
    <row r="191" spans="1:104">
      <c r="A191" s="83"/>
      <c r="B191" s="83"/>
      <c r="C191" s="83"/>
      <c r="D191" s="83"/>
      <c r="E191" s="14"/>
      <c r="F191" s="14"/>
      <c r="G191" s="83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16"/>
      <c r="AA191" s="271" t="s">
        <v>48</v>
      </c>
      <c r="AB191" s="257"/>
      <c r="AC191" s="254"/>
      <c r="AD191" s="158" t="s">
        <v>49</v>
      </c>
      <c r="AE191" s="117"/>
      <c r="AF191" s="255"/>
      <c r="AG191" s="105"/>
      <c r="AH191" s="106"/>
      <c r="AI191" s="17"/>
      <c r="AJ191" s="8"/>
      <c r="AK191" s="8"/>
      <c r="AL191" s="8"/>
      <c r="AM191" s="8"/>
      <c r="AP191" s="455" t="str">
        <f>E182</f>
        <v/>
      </c>
      <c r="AQ191" s="488" t="s">
        <v>5</v>
      </c>
      <c r="AR191" s="488" t="s">
        <v>4</v>
      </c>
      <c r="AS191" s="21" t="str">
        <f>IF(ISNUMBER(AJ191),AJ191-($G183*AJ190+$G182),"")</f>
        <v/>
      </c>
      <c r="AT191" s="21" t="str">
        <f>IF(ISNUMBER(AK191),AK191-($G183*AK190+$G182),"")</f>
        <v/>
      </c>
      <c r="AU191" s="21" t="str">
        <f>IF(ISNUMBER(AL191),AL191-($G183*AL190+$G182),"")</f>
        <v/>
      </c>
      <c r="AV191" s="21" t="str">
        <f>IF(ISNUMBER(AM191),AM191-($G183*AM190+$G182),"")</f>
        <v/>
      </c>
      <c r="AW191" s="107">
        <f>$AH190</f>
        <v>0</v>
      </c>
      <c r="AX191" s="107">
        <f>$AI190</f>
        <v>0</v>
      </c>
      <c r="AY191" s="73" t="str">
        <f>IF(ISNUMBER(AJ190),AJ190,"")</f>
        <v/>
      </c>
      <c r="AZ191" s="73" t="str">
        <f>IF(ISNUMBER(AK190),AK190,"")</f>
        <v/>
      </c>
      <c r="BA191" s="73" t="str">
        <f t="shared" ref="BA191:BB191" si="171">IF(ISNUMBER(AL190),AL190,"")</f>
        <v/>
      </c>
      <c r="BB191" s="73" t="str">
        <f t="shared" si="171"/>
        <v/>
      </c>
      <c r="BC191" s="166"/>
      <c r="BD191" s="176" t="str">
        <f>$AA184</f>
        <v>•</v>
      </c>
      <c r="BE191" s="193">
        <f>$D182</f>
        <v>0</v>
      </c>
      <c r="BF191" s="124">
        <f>$B183</f>
        <v>0</v>
      </c>
      <c r="BG191" s="194" t="str">
        <f>$E182</f>
        <v/>
      </c>
      <c r="BH191" s="195"/>
      <c r="BI191" s="196" t="str">
        <f>IF(ISNUMBER($AB193),$AB193,"")</f>
        <v/>
      </c>
      <c r="BJ191" s="489" t="str">
        <f>AH2</f>
        <v>O2 flow per cells</v>
      </c>
      <c r="BK191" s="489" t="str">
        <f>AI2</f>
        <v>pmol/(s*Mill)</v>
      </c>
      <c r="BL191" s="7" t="str">
        <f>IF(ISNUMBER(AS191),AS191/AJ183,"")</f>
        <v/>
      </c>
      <c r="BM191" s="7" t="str">
        <f>IF(ISNUMBER(AT191),AT191/AK183,"")</f>
        <v/>
      </c>
      <c r="BN191" s="7" t="str">
        <f>IF(ISNUMBER(AU191),AU191/AL183,"")</f>
        <v/>
      </c>
      <c r="BO191" s="7" t="str">
        <f>IF(ISNUMBER(AV191),AV191/AM183,"")</f>
        <v/>
      </c>
      <c r="BP191" s="194" t="str">
        <f>$E182</f>
        <v/>
      </c>
      <c r="BQ191" s="6" t="s">
        <v>19</v>
      </c>
      <c r="BR191" s="6" t="s">
        <v>20</v>
      </c>
      <c r="BS191" s="5" t="str">
        <f>IF(ISNUMBER(BL191),BL191/$AQ189,"")</f>
        <v/>
      </c>
      <c r="BT191" s="5" t="str">
        <f>IF(ISNUMBER(BM191),BM191/$AQ189,"")</f>
        <v/>
      </c>
      <c r="BU191" s="5" t="str">
        <f>IF(ISNUMBER(BN191),BN191/$AQ189,"")</f>
        <v/>
      </c>
      <c r="BV191" s="5" t="str">
        <f>IF(ISNUMBER(BO191),BO191/$AQ189,"")</f>
        <v/>
      </c>
      <c r="BW191" s="194" t="str">
        <f>$E182</f>
        <v/>
      </c>
      <c r="BX191" s="6" t="s">
        <v>18</v>
      </c>
      <c r="BY191" s="6" t="s">
        <v>21</v>
      </c>
      <c r="BZ191" s="5" t="str">
        <f>IF(ISNUMBER(BN191),1-BL191/BN191,"")</f>
        <v/>
      </c>
      <c r="CA191" s="5" t="str">
        <f>IF(ISNUMBER(BM191),1-BM191/BL191,"")</f>
        <v/>
      </c>
      <c r="CB191" s="5" t="str">
        <f>IF(ISNUMBER(BM191),1-BM191/BN191,"")</f>
        <v/>
      </c>
      <c r="CC191" s="5" t="str">
        <f>IF(ISNUMBER(BN191),1-BO191/BN191,"")</f>
        <v/>
      </c>
      <c r="CD191" s="194" t="str">
        <f>$E182</f>
        <v/>
      </c>
      <c r="CE191" s="489" t="str">
        <f>AH3</f>
        <v>O2 flow per cells (mt: ROX-corr.)</v>
      </c>
      <c r="CF191" s="489" t="str">
        <f>AI2</f>
        <v>pmol/(s*Mill)</v>
      </c>
      <c r="CG191" s="7" t="str">
        <f>IF(ISNUMBER(BL191),BL191-$AR189,"")</f>
        <v/>
      </c>
      <c r="CH191" s="7" t="str">
        <f t="shared" ref="CH191:CJ191" si="172">IF(ISNUMBER(BM191),BM191-$AR189,"")</f>
        <v/>
      </c>
      <c r="CI191" s="7" t="str">
        <f t="shared" si="172"/>
        <v/>
      </c>
      <c r="CJ191" s="7" t="str">
        <f t="shared" si="172"/>
        <v/>
      </c>
      <c r="CK191" s="194" t="str">
        <f>$E182</f>
        <v/>
      </c>
      <c r="CL191" s="6" t="s">
        <v>3</v>
      </c>
      <c r="CM191" s="6" t="s">
        <v>1</v>
      </c>
      <c r="CN191" s="5" t="str">
        <f>IF(ISNUMBER(CG191),CG191/($AQ189-$AR189),"")</f>
        <v/>
      </c>
      <c r="CO191" s="5" t="str">
        <f t="shared" ref="CO191:CQ191" si="173">IF(ISNUMBER(CH191),CH191/($AQ189-$AR189),"")</f>
        <v/>
      </c>
      <c r="CP191" s="5" t="str">
        <f t="shared" si="173"/>
        <v/>
      </c>
      <c r="CQ191" s="5" t="str">
        <f t="shared" si="173"/>
        <v/>
      </c>
      <c r="CR191" s="194" t="str">
        <f>$E182</f>
        <v/>
      </c>
      <c r="CS191" s="6" t="s">
        <v>2</v>
      </c>
      <c r="CT191" s="6" t="s">
        <v>1</v>
      </c>
      <c r="CU191" s="5" t="str">
        <f>IF(ISNUMBER(CI191),1-CG191/CI191,"")</f>
        <v/>
      </c>
      <c r="CV191" s="5" t="str">
        <f>IF(ISNUMBER(CH191),1-CH191/CG191,"")</f>
        <v/>
      </c>
      <c r="CW191" s="5" t="str">
        <f>IF(ISNUMBER(CH191),1-CH191/CI191,"")</f>
        <v/>
      </c>
      <c r="CX191" s="5" t="str">
        <f>IF(ISNUMBER(CI191),1-CJ191/CI191,"")</f>
        <v/>
      </c>
      <c r="CY191" s="14"/>
    </row>
    <row r="192" spans="1:104">
      <c r="A192" s="83"/>
      <c r="B192" s="83"/>
      <c r="C192" s="83"/>
      <c r="D192" s="83"/>
      <c r="E192" s="83"/>
      <c r="F192" s="83"/>
      <c r="G192" s="83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26"/>
      <c r="AA192" s="272" t="s">
        <v>50</v>
      </c>
      <c r="AB192" s="258"/>
      <c r="AC192" s="259"/>
      <c r="AD192" s="158" t="s">
        <v>178</v>
      </c>
      <c r="AE192" s="256"/>
      <c r="AF192" s="255"/>
      <c r="AG192" s="274"/>
      <c r="AH192" s="275"/>
      <c r="AI192" s="275"/>
      <c r="AJ192" s="276"/>
      <c r="AK192" s="276"/>
      <c r="AL192" s="276"/>
      <c r="AM192" s="276"/>
      <c r="AN192" s="2"/>
      <c r="AO192" s="11"/>
      <c r="AP192" s="74"/>
      <c r="AQ192" s="75"/>
      <c r="AR192" s="75"/>
      <c r="AS192" s="3"/>
      <c r="AT192" s="3"/>
      <c r="AU192" s="3"/>
      <c r="AV192" s="3"/>
      <c r="AW192" s="4"/>
      <c r="AX192" s="4"/>
      <c r="AY192" s="2"/>
      <c r="AZ192" s="2"/>
      <c r="BA192" s="2"/>
      <c r="BB192" s="2"/>
      <c r="BC192" s="76"/>
      <c r="BD192" s="4"/>
      <c r="BE192" s="4"/>
      <c r="BF192" s="75"/>
      <c r="BG192" s="77"/>
      <c r="BH192" s="77"/>
      <c r="BI192" s="2"/>
      <c r="BJ192" s="4"/>
      <c r="BK192" s="4"/>
      <c r="BL192" s="3"/>
      <c r="BM192" s="3"/>
      <c r="BN192" s="3"/>
      <c r="BO192" s="3"/>
      <c r="BP192" s="14"/>
      <c r="BQ192" s="4"/>
      <c r="BR192" s="4"/>
      <c r="BS192" s="2"/>
      <c r="BT192" s="2"/>
      <c r="BU192" s="2"/>
      <c r="BV192" s="2"/>
      <c r="BW192" s="14"/>
      <c r="BX192" s="4"/>
      <c r="BY192" s="4"/>
      <c r="BZ192" s="2"/>
      <c r="CA192" s="2"/>
      <c r="CB192" s="2"/>
      <c r="CC192" s="2"/>
      <c r="CD192" s="13"/>
      <c r="CE192" s="4"/>
      <c r="CF192" s="4"/>
      <c r="CG192" s="3"/>
      <c r="CH192" s="3"/>
      <c r="CI192" s="3"/>
      <c r="CJ192" s="3"/>
      <c r="CK192" s="14"/>
      <c r="CL192" s="4"/>
      <c r="CM192" s="4"/>
      <c r="CN192" s="2"/>
      <c r="CO192" s="2"/>
      <c r="CP192" s="2"/>
      <c r="CQ192" s="2"/>
      <c r="CR192" s="14"/>
      <c r="CS192" s="4"/>
      <c r="CT192" s="4"/>
      <c r="CU192" s="2"/>
      <c r="CV192" s="2"/>
      <c r="CW192" s="2"/>
      <c r="CX192" s="2"/>
      <c r="CY192" s="14"/>
    </row>
    <row r="193" spans="1:103">
      <c r="A193" s="83"/>
      <c r="B193" s="83"/>
      <c r="C193" s="83"/>
      <c r="D193" s="83"/>
      <c r="E193" s="83"/>
      <c r="F193" s="83"/>
      <c r="G193" s="83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26"/>
      <c r="AA193" s="271" t="s">
        <v>51</v>
      </c>
      <c r="AB193" s="260"/>
      <c r="AC193" s="261"/>
      <c r="AD193" s="262" t="s">
        <v>52</v>
      </c>
      <c r="AE193" s="263">
        <v>-2</v>
      </c>
      <c r="AF193" s="255"/>
      <c r="AG193" s="274"/>
      <c r="AH193" s="274"/>
      <c r="AI193" s="274"/>
      <c r="AJ193" s="145"/>
      <c r="AK193" s="145"/>
      <c r="AL193" s="145"/>
      <c r="AM193" s="145"/>
      <c r="AN193" s="133"/>
      <c r="AO193" s="181"/>
      <c r="AP193" s="74"/>
      <c r="AQ193" s="142"/>
      <c r="AR193" s="142"/>
      <c r="AS193" s="135"/>
      <c r="AT193" s="135"/>
      <c r="AU193" s="135"/>
      <c r="AV193" s="135"/>
      <c r="AW193" s="127"/>
      <c r="AX193" s="127"/>
      <c r="AY193" s="133"/>
      <c r="AZ193" s="133"/>
      <c r="BA193" s="133"/>
      <c r="BB193" s="133"/>
      <c r="BC193" s="166"/>
      <c r="BD193" s="127"/>
      <c r="BE193" s="127"/>
      <c r="BF193" s="142"/>
      <c r="BG193" s="183"/>
      <c r="BH193" s="183"/>
      <c r="BI193" s="133"/>
      <c r="BJ193" s="127"/>
      <c r="BK193" s="127"/>
      <c r="BL193" s="135"/>
      <c r="BM193" s="135"/>
      <c r="BN193" s="135"/>
      <c r="BO193" s="135"/>
      <c r="BP193" s="14"/>
      <c r="BQ193" s="127"/>
      <c r="BR193" s="127"/>
      <c r="BS193" s="133"/>
      <c r="BT193" s="133"/>
      <c r="BU193" s="133"/>
      <c r="BV193" s="133"/>
      <c r="BW193" s="14"/>
      <c r="BX193" s="127"/>
      <c r="BY193" s="127"/>
      <c r="BZ193" s="133"/>
      <c r="CA193" s="133"/>
      <c r="CB193" s="133"/>
      <c r="CC193" s="133"/>
      <c r="CD193" s="13"/>
      <c r="CE193" s="127"/>
      <c r="CF193" s="127"/>
      <c r="CG193" s="135"/>
      <c r="CH193" s="135"/>
      <c r="CI193" s="135"/>
      <c r="CJ193" s="135"/>
      <c r="CK193" s="14"/>
      <c r="CL193" s="127"/>
      <c r="CM193" s="127"/>
      <c r="CN193" s="133"/>
      <c r="CO193" s="133"/>
      <c r="CP193" s="133"/>
      <c r="CQ193" s="133"/>
      <c r="CR193" s="14"/>
      <c r="CS193" s="127"/>
      <c r="CT193" s="127"/>
      <c r="CU193" s="133"/>
      <c r="CV193" s="133"/>
      <c r="CW193" s="133"/>
      <c r="CX193" s="133"/>
      <c r="CY193" s="14"/>
    </row>
    <row r="194" spans="1:103" ht="13.5" thickBot="1">
      <c r="A194" s="83"/>
      <c r="B194" s="83"/>
      <c r="C194" s="83"/>
      <c r="D194" s="83"/>
      <c r="E194" s="83"/>
      <c r="F194" s="83"/>
      <c r="G194" s="83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26"/>
      <c r="AA194" s="273" t="s">
        <v>53</v>
      </c>
      <c r="AB194" s="264">
        <v>2</v>
      </c>
      <c r="AC194" s="265" t="s">
        <v>54</v>
      </c>
      <c r="AD194" s="266" t="s">
        <v>55</v>
      </c>
      <c r="AE194" s="267">
        <v>2.5000000000000001E-2</v>
      </c>
      <c r="AF194" s="268"/>
      <c r="AG194" s="274"/>
      <c r="AH194" s="274"/>
      <c r="AI194" s="274"/>
      <c r="AJ194" s="145"/>
      <c r="AK194" s="145"/>
      <c r="AL194" s="145"/>
      <c r="AM194" s="145"/>
      <c r="AN194" s="133"/>
      <c r="AO194" s="181"/>
      <c r="AP194" s="74"/>
      <c r="AQ194" s="142"/>
      <c r="AR194" s="142"/>
      <c r="AS194" s="135"/>
      <c r="AT194" s="135"/>
      <c r="AU194" s="135"/>
      <c r="AV194" s="135"/>
      <c r="AW194" s="127"/>
      <c r="AX194" s="127"/>
      <c r="AY194" s="133"/>
      <c r="AZ194" s="133"/>
      <c r="BA194" s="133"/>
      <c r="BB194" s="133"/>
      <c r="BC194" s="166"/>
      <c r="BD194" s="127"/>
      <c r="BE194" s="127"/>
      <c r="BF194" s="142"/>
      <c r="BG194" s="183"/>
      <c r="BH194" s="183"/>
      <c r="BI194" s="133"/>
      <c r="BJ194" s="127"/>
      <c r="BK194" s="127"/>
      <c r="BL194" s="135"/>
      <c r="BM194" s="135"/>
      <c r="BN194" s="135"/>
      <c r="BO194" s="135"/>
      <c r="BP194" s="14"/>
      <c r="BQ194" s="127"/>
      <c r="BR194" s="127"/>
      <c r="BS194" s="133"/>
      <c r="BT194" s="133"/>
      <c r="BU194" s="133"/>
      <c r="BV194" s="133"/>
      <c r="BW194" s="14"/>
      <c r="BX194" s="127"/>
      <c r="BY194" s="127"/>
      <c r="BZ194" s="133"/>
      <c r="CA194" s="133"/>
      <c r="CB194" s="133"/>
      <c r="CC194" s="133"/>
      <c r="CD194" s="13"/>
      <c r="CE194" s="127"/>
      <c r="CF194" s="127"/>
      <c r="CG194" s="135"/>
      <c r="CH194" s="135"/>
      <c r="CI194" s="135"/>
      <c r="CJ194" s="135"/>
      <c r="CK194" s="14"/>
      <c r="CL194" s="127"/>
      <c r="CM194" s="127"/>
      <c r="CN194" s="133"/>
      <c r="CO194" s="133"/>
      <c r="CP194" s="133"/>
      <c r="CQ194" s="133"/>
      <c r="CR194" s="14"/>
      <c r="CS194" s="127"/>
      <c r="CT194" s="127"/>
      <c r="CU194" s="133"/>
      <c r="CV194" s="133"/>
      <c r="CW194" s="133"/>
      <c r="CX194" s="133"/>
      <c r="CY194" s="14"/>
    </row>
    <row r="195" spans="1:103">
      <c r="A195" s="83"/>
      <c r="B195" s="83"/>
      <c r="C195" s="83"/>
      <c r="D195" s="83"/>
      <c r="E195" s="83"/>
      <c r="F195" s="83"/>
      <c r="G195" s="83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26"/>
      <c r="AH195" s="127"/>
      <c r="AI195" s="127"/>
      <c r="AJ195" s="135"/>
      <c r="AK195" s="135"/>
      <c r="AL195" s="135"/>
      <c r="AM195" s="135"/>
      <c r="AN195" s="133"/>
      <c r="AO195" s="181"/>
      <c r="AP195" s="74"/>
      <c r="AQ195" s="142"/>
      <c r="AR195" s="142"/>
      <c r="AS195" s="135"/>
      <c r="AT195" s="135"/>
      <c r="AU195" s="135"/>
      <c r="AV195" s="135"/>
      <c r="AW195" s="127"/>
      <c r="AX195" s="127"/>
      <c r="AY195" s="133"/>
      <c r="AZ195" s="133"/>
      <c r="BA195" s="133"/>
      <c r="BB195" s="133"/>
      <c r="BC195" s="166"/>
      <c r="BD195" s="127"/>
      <c r="BE195" s="127"/>
      <c r="BF195" s="142"/>
      <c r="BG195" s="183"/>
      <c r="BH195" s="183"/>
      <c r="BI195" s="133"/>
      <c r="BJ195" s="127"/>
      <c r="BK195" s="127"/>
      <c r="BL195" s="135"/>
      <c r="BM195" s="135"/>
      <c r="BN195" s="135"/>
      <c r="BO195" s="135"/>
      <c r="BP195" s="14"/>
      <c r="BQ195" s="127"/>
      <c r="BR195" s="127"/>
      <c r="BS195" s="127"/>
      <c r="BT195" s="127"/>
      <c r="BU195" s="127"/>
      <c r="BV195" s="133"/>
      <c r="BW195" s="14"/>
      <c r="BX195" s="127"/>
      <c r="BY195" s="127"/>
      <c r="BZ195" s="133"/>
      <c r="CA195" s="133"/>
      <c r="CB195" s="133"/>
      <c r="CC195" s="133"/>
      <c r="CD195" s="13"/>
      <c r="CE195" s="127"/>
      <c r="CF195" s="127"/>
      <c r="CG195" s="135"/>
      <c r="CH195" s="135"/>
      <c r="CI195" s="135"/>
      <c r="CJ195" s="135"/>
      <c r="CK195" s="14"/>
      <c r="CL195" s="127"/>
      <c r="CM195" s="127"/>
      <c r="CN195" s="133"/>
      <c r="CO195" s="133"/>
      <c r="CP195" s="133"/>
      <c r="CQ195" s="133"/>
      <c r="CR195" s="14"/>
      <c r="CS195" s="127"/>
      <c r="CT195" s="127"/>
      <c r="CU195" s="133"/>
      <c r="CV195" s="133"/>
      <c r="CW195" s="133"/>
      <c r="CX195" s="133"/>
      <c r="CY195" s="14"/>
    </row>
    <row r="196" spans="1:103">
      <c r="A196" s="83"/>
      <c r="B196" s="83"/>
      <c r="C196" s="83"/>
      <c r="D196" s="83"/>
      <c r="E196" s="83"/>
      <c r="F196" s="83"/>
      <c r="G196" s="83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26"/>
      <c r="AH196" s="127"/>
      <c r="AI196" s="127"/>
      <c r="AJ196" s="135"/>
      <c r="AK196" s="135"/>
      <c r="AL196" s="135"/>
      <c r="AM196" s="135"/>
      <c r="AN196" s="133"/>
      <c r="AO196" s="181"/>
      <c r="AP196" s="74"/>
      <c r="AQ196" s="142"/>
      <c r="AR196" s="142"/>
      <c r="AS196" s="135"/>
      <c r="AT196" s="135"/>
      <c r="AU196" s="135"/>
      <c r="AV196" s="135"/>
      <c r="AW196" s="127"/>
      <c r="AX196" s="127"/>
      <c r="AY196" s="133"/>
      <c r="AZ196" s="133"/>
      <c r="BA196" s="133"/>
      <c r="BB196" s="133"/>
      <c r="BC196" s="166"/>
      <c r="BD196" s="127"/>
      <c r="BE196" s="127"/>
      <c r="BF196" s="142"/>
      <c r="BG196" s="183"/>
      <c r="BH196" s="183"/>
      <c r="BI196" s="133"/>
      <c r="BJ196" s="127"/>
      <c r="BK196" s="127"/>
      <c r="BL196" s="135"/>
      <c r="BM196" s="135"/>
      <c r="BN196" s="135"/>
      <c r="BO196" s="135"/>
      <c r="BP196" s="14"/>
      <c r="BQ196" s="127"/>
      <c r="BR196" s="127"/>
      <c r="BS196" s="127"/>
      <c r="BT196" s="127"/>
      <c r="BU196" s="127"/>
      <c r="BV196" s="133"/>
      <c r="BW196" s="14"/>
      <c r="BX196" s="127"/>
      <c r="BY196" s="127"/>
      <c r="BZ196" s="133"/>
      <c r="CA196" s="133"/>
      <c r="CB196" s="133"/>
      <c r="CC196" s="133"/>
      <c r="CD196" s="13"/>
      <c r="CE196" s="127"/>
      <c r="CF196" s="127"/>
      <c r="CG196" s="135"/>
      <c r="CH196" s="135"/>
      <c r="CI196" s="135"/>
      <c r="CJ196" s="135"/>
      <c r="CK196" s="14"/>
      <c r="CL196" s="127"/>
      <c r="CM196" s="127"/>
      <c r="CN196" s="133"/>
      <c r="CO196" s="133"/>
      <c r="CP196" s="133"/>
      <c r="CQ196" s="133"/>
      <c r="CR196" s="14"/>
      <c r="CS196" s="127"/>
      <c r="CT196" s="127"/>
      <c r="CU196" s="133"/>
      <c r="CV196" s="133"/>
      <c r="CW196" s="133"/>
      <c r="CX196" s="133"/>
      <c r="CY196" s="14"/>
    </row>
    <row r="197" spans="1:103">
      <c r="A197" s="83"/>
      <c r="B197" s="83"/>
      <c r="C197" s="83"/>
      <c r="D197" s="83"/>
      <c r="E197" s="83"/>
      <c r="F197" s="83"/>
      <c r="G197" s="83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AH197" s="127"/>
      <c r="AI197" s="127"/>
      <c r="AJ197" s="135"/>
      <c r="AK197" s="135"/>
      <c r="AL197" s="135"/>
      <c r="AM197" s="135"/>
      <c r="AN197" s="133"/>
      <c r="AO197" s="181"/>
      <c r="AP197" s="74"/>
      <c r="AQ197" s="142"/>
      <c r="AR197" s="142"/>
      <c r="AS197" s="135"/>
      <c r="AT197" s="135"/>
      <c r="AU197" s="135"/>
      <c r="AV197" s="135"/>
      <c r="AW197" s="127"/>
      <c r="AX197" s="127"/>
      <c r="AY197" s="133"/>
      <c r="AZ197" s="133"/>
      <c r="BA197" s="133"/>
      <c r="BB197" s="133"/>
      <c r="BC197" s="166"/>
      <c r="BD197" s="127"/>
      <c r="BE197" s="127"/>
      <c r="BF197" s="142"/>
      <c r="BG197" s="183"/>
      <c r="BH197" s="183"/>
      <c r="BI197" s="133"/>
      <c r="BJ197" s="127"/>
      <c r="BK197" s="127"/>
      <c r="BL197" s="135"/>
      <c r="BM197" s="135"/>
      <c r="BN197" s="135"/>
      <c r="BO197" s="135"/>
      <c r="BP197" s="14"/>
      <c r="BQ197" s="127"/>
      <c r="BR197" s="127"/>
      <c r="BS197" s="127"/>
      <c r="BT197" s="127"/>
      <c r="BU197" s="127"/>
      <c r="BV197" s="133"/>
      <c r="BW197" s="14"/>
      <c r="BX197" s="127"/>
      <c r="BY197" s="127"/>
      <c r="BZ197" s="133"/>
      <c r="CA197" s="133"/>
      <c r="CB197" s="133"/>
      <c r="CC197" s="133"/>
      <c r="CD197" s="13"/>
      <c r="CE197" s="127"/>
      <c r="CF197" s="127"/>
      <c r="CG197" s="135"/>
      <c r="CH197" s="135"/>
      <c r="CI197" s="135"/>
      <c r="CJ197" s="135"/>
      <c r="CK197" s="14"/>
      <c r="CL197" s="127"/>
      <c r="CM197" s="127"/>
      <c r="CN197" s="133"/>
      <c r="CO197" s="133"/>
      <c r="CP197" s="133"/>
      <c r="CQ197" s="133"/>
      <c r="CR197" s="14"/>
      <c r="CS197" s="127"/>
      <c r="CT197" s="127"/>
      <c r="CU197" s="133"/>
      <c r="CV197" s="133"/>
      <c r="CW197" s="133"/>
      <c r="CX197" s="133"/>
      <c r="CY197" s="14"/>
    </row>
    <row r="198" spans="1:103">
      <c r="A198" s="184"/>
      <c r="B198" s="133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26"/>
      <c r="AH198" s="127"/>
      <c r="AI198" s="127"/>
      <c r="AJ198" s="135"/>
      <c r="AK198" s="135"/>
      <c r="AL198" s="135"/>
      <c r="AM198" s="135"/>
      <c r="AN198" s="133"/>
      <c r="AO198" s="181"/>
      <c r="AP198" s="74"/>
      <c r="AQ198" s="142"/>
      <c r="AR198" s="142"/>
      <c r="AS198" s="26" t="str">
        <f>IF(ISNUMBER(AJ198),AJ198-($D191*AJ197+$E191),"")</f>
        <v/>
      </c>
      <c r="AT198" s="26" t="str">
        <f>IF(ISNUMBER(AK198),AK198-($D191*AK197+$E191),"")</f>
        <v/>
      </c>
      <c r="AU198" s="26"/>
      <c r="AV198" s="26" t="str">
        <f>IF(ISNUMBER(AM198),AM198-($D191*AM197+$E191),"")</f>
        <v/>
      </c>
      <c r="AW198" s="127"/>
      <c r="AX198" s="127"/>
      <c r="AY198" s="133"/>
      <c r="AZ198" s="133"/>
      <c r="BA198" s="133"/>
      <c r="BB198" s="133"/>
      <c r="BC198" s="166"/>
      <c r="BD198" s="127"/>
      <c r="BE198" s="127"/>
      <c r="BF198" s="142"/>
      <c r="BG198" s="183"/>
      <c r="BH198" s="183"/>
      <c r="BI198" s="133"/>
      <c r="BJ198" s="127"/>
      <c r="BK198" s="127"/>
      <c r="BL198" s="78" t="str">
        <f>IF(ISNUMBER(AS198),AS198/AJ190,"")</f>
        <v/>
      </c>
      <c r="BM198" s="78" t="str">
        <f>IF(ISNUMBER(AT198),AT198/AK190,"")</f>
        <v/>
      </c>
      <c r="BN198" s="78"/>
      <c r="BO198" s="78" t="str">
        <f>IF(ISNUMBER(AV198),AV198/AM190,"")</f>
        <v/>
      </c>
      <c r="BP198" s="117"/>
      <c r="BQ198" s="141"/>
      <c r="BR198" s="127"/>
      <c r="BS198" s="127"/>
      <c r="BT198" s="127"/>
      <c r="BU198" s="127"/>
      <c r="BV198" s="24"/>
      <c r="BW198" s="117"/>
      <c r="BX198" s="141"/>
      <c r="BY198" s="141"/>
      <c r="BZ198" s="27" t="s">
        <v>0</v>
      </c>
      <c r="CA198" s="24" t="str">
        <f>IF(ISNUMBER(BL198),1-BL198/BM198,"")</f>
        <v/>
      </c>
      <c r="CB198" s="24"/>
      <c r="CC198" s="24"/>
      <c r="CD198" s="197"/>
      <c r="CE198" s="141"/>
      <c r="CF198" s="141"/>
      <c r="CG198" s="147"/>
      <c r="CH198" s="147"/>
      <c r="CI198" s="147"/>
      <c r="CJ198" s="147"/>
      <c r="CK198" s="117"/>
      <c r="CL198" s="141"/>
      <c r="CM198" s="141"/>
      <c r="CN198" s="134"/>
      <c r="CO198" s="134"/>
      <c r="CP198" s="134"/>
      <c r="CQ198" s="134"/>
      <c r="CR198" s="117"/>
      <c r="CS198" s="141"/>
      <c r="CT198" s="141"/>
      <c r="CU198" s="134"/>
      <c r="CV198" s="134"/>
      <c r="CW198" s="134"/>
      <c r="CX198" s="134"/>
      <c r="CY198" s="117"/>
    </row>
    <row r="199" spans="1:103">
      <c r="A199" s="184"/>
      <c r="B199" s="133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26"/>
      <c r="AH199" s="127"/>
      <c r="AI199" s="127"/>
      <c r="AJ199" s="135"/>
      <c r="AK199" s="135"/>
      <c r="AL199" s="135"/>
      <c r="AM199" s="135"/>
      <c r="AN199" s="133"/>
      <c r="AO199" s="181"/>
      <c r="AP199" s="74"/>
      <c r="AQ199" s="142"/>
      <c r="AR199" s="142"/>
      <c r="AS199" s="147"/>
      <c r="AT199" s="147"/>
      <c r="AU199" s="147"/>
      <c r="AV199" s="147"/>
      <c r="AW199" s="127"/>
      <c r="AX199" s="127"/>
      <c r="AY199" s="133"/>
      <c r="AZ199" s="133"/>
      <c r="BA199" s="133"/>
      <c r="BB199" s="133"/>
      <c r="BC199" s="166"/>
      <c r="BD199" s="127"/>
      <c r="BE199" s="127"/>
      <c r="BF199" s="142"/>
      <c r="BG199" s="183"/>
      <c r="BH199" s="183"/>
      <c r="BI199" s="133"/>
      <c r="BJ199" s="127"/>
      <c r="BK199" s="127"/>
      <c r="BL199" s="147"/>
      <c r="BM199" s="147"/>
      <c r="BN199" s="147"/>
      <c r="BO199" s="147"/>
      <c r="BP199" s="117"/>
      <c r="BQ199" s="141"/>
      <c r="BR199" s="127"/>
      <c r="BS199" s="127"/>
      <c r="BT199" s="127"/>
      <c r="BU199" s="127"/>
      <c r="BV199" s="134"/>
      <c r="BW199" s="117"/>
      <c r="BX199" s="141"/>
      <c r="BY199" s="141"/>
      <c r="BZ199" s="134"/>
      <c r="CA199" s="134"/>
      <c r="CB199" s="134"/>
      <c r="CC199" s="134"/>
      <c r="CD199" s="197"/>
      <c r="CE199" s="141"/>
      <c r="CF199" s="141"/>
      <c r="CG199" s="147"/>
      <c r="CH199" s="147"/>
      <c r="CI199" s="147"/>
      <c r="CJ199" s="147"/>
      <c r="CK199" s="117"/>
      <c r="CL199" s="141"/>
      <c r="CM199" s="141"/>
      <c r="CN199" s="134"/>
      <c r="CO199" s="134"/>
      <c r="CP199" s="134"/>
      <c r="CQ199" s="134"/>
      <c r="CR199" s="117"/>
      <c r="CS199" s="141"/>
      <c r="CT199" s="141"/>
      <c r="CU199" s="134"/>
      <c r="CV199" s="134"/>
      <c r="CW199" s="134"/>
      <c r="CX199" s="134"/>
      <c r="CY199" s="117"/>
    </row>
    <row r="200" spans="1:103" ht="13.5" thickBot="1">
      <c r="A200" s="460" t="s">
        <v>68</v>
      </c>
      <c r="B200" s="198" t="str">
        <f>$G$22</f>
        <v>DatLab 7 Template 16-08-02</v>
      </c>
      <c r="C200" s="199"/>
      <c r="D200" s="199"/>
      <c r="E200" s="199"/>
      <c r="F200" s="199"/>
      <c r="G200" s="199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1"/>
      <c r="AA200" s="202"/>
      <c r="AB200" s="202"/>
      <c r="AC200" s="202"/>
      <c r="AD200" s="202"/>
      <c r="AE200" s="202"/>
      <c r="AF200" s="202"/>
      <c r="AG200" s="202"/>
      <c r="AH200" s="12" t="str">
        <f>$B200</f>
        <v>DatLab 7 Template 16-08-02</v>
      </c>
      <c r="AI200" s="161"/>
      <c r="AJ200" s="203"/>
      <c r="AK200" s="203"/>
      <c r="AL200" s="203"/>
      <c r="AM200" s="203"/>
      <c r="AN200" s="204"/>
      <c r="AO200" s="205"/>
      <c r="AP200" s="206"/>
      <c r="AQ200" s="79" t="str">
        <f>$B200</f>
        <v>DatLab 7 Template 16-08-02</v>
      </c>
      <c r="AR200" s="161"/>
      <c r="AS200" s="203"/>
      <c r="AT200" s="203"/>
      <c r="AU200" s="203"/>
      <c r="AV200" s="203"/>
      <c r="AW200" s="161"/>
      <c r="AX200" s="161"/>
      <c r="AY200" s="204"/>
      <c r="AZ200" s="204"/>
      <c r="BA200" s="204"/>
      <c r="BB200" s="204"/>
      <c r="BC200" s="207"/>
      <c r="BD200" s="161"/>
      <c r="BE200" s="161"/>
      <c r="BF200" s="61"/>
      <c r="BG200" s="208"/>
      <c r="BH200" s="208"/>
      <c r="BI200" s="204"/>
      <c r="BJ200" s="79" t="str">
        <f>$B200</f>
        <v>DatLab 7 Template 16-08-02</v>
      </c>
      <c r="BK200" s="161"/>
      <c r="BL200" s="203"/>
      <c r="BM200" s="203"/>
      <c r="BN200" s="203"/>
      <c r="BO200" s="203"/>
      <c r="BP200" s="209"/>
      <c r="BQ200" s="79" t="str">
        <f>$B200</f>
        <v>DatLab 7 Template 16-08-02</v>
      </c>
      <c r="BR200" s="200"/>
      <c r="BS200" s="200"/>
      <c r="BT200" s="200"/>
      <c r="BU200" s="200"/>
      <c r="BV200" s="204"/>
      <c r="BW200" s="209"/>
      <c r="BX200" s="79" t="str">
        <f>$B200</f>
        <v>DatLab 7 Template 16-08-02</v>
      </c>
      <c r="BY200" s="161"/>
      <c r="BZ200" s="204"/>
      <c r="CA200" s="204"/>
      <c r="CB200" s="204"/>
      <c r="CC200" s="204"/>
      <c r="CD200" s="210"/>
      <c r="CE200" s="79" t="str">
        <f>$B200</f>
        <v>DatLab 7 Template 16-08-02</v>
      </c>
      <c r="CF200" s="161"/>
      <c r="CG200" s="203"/>
      <c r="CH200" s="203"/>
      <c r="CI200" s="203"/>
      <c r="CJ200" s="203"/>
      <c r="CK200" s="209"/>
      <c r="CL200" s="79" t="str">
        <f>$B200</f>
        <v>DatLab 7 Template 16-08-02</v>
      </c>
      <c r="CM200" s="161"/>
      <c r="CN200" s="204"/>
      <c r="CO200" s="204"/>
      <c r="CP200" s="204"/>
      <c r="CQ200" s="204"/>
      <c r="CR200" s="209"/>
      <c r="CS200" s="79" t="str">
        <f>$B200</f>
        <v>DatLab 7 Template 16-08-02</v>
      </c>
      <c r="CT200" s="161"/>
      <c r="CU200" s="204"/>
      <c r="CV200" s="204"/>
      <c r="CW200" s="204"/>
      <c r="CX200" s="204"/>
      <c r="CY200" s="209"/>
    </row>
    <row r="208" spans="1:103">
      <c r="AQ208" s="486"/>
      <c r="AR208" s="486"/>
      <c r="AS208" s="306"/>
      <c r="AT208" s="306"/>
      <c r="AU208" s="306"/>
      <c r="AV208" s="306"/>
    </row>
    <row r="209" spans="43:48">
      <c r="AQ209" s="487"/>
      <c r="AR209" s="483"/>
      <c r="AS209" s="483"/>
      <c r="AT209" s="483"/>
      <c r="AU209" s="483"/>
      <c r="AV209" s="483"/>
    </row>
  </sheetData>
  <conditionalFormatting sqref="CU3:CX10 CN34:CQ34 CN3:CQ32 CG34:CJ34 CG3:CJ32 BZ3:CA10 CB3:CC32 BS34:BV34 BI34 BL34:BO34 AV17 AS34:AV34 AQ3:AR32 AS3:AV10 AY3:BB32 BL3:BO10 BS3:BV10 BZ34:CC34 CU34:CX34">
    <cfRule type="containsErrors" dxfId="1" priority="2" stopIfTrue="1">
      <formula>ISERROR(AQ3)</formula>
    </cfRule>
  </conditionalFormatting>
  <conditionalFormatting sqref="AS34:AV34">
    <cfRule type="containsErrors" dxfId="0" priority="1" stopIfTrue="1">
      <formula>ISERROR(AS34)</formula>
    </cfRule>
  </conditionalFormatting>
  <hyperlinks>
    <hyperlink ref="G2" r:id="rId1" display="SUIT protocol"/>
    <hyperlink ref="A3" r:id="rId2" display="Subsample"/>
    <hyperlink ref="A4" location="Subs_a" display="↓  Subsample entry #a"/>
    <hyperlink ref="CZ45" location="'SUIT1 template'!A60" display="Goto Subsample #1"/>
    <hyperlink ref="B3" r:id="rId3" display="Sample summary"/>
    <hyperlink ref="A40" location="Sample_statistics" display="é Sample statistics"/>
    <hyperlink ref="G3" r:id="rId4"/>
    <hyperlink ref="F45" location="O2k!B3" display="O2 background check ↗"/>
    <hyperlink ref="AA2" r:id="rId5" display="↓ Paste 'Mark statistics'"/>
    <hyperlink ref="A43" location="MSa" display="î Mark statistics #a"/>
    <hyperlink ref="A60" location="Sample_statistics" display="é Sample statistics"/>
    <hyperlink ref="Z43" location="Subs_a" display="←  Graph"/>
    <hyperlink ref="A5" location="Subs_b" display="↓  Subsample entry #b"/>
    <hyperlink ref="CZ65" location="'SUIT1 template'!A60" display="Goto Subsample #1"/>
    <hyperlink ref="A63" location="MSb" display="↘ Mark statistics"/>
    <hyperlink ref="A80" location="Sample_statistics" display="é Sample statistics"/>
    <hyperlink ref="Z63" location="Subs_b" display="←  Graph"/>
    <hyperlink ref="CZ125" location="'SUIT1 template'!A60" display="Goto Subsample #1"/>
    <hyperlink ref="A123" location="MSe" display="↘ Mark statistics"/>
    <hyperlink ref="A140" location="Sample_statistics" display="é Sample statistics"/>
    <hyperlink ref="Z123" location="Subs_e" display="←  Graph"/>
    <hyperlink ref="CZ145" location="'SUIT1 template'!A60" display="Goto Subsample #1"/>
    <hyperlink ref="A143" location="MSf" display="↘ Mark statistics"/>
    <hyperlink ref="A160" location="Sample_statistics" display="é Sample statistics"/>
    <hyperlink ref="Z143" location="Subs_f" display="←  Graph"/>
    <hyperlink ref="CZ165" location="'SUIT1 template'!A60" display="Goto Subsample #1"/>
    <hyperlink ref="A163" location="MSg" display="↘ Mark statistics"/>
    <hyperlink ref="A180" location="Sample_statistics" display="é Sample statistics"/>
    <hyperlink ref="Z163" location="Subs_g" display="←  Graph"/>
    <hyperlink ref="CZ185" location="'SUIT1 template'!A60" display="Goto Subsample #1"/>
    <hyperlink ref="A183" location="MSh" display="↘ Mark statistics"/>
    <hyperlink ref="A200" location="Sample_statistics" display="é Sample statistics"/>
    <hyperlink ref="Z183" location="Subs_h" display="←  Graph"/>
    <hyperlink ref="A6" location="Subs_c" display="↓  Subsample entry #c"/>
    <hyperlink ref="A1" location="Sample_statistics" display="Sample entry #1"/>
    <hyperlink ref="CZ85" location="'SUIT1 template'!A60" display="Goto Subsample #1"/>
    <hyperlink ref="A83" location="MSc" display="↘ Mark statistics"/>
    <hyperlink ref="A100" location="Sample_statistics" display="é Sample statistics"/>
    <hyperlink ref="Z83" location="Subs_c" display="←  Graph"/>
    <hyperlink ref="CZ105" location="'SUIT1 template'!A60" display="Goto Subsample #1"/>
    <hyperlink ref="A103" location="MSd" display="↘ Mark statistics"/>
    <hyperlink ref="A120" location="Sample_statistics" display="é Sample statistics"/>
    <hyperlink ref="Z103" location="Subs_d" display="←  Graph"/>
    <hyperlink ref="A7" location="Subs_d" display="↓  Subsample entry #d"/>
    <hyperlink ref="A8" location="Subs_e" display="↓  Subsample entry #e"/>
    <hyperlink ref="A9" location="Subs_f" display="↓  Subsample entry #f"/>
    <hyperlink ref="A10" location="Subs_g" display="↓  Subsample entry #g"/>
    <hyperlink ref="A11" location="Subs_h" display="↓  Subsample entry #h"/>
    <hyperlink ref="G1" location="Cohort!B3" display="↗ Cohort"/>
    <hyperlink ref="A2" location="Navigation!B3" display="↗ Navigation"/>
    <hyperlink ref="F65" location="O2k!B3" display="O2 background check ↗"/>
    <hyperlink ref="F85" location="O2k!B3" display="O2 background check ↗"/>
    <hyperlink ref="F105" location="O2k!B3" display="O2 background check ↗"/>
    <hyperlink ref="F125" location="O2k!B3" display="O2 background check ↗"/>
    <hyperlink ref="F145" location="O2k!B3" display="O2 background check ↗"/>
    <hyperlink ref="F165" location="O2k!B3" display="O2 background check ↗"/>
    <hyperlink ref="F185" location="O2k!B3" display="O2 background check ↗"/>
    <hyperlink ref="AI5" r:id="rId6"/>
    <hyperlink ref="AM5" location="Sample_statistics" display="← Sample statistics"/>
    <hyperlink ref="A33" location="'#1'!AV33" display="→ Tables: Sample statistics"/>
    <hyperlink ref="A32" location="'#1'!AI5" display="→ Coupling-pathway diagram"/>
    <hyperlink ref="AM33" location="Sample_statistics" display="← Sample statistics"/>
  </hyperlinks>
  <pageMargins left="0.7" right="0.7" top="0.78740157499999996" bottom="0.78740157499999996" header="0.3" footer="0.3"/>
  <pageSetup paperSize="9" orientation="portrait" r:id="rId7"/>
  <drawing r:id="rId8"/>
  <legacyDrawing r:id="rId9"/>
</worksheet>
</file>

<file path=xl/worksheets/sheet2.xml><?xml version="1.0" encoding="utf-8"?>
<worksheet xmlns="http://schemas.openxmlformats.org/spreadsheetml/2006/main" xmlns:r="http://schemas.openxmlformats.org/officeDocument/2006/relationships">
  <sheetPr codeName="Tabelle4"/>
  <dimension ref="A1:W16"/>
  <sheetViews>
    <sheetView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22" sqref="A22"/>
    </sheetView>
  </sheetViews>
  <sheetFormatPr baseColWidth="10" defaultRowHeight="15"/>
  <cols>
    <col min="1" max="2" width="24.7109375" customWidth="1"/>
    <col min="3" max="3" width="4.28515625" customWidth="1"/>
  </cols>
  <sheetData>
    <row r="1" spans="1:23" ht="15.75">
      <c r="A1" s="328" t="s">
        <v>153</v>
      </c>
      <c r="B1" s="427" t="s">
        <v>152</v>
      </c>
      <c r="D1" s="428" t="s">
        <v>15</v>
      </c>
      <c r="E1" s="422" t="s">
        <v>56</v>
      </c>
      <c r="F1" s="422" t="s">
        <v>157</v>
      </c>
      <c r="G1" s="422" t="s">
        <v>158</v>
      </c>
      <c r="H1" s="422" t="s">
        <v>159</v>
      </c>
      <c r="I1" s="422" t="s">
        <v>160</v>
      </c>
      <c r="J1" s="422" t="s">
        <v>161</v>
      </c>
      <c r="K1" s="422" t="s">
        <v>162</v>
      </c>
      <c r="L1" s="422" t="s">
        <v>163</v>
      </c>
      <c r="M1" s="423"/>
      <c r="N1" s="423"/>
    </row>
    <row r="2" spans="1:23" ht="15.75" thickBot="1">
      <c r="A2" s="459" t="s">
        <v>67</v>
      </c>
      <c r="B2" s="427"/>
      <c r="E2" s="424" t="s">
        <v>164</v>
      </c>
      <c r="F2" s="424" t="s">
        <v>164</v>
      </c>
      <c r="G2" s="424"/>
      <c r="H2" s="424" t="s">
        <v>165</v>
      </c>
      <c r="I2" s="424"/>
      <c r="J2" s="424"/>
      <c r="K2" s="424"/>
      <c r="L2" s="424"/>
      <c r="M2" s="480"/>
      <c r="N2" s="480"/>
    </row>
    <row r="3" spans="1:23">
      <c r="E3" s="513"/>
      <c r="F3" s="513"/>
      <c r="G3" s="513"/>
      <c r="H3" s="513"/>
      <c r="I3" s="513"/>
      <c r="J3" s="513"/>
      <c r="K3" s="513"/>
      <c r="L3" s="513"/>
      <c r="M3" s="475"/>
      <c r="N3" s="475"/>
    </row>
    <row r="4" spans="1:23">
      <c r="E4" s="474"/>
      <c r="F4" s="474"/>
      <c r="G4" s="474"/>
      <c r="H4" s="474"/>
      <c r="I4" s="474"/>
      <c r="J4" s="474"/>
      <c r="K4" s="474"/>
      <c r="L4" s="474"/>
      <c r="M4" s="475"/>
      <c r="N4" s="475"/>
    </row>
    <row r="5" spans="1:23">
      <c r="E5" s="474"/>
      <c r="F5" s="474"/>
      <c r="G5" s="474"/>
      <c r="H5" s="474"/>
      <c r="I5" s="474"/>
      <c r="J5" s="474"/>
      <c r="K5" s="474"/>
      <c r="L5" s="474"/>
      <c r="M5" s="475"/>
      <c r="N5" s="475"/>
    </row>
    <row r="6" spans="1:23">
      <c r="E6" s="474"/>
      <c r="F6" s="474"/>
      <c r="G6" s="474"/>
      <c r="H6" s="474"/>
      <c r="I6" s="474"/>
      <c r="J6" s="474"/>
      <c r="K6" s="474"/>
      <c r="L6" s="474"/>
      <c r="M6" s="476"/>
      <c r="N6" s="476"/>
    </row>
    <row r="7" spans="1:23">
      <c r="E7" s="474"/>
      <c r="F7" s="474"/>
      <c r="G7" s="474"/>
      <c r="H7" s="474"/>
      <c r="I7" s="474"/>
      <c r="J7" s="474"/>
      <c r="K7" s="474"/>
      <c r="L7" s="474"/>
      <c r="M7" s="476"/>
      <c r="N7" s="476"/>
    </row>
    <row r="8" spans="1:23">
      <c r="E8" s="477"/>
      <c r="F8" s="477"/>
      <c r="G8" s="477"/>
      <c r="H8" s="477"/>
      <c r="I8" s="477"/>
      <c r="J8" s="477"/>
      <c r="K8" s="477"/>
      <c r="L8" s="477"/>
      <c r="M8" s="478"/>
      <c r="N8" s="479"/>
    </row>
    <row r="11" spans="1:23" ht="15.75">
      <c r="A11" s="328" t="s">
        <v>154</v>
      </c>
      <c r="B11" s="427" t="s">
        <v>77</v>
      </c>
      <c r="D11" s="418" t="s">
        <v>155</v>
      </c>
      <c r="E11" s="419">
        <v>-2</v>
      </c>
    </row>
    <row r="12" spans="1:23">
      <c r="A12" s="417"/>
      <c r="D12" s="420" t="s">
        <v>156</v>
      </c>
      <c r="E12" s="421">
        <v>2.5000000000000001E-2</v>
      </c>
    </row>
    <row r="13" spans="1:23">
      <c r="A13" s="426"/>
      <c r="B13" s="412" t="s">
        <v>16</v>
      </c>
      <c r="C13" s="247"/>
      <c r="D13" s="413" t="s">
        <v>29</v>
      </c>
      <c r="E13" s="414" t="s">
        <v>134</v>
      </c>
      <c r="F13" s="413" t="s">
        <v>130</v>
      </c>
      <c r="G13" s="414" t="s">
        <v>131</v>
      </c>
      <c r="H13" s="413" t="s">
        <v>132</v>
      </c>
      <c r="I13" s="414" t="s">
        <v>133</v>
      </c>
      <c r="J13" s="413" t="s">
        <v>141</v>
      </c>
      <c r="K13" s="414" t="s">
        <v>142</v>
      </c>
      <c r="L13" s="415" t="s">
        <v>143</v>
      </c>
      <c r="M13" s="416" t="s">
        <v>30</v>
      </c>
      <c r="N13" s="413" t="s">
        <v>135</v>
      </c>
      <c r="O13" s="414" t="s">
        <v>136</v>
      </c>
      <c r="P13" s="413" t="s">
        <v>144</v>
      </c>
      <c r="Q13" s="414" t="s">
        <v>145</v>
      </c>
      <c r="R13" s="413" t="s">
        <v>146</v>
      </c>
      <c r="S13" s="414" t="s">
        <v>147</v>
      </c>
      <c r="T13" s="413" t="s">
        <v>148</v>
      </c>
      <c r="U13" s="414" t="s">
        <v>149</v>
      </c>
      <c r="V13" s="413" t="s">
        <v>150</v>
      </c>
      <c r="W13" s="414" t="s">
        <v>151</v>
      </c>
    </row>
    <row r="14" spans="1:23">
      <c r="A14" s="472"/>
      <c r="B14" s="117" t="s">
        <v>137</v>
      </c>
      <c r="C14" s="159" t="s">
        <v>138</v>
      </c>
      <c r="D14" s="514"/>
      <c r="E14" s="515"/>
      <c r="F14" s="514"/>
      <c r="G14" s="515"/>
      <c r="H14" s="514"/>
      <c r="I14" s="515"/>
      <c r="J14" s="514"/>
      <c r="K14" s="515"/>
      <c r="L14" s="516"/>
      <c r="M14" s="517"/>
      <c r="N14" s="514"/>
      <c r="O14" s="515"/>
      <c r="P14" s="518"/>
      <c r="Q14" s="519"/>
      <c r="R14" s="518"/>
      <c r="S14" s="519"/>
      <c r="T14" s="520"/>
      <c r="U14" s="521"/>
      <c r="V14" s="520"/>
      <c r="W14" s="521"/>
    </row>
    <row r="15" spans="1:23">
      <c r="A15" s="473"/>
      <c r="B15" s="177" t="s">
        <v>139</v>
      </c>
      <c r="C15" s="160" t="s">
        <v>140</v>
      </c>
      <c r="D15" s="522"/>
      <c r="E15" s="523"/>
      <c r="F15" s="522"/>
      <c r="G15" s="523"/>
      <c r="H15" s="522"/>
      <c r="I15" s="523"/>
      <c r="J15" s="522"/>
      <c r="K15" s="523"/>
      <c r="L15" s="524"/>
      <c r="M15" s="525"/>
      <c r="N15" s="522"/>
      <c r="O15" s="523"/>
      <c r="P15" s="526"/>
      <c r="Q15" s="527"/>
      <c r="R15" s="526"/>
      <c r="S15" s="527"/>
      <c r="T15" s="528"/>
      <c r="U15" s="529"/>
      <c r="V15" s="528"/>
      <c r="W15" s="529"/>
    </row>
    <row r="16" spans="1:23">
      <c r="A16" s="20"/>
    </row>
  </sheetData>
  <hyperlinks>
    <hyperlink ref="D1" r:id="rId1"/>
    <hyperlink ref="A2" location="Navigation!B3" display="↗ Navigation"/>
    <hyperlink ref="B1" r:id="rId2" display="O2 background ↗2"/>
    <hyperlink ref="A1" location="O2k!B3" display="• Navigation"/>
    <hyperlink ref="B11" r:id="rId3" display="O2 background"/>
    <hyperlink ref="A11" location="O2k!B3" display="• Navigation"/>
  </hyperlinks>
  <pageMargins left="0.7" right="0.7" top="0.78740157499999996" bottom="0.78740157499999996" header="0.3" footer="0.3"/>
  <pageSetup paperSize="9"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>
  <sheetPr codeName="Tabelle2"/>
  <dimension ref="A1:DL40"/>
  <sheetViews>
    <sheetView tabSelected="1" zoomScale="80" zoomScaleNormal="8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7" sqref="B7"/>
    </sheetView>
  </sheetViews>
  <sheetFormatPr baseColWidth="10" defaultColWidth="11.5703125" defaultRowHeight="12.75"/>
  <cols>
    <col min="1" max="1" width="24.7109375" style="93" customWidth="1"/>
    <col min="2" max="2" width="18.7109375" style="116" customWidth="1"/>
    <col min="3" max="3" width="11.7109375" style="116" customWidth="1"/>
    <col min="4" max="6" width="12.7109375" style="116" customWidth="1"/>
    <col min="7" max="7" width="13.7109375" style="116" customWidth="1"/>
    <col min="8" max="25" width="16.7109375" style="116" customWidth="1"/>
    <col min="26" max="26" width="8.85546875" style="132" customWidth="1"/>
    <col min="27" max="27" width="18.7109375" style="130" customWidth="1"/>
    <col min="28" max="29" width="10.7109375" style="130" customWidth="1"/>
    <col min="30" max="30" width="16.7109375" style="130" customWidth="1"/>
    <col min="31" max="31" width="10.7109375" style="130" customWidth="1"/>
    <col min="32" max="32" width="12.7109375" style="130" customWidth="1"/>
    <col min="33" max="33" width="10.7109375" style="130" customWidth="1"/>
    <col min="34" max="34" width="33.7109375" style="130" customWidth="1"/>
    <col min="35" max="35" width="13.7109375" style="130" customWidth="1"/>
    <col min="36" max="39" width="9.7109375" style="116" customWidth="1"/>
    <col min="40" max="40" width="6.7109375" style="116" customWidth="1"/>
    <col min="41" max="41" width="6.7109375" style="89" customWidth="1"/>
    <col min="42" max="42" width="7.7109375" style="89" customWidth="1"/>
    <col min="43" max="43" width="20.7109375" style="128" customWidth="1"/>
    <col min="44" max="44" width="13.7109375" style="128" customWidth="1"/>
    <col min="45" max="45" width="8.5703125" style="129" bestFit="1" customWidth="1"/>
    <col min="46" max="48" width="6.7109375" style="129" customWidth="1"/>
    <col min="49" max="49" width="20.140625" style="130" customWidth="1"/>
    <col min="50" max="50" width="7.85546875" style="130" customWidth="1"/>
    <col min="51" max="51" width="8.5703125" style="116" bestFit="1" customWidth="1"/>
    <col min="52" max="54" width="6.7109375" style="116" customWidth="1"/>
    <col min="55" max="55" width="1.5703125" style="89" customWidth="1"/>
    <col min="56" max="56" width="20.7109375" style="130" customWidth="1"/>
    <col min="57" max="57" width="13.7109375" style="130" customWidth="1"/>
    <col min="58" max="58" width="13.7109375" style="128" customWidth="1"/>
    <col min="59" max="60" width="9.7109375" style="131" customWidth="1"/>
    <col min="61" max="61" width="9.7109375" style="116" customWidth="1"/>
    <col min="62" max="62" width="20.7109375" style="130" customWidth="1"/>
    <col min="63" max="63" width="13.7109375" style="130" customWidth="1"/>
    <col min="64" max="67" width="9.7109375" style="129" customWidth="1"/>
    <col min="68" max="68" width="7.7109375" style="116" customWidth="1"/>
    <col min="69" max="69" width="20.7109375" style="130" customWidth="1"/>
    <col min="70" max="70" width="13.7109375" style="130" customWidth="1"/>
    <col min="71" max="74" width="9.7109375" style="116" customWidth="1"/>
    <col min="75" max="75" width="7.7109375" style="116" customWidth="1"/>
    <col min="76" max="76" width="20.7109375" style="130" customWidth="1"/>
    <col min="77" max="77" width="13.7109375" style="130" customWidth="1"/>
    <col min="78" max="81" width="9.7109375" style="116" customWidth="1"/>
    <col min="82" max="82" width="7.7109375" style="132" customWidth="1"/>
    <col min="83" max="83" width="20.7109375" style="130" customWidth="1"/>
    <col min="84" max="84" width="13.7109375" style="130" customWidth="1"/>
    <col min="85" max="88" width="9.7109375" style="129" customWidth="1"/>
    <col min="89" max="89" width="7.7109375" style="116" customWidth="1"/>
    <col min="90" max="90" width="20.7109375" style="130" customWidth="1"/>
    <col min="91" max="91" width="13.7109375" style="130" customWidth="1"/>
    <col min="92" max="95" width="9.7109375" style="116" customWidth="1"/>
    <col min="96" max="96" width="7.7109375" style="116" customWidth="1"/>
    <col min="97" max="97" width="20.7109375" style="130" customWidth="1"/>
    <col min="98" max="98" width="13.7109375" style="130" customWidth="1"/>
    <col min="99" max="102" width="9.7109375" style="116" customWidth="1"/>
    <col min="103" max="103" width="5.7109375" style="116" customWidth="1"/>
    <col min="104" max="16384" width="11.5703125" style="116"/>
  </cols>
  <sheetData>
    <row r="1" spans="1:116" ht="16.5" thickBot="1">
      <c r="A1" s="324" t="s">
        <v>122</v>
      </c>
      <c r="B1" s="530"/>
      <c r="C1" s="341" t="s">
        <v>96</v>
      </c>
      <c r="D1" s="342">
        <f>E37</f>
        <v>0</v>
      </c>
      <c r="E1" s="531"/>
      <c r="F1" s="327" t="s">
        <v>184</v>
      </c>
      <c r="G1" s="325"/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448">
        <f>$E$1</f>
        <v>0</v>
      </c>
      <c r="AA1" s="109">
        <f>$G$3</f>
        <v>0</v>
      </c>
      <c r="AB1" s="110"/>
      <c r="AC1" s="110"/>
      <c r="AD1" s="110"/>
      <c r="AE1" s="110"/>
      <c r="AF1" s="332" t="s">
        <v>170</v>
      </c>
      <c r="AG1" s="332"/>
      <c r="AH1" s="332" t="s">
        <v>184</v>
      </c>
      <c r="AI1" s="332" t="s">
        <v>13</v>
      </c>
      <c r="AJ1" s="485" t="s">
        <v>169</v>
      </c>
      <c r="AK1" s="333" t="s">
        <v>185</v>
      </c>
      <c r="AL1" s="334" t="s">
        <v>186</v>
      </c>
      <c r="AM1" s="335" t="s">
        <v>187</v>
      </c>
      <c r="AN1" s="111" t="s">
        <v>25</v>
      </c>
      <c r="AO1" s="112" t="s">
        <v>26</v>
      </c>
      <c r="AP1" s="448">
        <f>$E$1</f>
        <v>0</v>
      </c>
      <c r="AQ1" s="113" t="s">
        <v>14</v>
      </c>
      <c r="AR1" s="113" t="s">
        <v>13</v>
      </c>
      <c r="AS1" s="485" t="str">
        <f>AJ1</f>
        <v>R</v>
      </c>
      <c r="AT1" s="31" t="str">
        <f>AK1</f>
        <v>1Omy</v>
      </c>
      <c r="AU1" s="32" t="str">
        <f>AL1</f>
        <v>2U</v>
      </c>
      <c r="AV1" s="33" t="str">
        <f t="shared" ref="AV1" si="0">AM1</f>
        <v>3Rot</v>
      </c>
      <c r="AW1" s="114" t="str">
        <f>AQ1</f>
        <v>Quantity</v>
      </c>
      <c r="AX1" s="114" t="str">
        <f>AR1</f>
        <v>Units</v>
      </c>
      <c r="AY1" s="485" t="str">
        <f>AJ1</f>
        <v>R</v>
      </c>
      <c r="AZ1" s="31" t="str">
        <f>AK1</f>
        <v>1Omy</v>
      </c>
      <c r="BA1" s="32" t="str">
        <f>AL1</f>
        <v>2U</v>
      </c>
      <c r="BB1" s="33" t="str">
        <f t="shared" ref="BB1" si="1">AM1</f>
        <v>3Rot</v>
      </c>
      <c r="BC1" s="115"/>
      <c r="BD1" s="34" t="s">
        <v>27</v>
      </c>
      <c r="BE1" s="34"/>
      <c r="BF1" s="35" t="s">
        <v>120</v>
      </c>
      <c r="BG1" s="448">
        <f>$E$1</f>
        <v>0</v>
      </c>
      <c r="BH1" s="449" t="s">
        <v>32</v>
      </c>
      <c r="BI1" s="36" t="s">
        <v>7</v>
      </c>
      <c r="BJ1" s="114" t="str">
        <f>AQ1</f>
        <v>Quantity</v>
      </c>
      <c r="BK1" s="114" t="str">
        <f>AR1</f>
        <v>Units</v>
      </c>
      <c r="BL1" s="485" t="str">
        <f>AJ1</f>
        <v>R</v>
      </c>
      <c r="BM1" s="31" t="str">
        <f>AK1</f>
        <v>1Omy</v>
      </c>
      <c r="BN1" s="32" t="str">
        <f>AL1</f>
        <v>2U</v>
      </c>
      <c r="BO1" s="33" t="str">
        <f t="shared" ref="BO1" si="2">AM1</f>
        <v>3Rot</v>
      </c>
      <c r="BP1" s="448">
        <f>$E$1</f>
        <v>0</v>
      </c>
      <c r="BQ1" s="114" t="str">
        <f>AQ1</f>
        <v>Quantity</v>
      </c>
      <c r="BR1" s="114" t="str">
        <f>AR1</f>
        <v>Units</v>
      </c>
      <c r="BS1" s="485" t="str">
        <f>AJ1</f>
        <v>R</v>
      </c>
      <c r="BT1" s="31" t="str">
        <f>AK1</f>
        <v>1Omy</v>
      </c>
      <c r="BU1" s="32" t="str">
        <f>AL1</f>
        <v>2U</v>
      </c>
      <c r="BV1" s="33" t="str">
        <f t="shared" ref="BV1" si="3">AM1</f>
        <v>3Rot</v>
      </c>
      <c r="BW1" s="448">
        <f>$E$1</f>
        <v>0</v>
      </c>
      <c r="BX1" s="114" t="str">
        <f>AQ1</f>
        <v>Quantity</v>
      </c>
      <c r="BY1" s="114" t="str">
        <f>AR1</f>
        <v>Units</v>
      </c>
      <c r="BZ1" s="485" t="s">
        <v>219</v>
      </c>
      <c r="CA1" s="31" t="s">
        <v>220</v>
      </c>
      <c r="CB1" s="32" t="s">
        <v>218</v>
      </c>
      <c r="CC1" s="33" t="s">
        <v>221</v>
      </c>
      <c r="CD1" s="448">
        <f>$E$1</f>
        <v>0</v>
      </c>
      <c r="CE1" s="114" t="str">
        <f>AQ1</f>
        <v>Quantity</v>
      </c>
      <c r="CF1" s="114" t="str">
        <f>AR1</f>
        <v>Units</v>
      </c>
      <c r="CG1" s="485" t="str">
        <f>AJ1</f>
        <v>R</v>
      </c>
      <c r="CH1" s="31" t="str">
        <f>AK1</f>
        <v>1Omy</v>
      </c>
      <c r="CI1" s="32" t="str">
        <f>AL1</f>
        <v>2U</v>
      </c>
      <c r="CJ1" s="33" t="str">
        <f t="shared" ref="CJ1" si="4">AM1</f>
        <v>3Rot</v>
      </c>
      <c r="CK1" s="448">
        <f>$E$1</f>
        <v>0</v>
      </c>
      <c r="CL1" s="114" t="str">
        <f>AQ1</f>
        <v>Quantity</v>
      </c>
      <c r="CM1" s="114" t="str">
        <f>AR1</f>
        <v>Units</v>
      </c>
      <c r="CN1" s="485" t="str">
        <f>AJ1</f>
        <v>R</v>
      </c>
      <c r="CO1" s="31" t="str">
        <f>AK1</f>
        <v>1Omy</v>
      </c>
      <c r="CP1" s="32" t="str">
        <f>AL1</f>
        <v>2U</v>
      </c>
      <c r="CQ1" s="33" t="str">
        <f t="shared" ref="CQ1" si="5">AM1</f>
        <v>3Rot</v>
      </c>
      <c r="CR1" s="448">
        <f>$E$1</f>
        <v>0</v>
      </c>
      <c r="CS1" s="114" t="str">
        <f>AQ1</f>
        <v>Quantity</v>
      </c>
      <c r="CT1" s="114" t="str">
        <f>AR1</f>
        <v>Units</v>
      </c>
      <c r="CU1" s="485" t="s">
        <v>219</v>
      </c>
      <c r="CV1" s="31" t="s">
        <v>220</v>
      </c>
      <c r="CW1" s="32" t="s">
        <v>218</v>
      </c>
      <c r="CX1" s="33" t="s">
        <v>221</v>
      </c>
      <c r="CY1" s="448">
        <f>$E$1</f>
        <v>0</v>
      </c>
    </row>
    <row r="2" spans="1:116" ht="14.25">
      <c r="A2" s="459" t="s">
        <v>67</v>
      </c>
      <c r="B2" s="343" t="s">
        <v>123</v>
      </c>
      <c r="C2" s="343" t="s">
        <v>97</v>
      </c>
      <c r="D2" s="339"/>
      <c r="E2" s="344" t="s">
        <v>46</v>
      </c>
      <c r="F2" s="430" t="s">
        <v>78</v>
      </c>
      <c r="G2" s="430" t="s">
        <v>15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25"/>
      <c r="AA2" s="118"/>
      <c r="AB2" s="118"/>
      <c r="AC2" s="118"/>
      <c r="AD2" s="118"/>
      <c r="AE2" s="118"/>
      <c r="AF2" s="332" t="s">
        <v>171</v>
      </c>
      <c r="AG2" s="332"/>
      <c r="AH2" s="332" t="str">
        <f>'#1'!AH2</f>
        <v>O2 flow per cells</v>
      </c>
      <c r="AI2" s="332" t="str">
        <f>'#1'!AI2</f>
        <v>pmol/(s*Mill)</v>
      </c>
      <c r="AJ2" s="118"/>
      <c r="AK2" s="118"/>
      <c r="AL2" s="118"/>
      <c r="AM2" s="118"/>
      <c r="AN2" s="119"/>
      <c r="AO2" s="120"/>
      <c r="AP2" s="121"/>
      <c r="AQ2" s="122"/>
      <c r="AR2" s="122"/>
      <c r="AS2" s="118"/>
      <c r="AT2" s="118"/>
      <c r="AU2" s="118"/>
      <c r="AV2" s="118"/>
      <c r="AW2" s="122"/>
      <c r="AX2" s="122"/>
      <c r="AY2" s="118"/>
      <c r="AZ2" s="118"/>
      <c r="BA2" s="118"/>
      <c r="BB2" s="118"/>
      <c r="BC2" s="123"/>
      <c r="BD2" s="122"/>
      <c r="BE2" s="122"/>
      <c r="BF2" s="124"/>
      <c r="BG2" s="125"/>
      <c r="BH2" s="510"/>
      <c r="BI2" s="118"/>
      <c r="BJ2" s="122"/>
      <c r="BK2" s="122"/>
      <c r="BL2" s="118"/>
      <c r="BM2" s="118"/>
      <c r="BN2" s="118"/>
      <c r="BO2" s="118"/>
      <c r="BP2" s="510"/>
      <c r="BQ2" s="122"/>
      <c r="BR2" s="122"/>
      <c r="BS2" s="118"/>
      <c r="BT2" s="118"/>
      <c r="BU2" s="118"/>
      <c r="BV2" s="118"/>
      <c r="BW2" s="125"/>
      <c r="BX2" s="122"/>
      <c r="BY2" s="122"/>
      <c r="BZ2" s="118"/>
      <c r="CA2" s="503" t="s">
        <v>190</v>
      </c>
      <c r="CB2" s="118"/>
      <c r="CC2" s="33" t="s">
        <v>190</v>
      </c>
      <c r="CD2" s="125"/>
      <c r="CE2" s="122"/>
      <c r="CF2" s="122"/>
      <c r="CG2" s="118"/>
      <c r="CH2" s="118"/>
      <c r="CI2" s="118"/>
      <c r="CJ2" s="118"/>
      <c r="CK2" s="125"/>
      <c r="CL2" s="122"/>
      <c r="CM2" s="122"/>
      <c r="CN2" s="118"/>
      <c r="CO2" s="118"/>
      <c r="CP2" s="118"/>
      <c r="CQ2" s="118"/>
      <c r="CR2" s="125"/>
      <c r="CS2" s="122"/>
      <c r="CT2" s="122"/>
      <c r="CU2" s="118"/>
      <c r="CV2" s="503" t="s">
        <v>190</v>
      </c>
      <c r="CW2" s="118"/>
      <c r="CX2" s="33" t="s">
        <v>190</v>
      </c>
      <c r="CY2" s="125"/>
    </row>
    <row r="3" spans="1:116">
      <c r="A3" s="431"/>
      <c r="B3" s="336" t="str">
        <f t="shared" ref="B3:B20" si="6">IF(ISTEXT(BF3),BF3,"")</f>
        <v/>
      </c>
      <c r="C3" s="322" t="s">
        <v>89</v>
      </c>
      <c r="D3" s="458">
        <f>IF(ISNUMBER(AO3),AO3,"")</f>
        <v>1</v>
      </c>
      <c r="E3" s="462" t="str">
        <f>IF(ISNUMBER(AP3),AP3,"")</f>
        <v/>
      </c>
      <c r="F3" s="89"/>
      <c r="G3" s="46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26"/>
      <c r="AA3" s="127"/>
      <c r="AB3" s="127"/>
      <c r="AC3" s="127"/>
      <c r="AD3" s="127"/>
      <c r="AE3" s="127"/>
      <c r="AF3" s="127"/>
      <c r="AG3" s="127"/>
      <c r="AH3" s="332" t="s">
        <v>172</v>
      </c>
      <c r="AI3" s="127"/>
      <c r="AJ3" s="127"/>
      <c r="AK3" s="127"/>
      <c r="AL3" s="127"/>
      <c r="AM3" s="127"/>
      <c r="AN3" s="136">
        <v>51</v>
      </c>
      <c r="AO3" s="137">
        <v>1</v>
      </c>
      <c r="AP3" s="319" t="str">
        <f>'#1'!AP34</f>
        <v/>
      </c>
      <c r="AQ3" s="352" t="s">
        <v>5</v>
      </c>
      <c r="AR3" s="352" t="s">
        <v>4</v>
      </c>
      <c r="AS3" s="38" t="str">
        <f>IF(ISNUMBER('#1'!AS34),'#1'!AS34,"")</f>
        <v/>
      </c>
      <c r="AT3" s="38" t="str">
        <f>IF(ISNUMBER('#1'!AT34),'#1'!AT34,"")</f>
        <v/>
      </c>
      <c r="AU3" s="38" t="str">
        <f>IF(ISNUMBER('#1'!AU34),'#1'!AU34,"")</f>
        <v/>
      </c>
      <c r="AV3" s="38" t="str">
        <f>IF(ISNUMBER('#1'!AV34),'#1'!AV34,"")</f>
        <v/>
      </c>
      <c r="AW3" s="481" t="s">
        <v>23</v>
      </c>
      <c r="AX3" s="482" t="s">
        <v>6</v>
      </c>
      <c r="AY3" s="350" t="str">
        <f>IF(ISNUMBER('#1'!AY34),'#1'!AY34,"")</f>
        <v/>
      </c>
      <c r="AZ3" s="350" t="str">
        <f>IF(ISNUMBER('#1'!AZ34),'#1'!AZ34,"")</f>
        <v/>
      </c>
      <c r="BA3" s="350" t="str">
        <f>IF(ISNUMBER('#1'!BA34),'#1'!BA34,"")</f>
        <v/>
      </c>
      <c r="BB3" s="350" t="str">
        <f>IF(ISNUMBER('#1'!BB34),'#1'!BB34,"")</f>
        <v/>
      </c>
      <c r="BC3" s="140">
        <f>'#1'!BC34</f>
        <v>0</v>
      </c>
      <c r="BD3" s="141"/>
      <c r="BE3" s="141"/>
      <c r="BF3" s="142">
        <f>'#1'!BF34</f>
        <v>0</v>
      </c>
      <c r="BG3" s="491" t="str">
        <f>'#1'!BG34</f>
        <v>Median</v>
      </c>
      <c r="BH3" s="355" t="str">
        <f>'#1'!BP34</f>
        <v/>
      </c>
      <c r="BI3" s="349" t="str">
        <f>IF(ISNUMBER('#1'!BI34),'#1'!BI34,"")</f>
        <v/>
      </c>
      <c r="BJ3" s="490" t="str">
        <f>$AH$2</f>
        <v>O2 flow per cells</v>
      </c>
      <c r="BK3" s="490" t="str">
        <f>$AI$2</f>
        <v>pmol/(s*Mill)</v>
      </c>
      <c r="BL3" s="38" t="str">
        <f>IF(ISNUMBER('#1'!BL34),'#1'!BL34,"")</f>
        <v/>
      </c>
      <c r="BM3" s="38" t="str">
        <f>IF(ISNUMBER('#1'!BM34),'#1'!BM34,"")</f>
        <v/>
      </c>
      <c r="BN3" s="38" t="str">
        <f>IF(ISNUMBER('#1'!BN34),'#1'!BN34,"")</f>
        <v/>
      </c>
      <c r="BO3" s="38" t="str">
        <f>IF(ISNUMBER('#1'!BO34),'#1'!BO34,"")</f>
        <v/>
      </c>
      <c r="BP3" s="355" t="str">
        <f>'#1'!BP34</f>
        <v/>
      </c>
      <c r="BQ3" s="354" t="s">
        <v>19</v>
      </c>
      <c r="BR3" s="354" t="s">
        <v>20</v>
      </c>
      <c r="BS3" s="509" t="str">
        <f>IF(ISNUMBER('#1'!BS34),'#1'!BS34,"")</f>
        <v/>
      </c>
      <c r="BT3" s="509" t="str">
        <f>IF(ISNUMBER('#1'!BT34),'#1'!BT34,"")</f>
        <v/>
      </c>
      <c r="BU3" s="509" t="str">
        <f>IF(ISNUMBER('#1'!BU34),'#1'!BU34,"")</f>
        <v/>
      </c>
      <c r="BV3" s="509" t="str">
        <f>IF(ISNUMBER('#1'!BV34),'#1'!BV34,"")</f>
        <v/>
      </c>
      <c r="BW3" s="355" t="str">
        <f>'#1'!BW34</f>
        <v/>
      </c>
      <c r="BX3" s="354" t="s">
        <v>18</v>
      </c>
      <c r="BY3" s="354" t="s">
        <v>21</v>
      </c>
      <c r="BZ3" s="509" t="str">
        <f>IF(ISNUMBER('#1'!BZ34),'#1'!BZ34,"")</f>
        <v/>
      </c>
      <c r="CA3" s="509" t="str">
        <f>IF(ISNUMBER('#1'!CA34),'#1'!CA34,"")</f>
        <v/>
      </c>
      <c r="CB3" s="509" t="str">
        <f>IF(ISNUMBER('#1'!CB34),'#1'!CB34,"")</f>
        <v/>
      </c>
      <c r="CC3" s="509" t="str">
        <f>IF(ISNUMBER('#1'!CC34),'#1'!CC34,"")</f>
        <v/>
      </c>
      <c r="CD3" s="511" t="str">
        <f>'#1'!CD34</f>
        <v/>
      </c>
      <c r="CE3" s="490" t="str">
        <f>$AH$3</f>
        <v>O2 flow per cells (mt: ROX-corr.)</v>
      </c>
      <c r="CF3" s="490" t="str">
        <f>$AI$2</f>
        <v>pmol/(s*Mill)</v>
      </c>
      <c r="CG3" s="38" t="str">
        <f>IF(ISNUMBER('#1'!CG34),'#1'!CG34,"")</f>
        <v/>
      </c>
      <c r="CH3" s="38" t="str">
        <f>IF(ISNUMBER('#1'!CH34),'#1'!CH34,"")</f>
        <v/>
      </c>
      <c r="CI3" s="38" t="str">
        <f>IF(ISNUMBER('#1'!CI34),'#1'!CI34,"")</f>
        <v/>
      </c>
      <c r="CJ3" s="38" t="str">
        <f>IF(ISNUMBER('#1'!CJ34),'#1'!CJ34,"")</f>
        <v/>
      </c>
      <c r="CK3" s="355" t="str">
        <f>'#1'!CK34</f>
        <v/>
      </c>
      <c r="CL3" s="354" t="s">
        <v>174</v>
      </c>
      <c r="CM3" s="354" t="s">
        <v>1</v>
      </c>
      <c r="CN3" s="509" t="str">
        <f>IF(ISNUMBER('#1'!CN34),'#1'!CN34,"")</f>
        <v/>
      </c>
      <c r="CO3" s="509" t="str">
        <f>IF(ISNUMBER('#1'!CO34),'#1'!CO34,"")</f>
        <v/>
      </c>
      <c r="CP3" s="509" t="str">
        <f>IF(ISNUMBER('#1'!CP34),'#1'!CP34,"")</f>
        <v/>
      </c>
      <c r="CQ3" s="509" t="str">
        <f>IF(ISNUMBER('#1'!CQ34),'#1'!CQ34,"")</f>
        <v/>
      </c>
      <c r="CR3" s="355" t="str">
        <f>'#1'!CR34</f>
        <v/>
      </c>
      <c r="CS3" s="354" t="s">
        <v>175</v>
      </c>
      <c r="CT3" s="354" t="s">
        <v>1</v>
      </c>
      <c r="CU3" s="509" t="str">
        <f>IF(ISNUMBER('#1'!CU34),'#1'!CU34,"")</f>
        <v/>
      </c>
      <c r="CV3" s="509" t="str">
        <f>IF(ISNUMBER('#1'!CV34),'#1'!CV34,"")</f>
        <v/>
      </c>
      <c r="CW3" s="509" t="str">
        <f>IF(ISNUMBER('#1'!CW34),'#1'!CW34,"")</f>
        <v/>
      </c>
      <c r="CX3" s="509" t="str">
        <f>IF(ISNUMBER('#1'!CX34),'#1'!CX34,"")</f>
        <v/>
      </c>
      <c r="CY3" s="355" t="str">
        <f>'#1'!CY34</f>
        <v/>
      </c>
    </row>
    <row r="4" spans="1:116">
      <c r="A4" s="431"/>
      <c r="B4" s="336" t="str">
        <f t="shared" si="6"/>
        <v/>
      </c>
      <c r="C4" s="322" t="s">
        <v>89</v>
      </c>
      <c r="D4" s="458">
        <f t="shared" ref="D4:D21" si="7">IF(ISNUMBER(AO4),AO4,"")</f>
        <v>2</v>
      </c>
      <c r="E4" s="462" t="str">
        <f t="shared" ref="E4:E32" si="8">IF(ISNUMBER(AP4),AP4,"")</f>
        <v/>
      </c>
      <c r="F4" s="89"/>
      <c r="G4" s="464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26"/>
      <c r="AA4" s="127"/>
      <c r="AB4" s="127"/>
      <c r="AC4" s="127"/>
      <c r="AD4" s="127"/>
      <c r="AE4" s="127"/>
      <c r="AF4" s="127"/>
      <c r="AG4" s="127"/>
      <c r="AH4" s="127"/>
      <c r="AJ4" s="130"/>
      <c r="AK4" s="130"/>
      <c r="AL4" s="130"/>
      <c r="AM4" s="127"/>
      <c r="AN4" s="136">
        <f t="shared" ref="AN4:AN32" si="9">AN3+20</f>
        <v>71</v>
      </c>
      <c r="AO4" s="137">
        <v>2</v>
      </c>
      <c r="AP4" s="319" t="str">
        <f>'#2'!AP34</f>
        <v/>
      </c>
      <c r="AQ4" s="352" t="s">
        <v>5</v>
      </c>
      <c r="AR4" s="352" t="s">
        <v>4</v>
      </c>
      <c r="AS4" s="38" t="str">
        <f>IF(ISNUMBER('#2'!AS34),'#2'!AS34,"")</f>
        <v/>
      </c>
      <c r="AT4" s="38" t="str">
        <f>IF(ISNUMBER('#2'!AT34),'#2'!AT34,"")</f>
        <v/>
      </c>
      <c r="AU4" s="38" t="str">
        <f>IF(ISNUMBER('#2'!AU34),'#2'!AU34,"")</f>
        <v/>
      </c>
      <c r="AV4" s="38" t="str">
        <f>IF(ISNUMBER('#2'!AV34),'#2'!AV34,"")</f>
        <v/>
      </c>
      <c r="AW4" s="481" t="s">
        <v>23</v>
      </c>
      <c r="AX4" s="481" t="s">
        <v>6</v>
      </c>
      <c r="AY4" s="350" t="str">
        <f>IF(ISNUMBER('#2'!AY34),'#2'!AY34,"")</f>
        <v/>
      </c>
      <c r="AZ4" s="350" t="str">
        <f>IF(ISNUMBER('#2'!AZ34),'#2'!AZ34,"")</f>
        <v/>
      </c>
      <c r="BA4" s="350" t="str">
        <f>IF(ISNUMBER('#2'!BA34),'#2'!BA34,"")</f>
        <v/>
      </c>
      <c r="BB4" s="350" t="str">
        <f>IF(ISNUMBER('#2'!BB34),'#2'!BB34,"")</f>
        <v/>
      </c>
      <c r="BC4" s="140" t="e">
        <f>#REF!</f>
        <v>#REF!</v>
      </c>
      <c r="BD4" s="141"/>
      <c r="BE4" s="141"/>
      <c r="BF4" s="142">
        <f>'#1'!BF34</f>
        <v>0</v>
      </c>
      <c r="BG4" s="512" t="str">
        <f>'#2'!BG34</f>
        <v>Median</v>
      </c>
      <c r="BH4" s="355" t="str">
        <f>'#2'!BP34</f>
        <v/>
      </c>
      <c r="BI4" s="349" t="str">
        <f>IF(ISNUMBER(#REF!),#REF!,"")</f>
        <v/>
      </c>
      <c r="BJ4" s="490" t="str">
        <f t="shared" ref="BJ4:BJ8" si="10">$AH$2</f>
        <v>O2 flow per cells</v>
      </c>
      <c r="BK4" s="490" t="str">
        <f t="shared" ref="BK4:BK8" si="11">$AI$2</f>
        <v>pmol/(s*Mill)</v>
      </c>
      <c r="BL4" s="38" t="str">
        <f>IF(ISNUMBER('#2'!BL34),'#2'!BL34,"")</f>
        <v/>
      </c>
      <c r="BM4" s="38" t="str">
        <f>IF(ISNUMBER('#2'!BM34),'#2'!BM34,"")</f>
        <v/>
      </c>
      <c r="BN4" s="38" t="str">
        <f>IF(ISNUMBER('#2'!BN34),'#2'!BN34,"")</f>
        <v/>
      </c>
      <c r="BO4" s="38" t="str">
        <f>IF(ISNUMBER('#2'!BO34),'#2'!BO34,"")</f>
        <v/>
      </c>
      <c r="BP4" s="355" t="str">
        <f>'#2'!BP34</f>
        <v/>
      </c>
      <c r="BQ4" s="354" t="s">
        <v>19</v>
      </c>
      <c r="BR4" s="354" t="s">
        <v>20</v>
      </c>
      <c r="BS4" s="509" t="str">
        <f>IF(ISNUMBER('#2'!BS34),'#2'!BS34,"")</f>
        <v/>
      </c>
      <c r="BT4" s="509" t="str">
        <f>IF(ISNUMBER('#2'!BT34),'#2'!BT34,"")</f>
        <v/>
      </c>
      <c r="BU4" s="509" t="str">
        <f>IF(ISNUMBER('#2'!BU34),'#2'!BU34,"")</f>
        <v/>
      </c>
      <c r="BV4" s="509" t="str">
        <f>IF(ISNUMBER('#2'!BV34),'#2'!BV34,"")</f>
        <v/>
      </c>
      <c r="BW4" s="355" t="str">
        <f>'#2'!BW34</f>
        <v/>
      </c>
      <c r="BX4" s="354" t="s">
        <v>18</v>
      </c>
      <c r="BY4" s="354" t="s">
        <v>21</v>
      </c>
      <c r="BZ4" s="509" t="str">
        <f>IF(ISNUMBER('#2'!BZ34),'#2'!BZ34,"")</f>
        <v/>
      </c>
      <c r="CA4" s="509" t="str">
        <f>IF(ISNUMBER('#2'!CA34),'#2'!CA34,"")</f>
        <v/>
      </c>
      <c r="CB4" s="509" t="str">
        <f>IF(ISNUMBER('#2'!CB34),'#2'!CB34,"")</f>
        <v/>
      </c>
      <c r="CC4" s="509" t="str">
        <f>IF(ISNUMBER('#2'!CC34),'#2'!CC34,"")</f>
        <v/>
      </c>
      <c r="CD4" s="511" t="str">
        <f>'#2'!CD34</f>
        <v/>
      </c>
      <c r="CE4" s="490" t="str">
        <f t="shared" ref="CE4:CE8" si="12">$AH$3</f>
        <v>O2 flow per cells (mt: ROX-corr.)</v>
      </c>
      <c r="CF4" s="490" t="str">
        <f t="shared" ref="CF4:CF8" si="13">$AI$2</f>
        <v>pmol/(s*Mill)</v>
      </c>
      <c r="CG4" s="38" t="str">
        <f>IF(ISNUMBER('#2'!CG34),'#2'!CG34,"")</f>
        <v/>
      </c>
      <c r="CH4" s="38" t="str">
        <f>IF(ISNUMBER('#2'!CH34),'#2'!CH34,"")</f>
        <v/>
      </c>
      <c r="CI4" s="38" t="str">
        <f>IF(ISNUMBER('#2'!CI34),'#2'!CI34,"")</f>
        <v/>
      </c>
      <c r="CJ4" s="38" t="str">
        <f>IF(ISNUMBER('#2'!CJ34),'#2'!CJ34,"")</f>
        <v/>
      </c>
      <c r="CK4" s="355" t="str">
        <f>'#2'!CK34</f>
        <v/>
      </c>
      <c r="CL4" s="354" t="s">
        <v>174</v>
      </c>
      <c r="CM4" s="354" t="s">
        <v>1</v>
      </c>
      <c r="CN4" s="509" t="str">
        <f>IF(ISNUMBER('#2'!CN34),'#2'!CN34,"")</f>
        <v/>
      </c>
      <c r="CO4" s="509" t="str">
        <f>IF(ISNUMBER('#2'!CO34),'#2'!CO34,"")</f>
        <v/>
      </c>
      <c r="CP4" s="509" t="str">
        <f>IF(ISNUMBER('#2'!CP34),'#2'!CP34,"")</f>
        <v/>
      </c>
      <c r="CQ4" s="509" t="str">
        <f>IF(ISNUMBER('#2'!CQ34),'#2'!CQ34,"")</f>
        <v/>
      </c>
      <c r="CR4" s="355" t="str">
        <f>'#2'!CR34</f>
        <v/>
      </c>
      <c r="CS4" s="354" t="s">
        <v>175</v>
      </c>
      <c r="CT4" s="354" t="s">
        <v>1</v>
      </c>
      <c r="CU4" s="509" t="str">
        <f>IF(ISNUMBER('#2'!CU34),'#2'!CU34,"")</f>
        <v/>
      </c>
      <c r="CV4" s="509" t="str">
        <f>IF(ISNUMBER('#2'!CV34),'#2'!CV34,"")</f>
        <v/>
      </c>
      <c r="CW4" s="509" t="str">
        <f>IF(ISNUMBER('#2'!CW34),'#2'!CW34,"")</f>
        <v/>
      </c>
      <c r="CX4" s="509" t="str">
        <f>IF(ISNUMBER('#2'!CX34),'#2'!CX34,"")</f>
        <v/>
      </c>
      <c r="CY4" s="355" t="str">
        <f>'#2'!CY34</f>
        <v/>
      </c>
    </row>
    <row r="5" spans="1:116">
      <c r="A5" s="431"/>
      <c r="B5" s="336" t="str">
        <f t="shared" si="6"/>
        <v/>
      </c>
      <c r="C5" s="322" t="s">
        <v>89</v>
      </c>
      <c r="D5" s="458">
        <f t="shared" si="7"/>
        <v>3</v>
      </c>
      <c r="E5" s="462" t="str">
        <f t="shared" si="8"/>
        <v/>
      </c>
      <c r="F5" s="89"/>
      <c r="G5" s="465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26"/>
      <c r="AA5" s="127"/>
      <c r="AH5" s="127"/>
      <c r="AI5" s="493" t="s">
        <v>208</v>
      </c>
      <c r="AJ5" s="494"/>
      <c r="AK5" s="494"/>
      <c r="AL5" s="494"/>
      <c r="AM5" s="463" t="s">
        <v>209</v>
      </c>
      <c r="AN5" s="136">
        <f t="shared" si="9"/>
        <v>91</v>
      </c>
      <c r="AO5" s="137">
        <v>3</v>
      </c>
      <c r="AP5" s="319" t="str">
        <f>'#3'!AP34</f>
        <v/>
      </c>
      <c r="AQ5" s="352" t="s">
        <v>5</v>
      </c>
      <c r="AR5" s="352" t="s">
        <v>4</v>
      </c>
      <c r="AS5" s="38" t="str">
        <f>IF(ISNUMBER('#3'!AS34),'#3'!AS34,"")</f>
        <v/>
      </c>
      <c r="AT5" s="38" t="str">
        <f>IF(ISNUMBER('#3'!AT34),'#3'!AT34,"")</f>
        <v/>
      </c>
      <c r="AU5" s="38" t="str">
        <f>IF(ISNUMBER('#3'!AU34),'#3'!AU34,"")</f>
        <v/>
      </c>
      <c r="AV5" s="38" t="str">
        <f>IF(ISNUMBER('#3'!AV34),'#3'!AV34,"")</f>
        <v/>
      </c>
      <c r="AW5" s="481" t="s">
        <v>23</v>
      </c>
      <c r="AX5" s="481" t="s">
        <v>6</v>
      </c>
      <c r="AY5" s="350" t="str">
        <f>IF(ISNUMBER('#3'!AY34),'#3'!AY34,"")</f>
        <v/>
      </c>
      <c r="AZ5" s="350" t="str">
        <f>IF(ISNUMBER('#3'!AZ34),'#3'!AZ34,"")</f>
        <v/>
      </c>
      <c r="BA5" s="350" t="str">
        <f>IF(ISNUMBER('#3'!BA34),'#3'!BA34,"")</f>
        <v/>
      </c>
      <c r="BB5" s="350" t="str">
        <f>IF(ISNUMBER('#3'!BB34),'#3'!BB34,"")</f>
        <v/>
      </c>
      <c r="BC5" s="140" t="e">
        <f>#REF!</f>
        <v>#REF!</v>
      </c>
      <c r="BD5" s="141"/>
      <c r="BE5" s="141"/>
      <c r="BF5" s="142">
        <f>'#1'!BF34</f>
        <v>0</v>
      </c>
      <c r="BG5" s="512" t="str">
        <f>'#3'!BG34</f>
        <v>Median</v>
      </c>
      <c r="BH5" s="355" t="str">
        <f>'#3'!BP34</f>
        <v/>
      </c>
      <c r="BI5" s="349" t="str">
        <f>IF(ISNUMBER(#REF!),#REF!,"")</f>
        <v/>
      </c>
      <c r="BJ5" s="490" t="str">
        <f t="shared" si="10"/>
        <v>O2 flow per cells</v>
      </c>
      <c r="BK5" s="490" t="str">
        <f t="shared" si="11"/>
        <v>pmol/(s*Mill)</v>
      </c>
      <c r="BL5" s="38" t="str">
        <f>IF(ISNUMBER('#3'!BL34),'#3'!BL34,"")</f>
        <v/>
      </c>
      <c r="BM5" s="38" t="str">
        <f>IF(ISNUMBER('#3'!BM34),'#3'!BM34,"")</f>
        <v/>
      </c>
      <c r="BN5" s="38" t="str">
        <f>IF(ISNUMBER('#3'!BN34),'#3'!BN34,"")</f>
        <v/>
      </c>
      <c r="BO5" s="38" t="str">
        <f>IF(ISNUMBER('#3'!BO34),'#3'!BO34,"")</f>
        <v/>
      </c>
      <c r="BP5" s="355" t="str">
        <f>'#3'!BP34</f>
        <v/>
      </c>
      <c r="BQ5" s="354" t="s">
        <v>19</v>
      </c>
      <c r="BR5" s="354" t="s">
        <v>20</v>
      </c>
      <c r="BS5" s="509" t="str">
        <f>IF(ISNUMBER('#3'!BS34),'#3'!BS34,"")</f>
        <v/>
      </c>
      <c r="BT5" s="509" t="str">
        <f>IF(ISNUMBER('#3'!BT34),'#3'!BT34,"")</f>
        <v/>
      </c>
      <c r="BU5" s="509" t="str">
        <f>IF(ISNUMBER('#3'!BU34),'#3'!BU34,"")</f>
        <v/>
      </c>
      <c r="BV5" s="509" t="str">
        <f>IF(ISNUMBER('#3'!BV34),'#3'!BV34,"")</f>
        <v/>
      </c>
      <c r="BW5" s="355" t="str">
        <f>'#3'!BW34</f>
        <v/>
      </c>
      <c r="BX5" s="354" t="s">
        <v>18</v>
      </c>
      <c r="BY5" s="354" t="s">
        <v>21</v>
      </c>
      <c r="BZ5" s="509" t="str">
        <f>IF(ISNUMBER('#3'!BZ34),'#3'!BZ34,"")</f>
        <v/>
      </c>
      <c r="CA5" s="509" t="str">
        <f>IF(ISNUMBER('#3'!CA34),'#3'!CA34,"")</f>
        <v/>
      </c>
      <c r="CB5" s="509" t="str">
        <f>IF(ISNUMBER('#3'!CB34),'#3'!CB34,"")</f>
        <v/>
      </c>
      <c r="CC5" s="509" t="str">
        <f>IF(ISNUMBER('#3'!CC34),'#3'!CC34,"")</f>
        <v/>
      </c>
      <c r="CD5" s="511" t="str">
        <f>'#3'!CD34</f>
        <v/>
      </c>
      <c r="CE5" s="490" t="str">
        <f t="shared" si="12"/>
        <v>O2 flow per cells (mt: ROX-corr.)</v>
      </c>
      <c r="CF5" s="490" t="str">
        <f t="shared" si="13"/>
        <v>pmol/(s*Mill)</v>
      </c>
      <c r="CG5" s="38" t="str">
        <f>IF(ISNUMBER('#3'!CG34),'#3'!CG34,"")</f>
        <v/>
      </c>
      <c r="CH5" s="38" t="str">
        <f>IF(ISNUMBER('#3'!CH34),'#3'!CH34,"")</f>
        <v/>
      </c>
      <c r="CI5" s="38" t="str">
        <f>IF(ISNUMBER('#3'!CI34),'#3'!CI34,"")</f>
        <v/>
      </c>
      <c r="CJ5" s="38" t="str">
        <f>IF(ISNUMBER('#3'!CJ34),'#3'!CJ34,"")</f>
        <v/>
      </c>
      <c r="CK5" s="355" t="str">
        <f>'#3'!CK34</f>
        <v/>
      </c>
      <c r="CL5" s="354" t="s">
        <v>174</v>
      </c>
      <c r="CM5" s="354" t="s">
        <v>1</v>
      </c>
      <c r="CN5" s="509" t="str">
        <f>IF(ISNUMBER('#3'!CN34),'#3'!CN34,"")</f>
        <v/>
      </c>
      <c r="CO5" s="509" t="str">
        <f>IF(ISNUMBER('#3'!CO34),'#3'!CO34,"")</f>
        <v/>
      </c>
      <c r="CP5" s="509" t="str">
        <f>IF(ISNUMBER('#3'!CP34),'#3'!CP34,"")</f>
        <v/>
      </c>
      <c r="CQ5" s="509" t="str">
        <f>IF(ISNUMBER('#3'!CQ34),'#3'!CQ34,"")</f>
        <v/>
      </c>
      <c r="CR5" s="355" t="str">
        <f>'#3'!CR34</f>
        <v/>
      </c>
      <c r="CS5" s="354" t="s">
        <v>175</v>
      </c>
      <c r="CT5" s="354" t="s">
        <v>1</v>
      </c>
      <c r="CU5" s="509" t="str">
        <f>IF(ISNUMBER('#3'!CU34),'#3'!CU34,"")</f>
        <v/>
      </c>
      <c r="CV5" s="509" t="str">
        <f>IF(ISNUMBER('#3'!CV34),'#3'!CV34,"")</f>
        <v/>
      </c>
      <c r="CW5" s="509" t="str">
        <f>IF(ISNUMBER('#3'!CW34),'#3'!CW34,"")</f>
        <v/>
      </c>
      <c r="CX5" s="509" t="str">
        <f>IF(ISNUMBER('#3'!CX34),'#3'!CX34,"")</f>
        <v/>
      </c>
      <c r="CY5" s="355" t="str">
        <f>'#3'!CY34</f>
        <v/>
      </c>
    </row>
    <row r="6" spans="1:116" ht="13.5" thickBot="1">
      <c r="A6" s="431"/>
      <c r="B6" s="336" t="str">
        <f t="shared" si="6"/>
        <v/>
      </c>
      <c r="C6" s="322" t="s">
        <v>89</v>
      </c>
      <c r="D6" s="458">
        <f t="shared" si="7"/>
        <v>4</v>
      </c>
      <c r="E6" s="462" t="str">
        <f t="shared" si="8"/>
        <v/>
      </c>
      <c r="F6" s="89"/>
      <c r="G6" s="466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26"/>
      <c r="AA6" s="127"/>
      <c r="AH6" s="127"/>
      <c r="AI6" s="495" t="s">
        <v>206</v>
      </c>
      <c r="AJ6" s="496" t="e">
        <f>AL18</f>
        <v>#NUM!</v>
      </c>
      <c r="AK6" s="130"/>
      <c r="AL6" s="130"/>
      <c r="AM6" s="127"/>
      <c r="AN6" s="136">
        <f t="shared" si="9"/>
        <v>111</v>
      </c>
      <c r="AO6" s="137">
        <v>4</v>
      </c>
      <c r="AP6" s="319" t="str">
        <f>'#4'!AP34</f>
        <v/>
      </c>
      <c r="AQ6" s="352" t="s">
        <v>5</v>
      </c>
      <c r="AR6" s="352" t="s">
        <v>4</v>
      </c>
      <c r="AS6" s="38" t="str">
        <f>IF(ISNUMBER('#4'!AS34),'#4'!AS34,"")</f>
        <v/>
      </c>
      <c r="AT6" s="38" t="str">
        <f>IF(ISNUMBER('#4'!AT34),'#4'!AT34,"")</f>
        <v/>
      </c>
      <c r="AU6" s="38" t="str">
        <f>IF(ISNUMBER('#4'!AU34),'#4'!AU34,"")</f>
        <v/>
      </c>
      <c r="AV6" s="38" t="str">
        <f>IF(ISNUMBER('#4'!AV34),'#4'!AV34,"")</f>
        <v/>
      </c>
      <c r="AW6" s="481" t="s">
        <v>23</v>
      </c>
      <c r="AX6" s="481" t="s">
        <v>6</v>
      </c>
      <c r="AY6" s="350" t="str">
        <f>IF(ISNUMBER('#4'!AY34),'#4'!AY34,"")</f>
        <v/>
      </c>
      <c r="AZ6" s="350" t="str">
        <f>IF(ISNUMBER('#4'!AZ34),'#4'!AZ34,"")</f>
        <v/>
      </c>
      <c r="BA6" s="350" t="str">
        <f>IF(ISNUMBER('#4'!BA34),'#4'!BA34,"")</f>
        <v/>
      </c>
      <c r="BB6" s="350" t="str">
        <f>IF(ISNUMBER('#4'!BB34),'#4'!BB34,"")</f>
        <v/>
      </c>
      <c r="BC6" s="140" t="e">
        <f>#REF!</f>
        <v>#REF!</v>
      </c>
      <c r="BD6" s="141"/>
      <c r="BE6" s="141"/>
      <c r="BF6" s="142">
        <f>'#1'!BF34</f>
        <v>0</v>
      </c>
      <c r="BG6" s="512" t="str">
        <f>'#4'!BG34</f>
        <v>Median</v>
      </c>
      <c r="BH6" s="355" t="str">
        <f>'#4'!BP34</f>
        <v/>
      </c>
      <c r="BI6" s="349" t="str">
        <f>IF(ISNUMBER(#REF!),#REF!,"")</f>
        <v/>
      </c>
      <c r="BJ6" s="490" t="str">
        <f t="shared" si="10"/>
        <v>O2 flow per cells</v>
      </c>
      <c r="BK6" s="490" t="str">
        <f t="shared" si="11"/>
        <v>pmol/(s*Mill)</v>
      </c>
      <c r="BL6" s="38" t="str">
        <f>IF(ISNUMBER('#4'!BL34),'#4'!BL34,"")</f>
        <v/>
      </c>
      <c r="BM6" s="38" t="str">
        <f>IF(ISNUMBER('#4'!BM34),'#4'!BM34,"")</f>
        <v/>
      </c>
      <c r="BN6" s="38" t="str">
        <f>IF(ISNUMBER('#4'!BN34),'#4'!BN34,"")</f>
        <v/>
      </c>
      <c r="BO6" s="38" t="str">
        <f>IF(ISNUMBER('#4'!BO34),'#4'!BO34,"")</f>
        <v/>
      </c>
      <c r="BP6" s="355" t="str">
        <f>'#4'!BP34</f>
        <v/>
      </c>
      <c r="BQ6" s="354" t="s">
        <v>19</v>
      </c>
      <c r="BR6" s="354" t="s">
        <v>20</v>
      </c>
      <c r="BS6" s="509" t="str">
        <f>IF(ISNUMBER('#4'!BS34),'#4'!BS34,"")</f>
        <v/>
      </c>
      <c r="BT6" s="509" t="str">
        <f>IF(ISNUMBER('#4'!BT34),'#4'!BT34,"")</f>
        <v/>
      </c>
      <c r="BU6" s="509" t="str">
        <f>IF(ISNUMBER('#4'!BU34),'#4'!BU34,"")</f>
        <v/>
      </c>
      <c r="BV6" s="509" t="str">
        <f>IF(ISNUMBER('#4'!BV34),'#4'!BV34,"")</f>
        <v/>
      </c>
      <c r="BW6" s="355" t="str">
        <f>'#4'!BW34</f>
        <v/>
      </c>
      <c r="BX6" s="354" t="s">
        <v>18</v>
      </c>
      <c r="BY6" s="354" t="s">
        <v>21</v>
      </c>
      <c r="BZ6" s="509" t="str">
        <f>IF(ISNUMBER('#4'!BZ34),'#4'!BZ34,"")</f>
        <v/>
      </c>
      <c r="CA6" s="509" t="str">
        <f>IF(ISNUMBER('#4'!CA34),'#4'!CA34,"")</f>
        <v/>
      </c>
      <c r="CB6" s="509" t="str">
        <f>IF(ISNUMBER('#4'!CB34),'#4'!CB34,"")</f>
        <v/>
      </c>
      <c r="CC6" s="509" t="str">
        <f>IF(ISNUMBER('#4'!CC34),'#4'!CC34,"")</f>
        <v/>
      </c>
      <c r="CD6" s="511" t="str">
        <f>'#4'!CD34</f>
        <v/>
      </c>
      <c r="CE6" s="490" t="str">
        <f t="shared" si="12"/>
        <v>O2 flow per cells (mt: ROX-corr.)</v>
      </c>
      <c r="CF6" s="490" t="str">
        <f t="shared" si="13"/>
        <v>pmol/(s*Mill)</v>
      </c>
      <c r="CG6" s="38" t="str">
        <f>IF(ISNUMBER('#4'!CG34),'#4'!CG34,"")</f>
        <v/>
      </c>
      <c r="CH6" s="38" t="str">
        <f>IF(ISNUMBER('#4'!CH34),'#4'!CH34,"")</f>
        <v/>
      </c>
      <c r="CI6" s="38" t="str">
        <f>IF(ISNUMBER('#4'!CI34),'#4'!CI34,"")</f>
        <v/>
      </c>
      <c r="CJ6" s="38" t="str">
        <f>IF(ISNUMBER('#4'!CJ34),'#4'!CJ34,"")</f>
        <v/>
      </c>
      <c r="CK6" s="355" t="str">
        <f>'#4'!CK34</f>
        <v/>
      </c>
      <c r="CL6" s="354" t="s">
        <v>174</v>
      </c>
      <c r="CM6" s="354" t="s">
        <v>1</v>
      </c>
      <c r="CN6" s="509" t="str">
        <f>IF(ISNUMBER('#4'!CN34),'#4'!CN34,"")</f>
        <v/>
      </c>
      <c r="CO6" s="509" t="str">
        <f>IF(ISNUMBER('#4'!CO34),'#4'!CO34,"")</f>
        <v/>
      </c>
      <c r="CP6" s="509" t="str">
        <f>IF(ISNUMBER('#4'!CP34),'#4'!CP34,"")</f>
        <v/>
      </c>
      <c r="CQ6" s="509" t="str">
        <f>IF(ISNUMBER('#4'!CQ34),'#4'!CQ34,"")</f>
        <v/>
      </c>
      <c r="CR6" s="355" t="str">
        <f>'#4'!CR34</f>
        <v/>
      </c>
      <c r="CS6" s="354" t="s">
        <v>175</v>
      </c>
      <c r="CT6" s="354" t="s">
        <v>1</v>
      </c>
      <c r="CU6" s="509" t="str">
        <f>IF(ISNUMBER('#4'!CU34),'#4'!CU34,"")</f>
        <v/>
      </c>
      <c r="CV6" s="509" t="str">
        <f>IF(ISNUMBER('#4'!CV34),'#4'!CV34,"")</f>
        <v/>
      </c>
      <c r="CW6" s="509" t="str">
        <f>IF(ISNUMBER('#4'!CW34),'#4'!CW34,"")</f>
        <v/>
      </c>
      <c r="CX6" s="509" t="str">
        <f>IF(ISNUMBER('#4'!CX34),'#4'!CX34,"")</f>
        <v/>
      </c>
      <c r="CY6" s="355" t="str">
        <f>'#4'!CY34</f>
        <v/>
      </c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</row>
    <row r="7" spans="1:116">
      <c r="A7" s="431"/>
      <c r="B7" s="336" t="str">
        <f t="shared" si="6"/>
        <v/>
      </c>
      <c r="C7" s="322" t="s">
        <v>89</v>
      </c>
      <c r="D7" s="458">
        <f t="shared" si="7"/>
        <v>5</v>
      </c>
      <c r="E7" s="462" t="str">
        <f t="shared" si="8"/>
        <v/>
      </c>
      <c r="F7" s="89"/>
      <c r="G7" s="466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26"/>
      <c r="AA7" s="127"/>
      <c r="AH7" s="127"/>
      <c r="AI7" s="497" t="s">
        <v>169</v>
      </c>
      <c r="AJ7" s="500" t="e">
        <f>AJ18</f>
        <v>#NUM!</v>
      </c>
      <c r="AK7" s="130"/>
      <c r="AL7" s="130"/>
      <c r="AM7" s="127"/>
      <c r="AN7" s="136">
        <f t="shared" si="9"/>
        <v>131</v>
      </c>
      <c r="AO7" s="137">
        <v>5</v>
      </c>
      <c r="AP7" s="319" t="str">
        <f>'#5'!AP34</f>
        <v/>
      </c>
      <c r="AQ7" s="352" t="s">
        <v>5</v>
      </c>
      <c r="AR7" s="352" t="s">
        <v>4</v>
      </c>
      <c r="AS7" s="38" t="str">
        <f>IF(ISNUMBER('#5'!AS34),'#5'!AS34,"")</f>
        <v/>
      </c>
      <c r="AT7" s="38" t="str">
        <f>IF(ISNUMBER('#5'!AT34),'#5'!AT34,"")</f>
        <v/>
      </c>
      <c r="AU7" s="38" t="str">
        <f>IF(ISNUMBER('#5'!AU34),'#5'!AU34,"")</f>
        <v/>
      </c>
      <c r="AV7" s="38" t="str">
        <f>IF(ISNUMBER('#5'!AV34),'#5'!AV34,"")</f>
        <v/>
      </c>
      <c r="AW7" s="481" t="s">
        <v>23</v>
      </c>
      <c r="AX7" s="481" t="s">
        <v>6</v>
      </c>
      <c r="AY7" s="350" t="str">
        <f>IF(ISNUMBER('#5'!AY34),'#5'!AY34,"")</f>
        <v/>
      </c>
      <c r="AZ7" s="350" t="str">
        <f>IF(ISNUMBER('#5'!AZ34),'#5'!AZ34,"")</f>
        <v/>
      </c>
      <c r="BA7" s="350" t="str">
        <f>IF(ISNUMBER('#5'!BA34),'#5'!BA34,"")</f>
        <v/>
      </c>
      <c r="BB7" s="350" t="str">
        <f>IF(ISNUMBER('#5'!BB34),'#5'!BB34,"")</f>
        <v/>
      </c>
      <c r="BC7" s="140" t="e">
        <f>#REF!</f>
        <v>#REF!</v>
      </c>
      <c r="BD7" s="141"/>
      <c r="BE7" s="141"/>
      <c r="BF7" s="142">
        <f>'#1'!BF34</f>
        <v>0</v>
      </c>
      <c r="BG7" s="512" t="str">
        <f>'#5'!BG34</f>
        <v>Median</v>
      </c>
      <c r="BH7" s="355" t="str">
        <f>'#5'!BP34</f>
        <v/>
      </c>
      <c r="BI7" s="349" t="str">
        <f>IF(ISNUMBER(#REF!),#REF!,"")</f>
        <v/>
      </c>
      <c r="BJ7" s="490" t="str">
        <f t="shared" si="10"/>
        <v>O2 flow per cells</v>
      </c>
      <c r="BK7" s="490" t="str">
        <f t="shared" si="11"/>
        <v>pmol/(s*Mill)</v>
      </c>
      <c r="BL7" s="38" t="str">
        <f>IF(ISNUMBER('#5'!BL34),'#5'!BL34,"")</f>
        <v/>
      </c>
      <c r="BM7" s="38" t="str">
        <f>IF(ISNUMBER('#5'!BM34),'#5'!BM34,"")</f>
        <v/>
      </c>
      <c r="BN7" s="38" t="str">
        <f>IF(ISNUMBER('#5'!BN34),'#5'!BN34,"")</f>
        <v/>
      </c>
      <c r="BO7" s="38" t="str">
        <f>IF(ISNUMBER('#5'!BO34),'#5'!BO34,"")</f>
        <v/>
      </c>
      <c r="BP7" s="355" t="str">
        <f>'#5'!BP34</f>
        <v/>
      </c>
      <c r="BQ7" s="354" t="s">
        <v>19</v>
      </c>
      <c r="BR7" s="354" t="s">
        <v>20</v>
      </c>
      <c r="BS7" s="509" t="str">
        <f>IF(ISNUMBER('#5'!BS34),'#5'!BS34,"")</f>
        <v/>
      </c>
      <c r="BT7" s="509" t="str">
        <f>IF(ISNUMBER('#5'!BT34),'#5'!BT34,"")</f>
        <v/>
      </c>
      <c r="BU7" s="509" t="str">
        <f>IF(ISNUMBER('#5'!BU34),'#5'!BU34,"")</f>
        <v/>
      </c>
      <c r="BV7" s="509" t="str">
        <f>IF(ISNUMBER('#5'!BV34),'#5'!BV34,"")</f>
        <v/>
      </c>
      <c r="BW7" s="355" t="str">
        <f>'#5'!BW34</f>
        <v/>
      </c>
      <c r="BX7" s="354" t="s">
        <v>18</v>
      </c>
      <c r="BY7" s="354" t="s">
        <v>21</v>
      </c>
      <c r="BZ7" s="509" t="str">
        <f>IF(ISNUMBER('#5'!BZ34),'#5'!BZ34,"")</f>
        <v/>
      </c>
      <c r="CA7" s="509" t="str">
        <f>IF(ISNUMBER('#5'!CA34),'#5'!CA34,"")</f>
        <v/>
      </c>
      <c r="CB7" s="509" t="str">
        <f>IF(ISNUMBER('#5'!CB34),'#5'!CB34,"")</f>
        <v/>
      </c>
      <c r="CC7" s="509" t="str">
        <f>IF(ISNUMBER('#5'!CC34),'#5'!CC34,"")</f>
        <v/>
      </c>
      <c r="CD7" s="511" t="str">
        <f>'#5'!CD34</f>
        <v/>
      </c>
      <c r="CE7" s="490" t="str">
        <f t="shared" si="12"/>
        <v>O2 flow per cells (mt: ROX-corr.)</v>
      </c>
      <c r="CF7" s="490" t="str">
        <f t="shared" si="13"/>
        <v>pmol/(s*Mill)</v>
      </c>
      <c r="CG7" s="38" t="str">
        <f>IF(ISNUMBER('#5'!CG34),'#5'!CG34,"")</f>
        <v/>
      </c>
      <c r="CH7" s="38" t="str">
        <f>IF(ISNUMBER('#5'!CH34),'#5'!CH34,"")</f>
        <v/>
      </c>
      <c r="CI7" s="38" t="str">
        <f>IF(ISNUMBER('#5'!CI34),'#5'!CI34,"")</f>
        <v/>
      </c>
      <c r="CJ7" s="38" t="str">
        <f>IF(ISNUMBER('#5'!CJ34),'#5'!CJ34,"")</f>
        <v/>
      </c>
      <c r="CK7" s="355" t="str">
        <f>'#5'!CK34</f>
        <v/>
      </c>
      <c r="CL7" s="354" t="s">
        <v>174</v>
      </c>
      <c r="CM7" s="354" t="s">
        <v>1</v>
      </c>
      <c r="CN7" s="509" t="str">
        <f>IF(ISNUMBER('#5'!CN34),'#5'!CN34,"")</f>
        <v/>
      </c>
      <c r="CO7" s="509" t="str">
        <f>IF(ISNUMBER('#5'!CO34),'#5'!CO34,"")</f>
        <v/>
      </c>
      <c r="CP7" s="509" t="str">
        <f>IF(ISNUMBER('#5'!CP34),'#5'!CP34,"")</f>
        <v/>
      </c>
      <c r="CQ7" s="509" t="str">
        <f>IF(ISNUMBER('#5'!CQ34),'#5'!CQ34,"")</f>
        <v/>
      </c>
      <c r="CR7" s="355" t="str">
        <f>'#5'!CR34</f>
        <v/>
      </c>
      <c r="CS7" s="354" t="s">
        <v>175</v>
      </c>
      <c r="CT7" s="354" t="s">
        <v>1</v>
      </c>
      <c r="CU7" s="509" t="str">
        <f>IF(ISNUMBER('#5'!CU34),'#5'!CU34,"")</f>
        <v/>
      </c>
      <c r="CV7" s="509" t="str">
        <f>IF(ISNUMBER('#5'!CV34),'#5'!CV34,"")</f>
        <v/>
      </c>
      <c r="CW7" s="509" t="str">
        <f>IF(ISNUMBER('#5'!CW34),'#5'!CW34,"")</f>
        <v/>
      </c>
      <c r="CX7" s="509" t="str">
        <f>IF(ISNUMBER('#5'!CX34),'#5'!CX34,"")</f>
        <v/>
      </c>
      <c r="CY7" s="355" t="str">
        <f>'#5'!CY34</f>
        <v/>
      </c>
    </row>
    <row r="8" spans="1:116">
      <c r="A8" s="431"/>
      <c r="B8" s="336" t="str">
        <f t="shared" si="6"/>
        <v/>
      </c>
      <c r="C8" s="322" t="s">
        <v>89</v>
      </c>
      <c r="D8" s="458">
        <f t="shared" si="7"/>
        <v>6</v>
      </c>
      <c r="E8" s="462" t="str">
        <f t="shared" si="8"/>
        <v/>
      </c>
      <c r="F8" s="89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26"/>
      <c r="AA8" s="127"/>
      <c r="AH8" s="127"/>
      <c r="AI8" s="498" t="s">
        <v>207</v>
      </c>
      <c r="AJ8" s="499" t="e">
        <f>AK18</f>
        <v>#NUM!</v>
      </c>
      <c r="AK8" s="130"/>
      <c r="AL8" s="130"/>
      <c r="AM8" s="127"/>
      <c r="AN8" s="136">
        <f t="shared" si="9"/>
        <v>151</v>
      </c>
      <c r="AO8" s="137">
        <v>6</v>
      </c>
      <c r="AP8" s="319" t="str">
        <f>'#6'!AP34</f>
        <v/>
      </c>
      <c r="AQ8" s="352" t="s">
        <v>5</v>
      </c>
      <c r="AR8" s="352" t="s">
        <v>4</v>
      </c>
      <c r="AS8" s="38" t="str">
        <f>IF(ISNUMBER('#6'!AS34),'#6'!AS34,"")</f>
        <v/>
      </c>
      <c r="AT8" s="38" t="str">
        <f>IF(ISNUMBER('#6'!AT34),'#6'!AT34,"")</f>
        <v/>
      </c>
      <c r="AU8" s="38" t="str">
        <f>IF(ISNUMBER('#6'!AU34),'#6'!AU34,"")</f>
        <v/>
      </c>
      <c r="AV8" s="38" t="str">
        <f>IF(ISNUMBER('#6'!AV34),'#6'!AV34,"")</f>
        <v/>
      </c>
      <c r="AW8" s="481" t="s">
        <v>23</v>
      </c>
      <c r="AX8" s="481" t="s">
        <v>6</v>
      </c>
      <c r="AY8" s="350" t="str">
        <f>IF(ISNUMBER('#6'!AY34),'#6'!AY34,"")</f>
        <v/>
      </c>
      <c r="AZ8" s="350" t="str">
        <f>IF(ISNUMBER('#6'!AZ34),'#6'!AZ34,"")</f>
        <v/>
      </c>
      <c r="BA8" s="350" t="str">
        <f>IF(ISNUMBER('#6'!BA34),'#6'!BA34,"")</f>
        <v/>
      </c>
      <c r="BB8" s="350" t="str">
        <f>IF(ISNUMBER('#6'!BB34),'#6'!BB34,"")</f>
        <v/>
      </c>
      <c r="BC8" s="140" t="e">
        <f>#REF!</f>
        <v>#REF!</v>
      </c>
      <c r="BD8" s="141"/>
      <c r="BE8" s="141"/>
      <c r="BF8" s="142">
        <f>'#1'!BF34</f>
        <v>0</v>
      </c>
      <c r="BG8" s="512" t="str">
        <f>'#6'!BG34</f>
        <v>Median</v>
      </c>
      <c r="BH8" s="355" t="str">
        <f>'#6'!BP34</f>
        <v/>
      </c>
      <c r="BI8" s="349" t="str">
        <f>IF(ISNUMBER(#REF!),#REF!,"")</f>
        <v/>
      </c>
      <c r="BJ8" s="490" t="str">
        <f t="shared" si="10"/>
        <v>O2 flow per cells</v>
      </c>
      <c r="BK8" s="490" t="str">
        <f t="shared" si="11"/>
        <v>pmol/(s*Mill)</v>
      </c>
      <c r="BL8" s="38" t="str">
        <f>IF(ISNUMBER('#6'!BL34),'#6'!BL34,"")</f>
        <v/>
      </c>
      <c r="BM8" s="38" t="str">
        <f>IF(ISNUMBER('#6'!BM34),'#6'!BM34,"")</f>
        <v/>
      </c>
      <c r="BN8" s="38" t="str">
        <f>IF(ISNUMBER('#6'!BN34),'#6'!BN34,"")</f>
        <v/>
      </c>
      <c r="BO8" s="38" t="str">
        <f>IF(ISNUMBER('#6'!BO34),'#6'!BO34,"")</f>
        <v/>
      </c>
      <c r="BP8" s="355" t="str">
        <f>'#6'!BP34</f>
        <v/>
      </c>
      <c r="BQ8" s="354" t="s">
        <v>19</v>
      </c>
      <c r="BR8" s="354" t="s">
        <v>20</v>
      </c>
      <c r="BS8" s="509" t="str">
        <f>IF(ISNUMBER('#6'!BS34),'#6'!BS34,"")</f>
        <v/>
      </c>
      <c r="BT8" s="509" t="str">
        <f>IF(ISNUMBER('#6'!BT34),'#6'!BT34,"")</f>
        <v/>
      </c>
      <c r="BU8" s="509" t="str">
        <f>IF(ISNUMBER('#6'!BU34),'#6'!BU34,"")</f>
        <v/>
      </c>
      <c r="BV8" s="509" t="str">
        <f>IF(ISNUMBER('#6'!BV34),'#6'!BV34,"")</f>
        <v/>
      </c>
      <c r="BW8" s="355" t="str">
        <f>'#6'!BW34</f>
        <v/>
      </c>
      <c r="BX8" s="354" t="s">
        <v>18</v>
      </c>
      <c r="BY8" s="354" t="s">
        <v>21</v>
      </c>
      <c r="BZ8" s="509" t="str">
        <f>IF(ISNUMBER('#6'!BZ34),'#6'!BZ34,"")</f>
        <v/>
      </c>
      <c r="CA8" s="509" t="str">
        <f>IF(ISNUMBER('#6'!CA34),'#6'!CA34,"")</f>
        <v/>
      </c>
      <c r="CB8" s="509" t="str">
        <f>IF(ISNUMBER('#6'!CB34),'#6'!CB34,"")</f>
        <v/>
      </c>
      <c r="CC8" s="509" t="str">
        <f>IF(ISNUMBER('#6'!CC34),'#6'!CC34,"")</f>
        <v/>
      </c>
      <c r="CD8" s="511" t="str">
        <f>'#6'!CD34</f>
        <v/>
      </c>
      <c r="CE8" s="490" t="str">
        <f t="shared" si="12"/>
        <v>O2 flow per cells (mt: ROX-corr.)</v>
      </c>
      <c r="CF8" s="490" t="str">
        <f t="shared" si="13"/>
        <v>pmol/(s*Mill)</v>
      </c>
      <c r="CG8" s="38" t="str">
        <f>IF(ISNUMBER('#6'!CG34),'#6'!CG34,"")</f>
        <v/>
      </c>
      <c r="CH8" s="38" t="str">
        <f>IF(ISNUMBER('#6'!CH34),'#6'!CH34,"")</f>
        <v/>
      </c>
      <c r="CI8" s="38" t="str">
        <f>IF(ISNUMBER('#6'!CI34),'#6'!CI34,"")</f>
        <v/>
      </c>
      <c r="CJ8" s="38" t="str">
        <f>IF(ISNUMBER('#6'!CJ34),'#6'!CJ34,"")</f>
        <v/>
      </c>
      <c r="CK8" s="355" t="str">
        <f>'#6'!CK34</f>
        <v/>
      </c>
      <c r="CL8" s="354" t="s">
        <v>174</v>
      </c>
      <c r="CM8" s="354" t="s">
        <v>1</v>
      </c>
      <c r="CN8" s="509" t="str">
        <f>IF(ISNUMBER('#6'!CN34),'#6'!CN34,"")</f>
        <v/>
      </c>
      <c r="CO8" s="509" t="str">
        <f>IF(ISNUMBER('#6'!CO34),'#6'!CO34,"")</f>
        <v/>
      </c>
      <c r="CP8" s="509" t="str">
        <f>IF(ISNUMBER('#6'!CP34),'#6'!CP34,"")</f>
        <v/>
      </c>
      <c r="CQ8" s="509" t="str">
        <f>IF(ISNUMBER('#6'!CQ34),'#6'!CQ34,"")</f>
        <v/>
      </c>
      <c r="CR8" s="355" t="str">
        <f>'#6'!CR34</f>
        <v/>
      </c>
      <c r="CS8" s="354" t="s">
        <v>175</v>
      </c>
      <c r="CT8" s="354" t="s">
        <v>1</v>
      </c>
      <c r="CU8" s="509" t="str">
        <f>IF(ISNUMBER('#6'!CU34),'#6'!CU34,"")</f>
        <v/>
      </c>
      <c r="CV8" s="509" t="str">
        <f>IF(ISNUMBER('#6'!CV34),'#6'!CV34,"")</f>
        <v/>
      </c>
      <c r="CW8" s="509" t="str">
        <f>IF(ISNUMBER('#6'!CW34),'#6'!CW34,"")</f>
        <v/>
      </c>
      <c r="CX8" s="509" t="str">
        <f>IF(ISNUMBER('#6'!CX34),'#6'!CX34,"")</f>
        <v/>
      </c>
      <c r="CY8" s="355" t="str">
        <f>'#6'!CY34</f>
        <v/>
      </c>
    </row>
    <row r="9" spans="1:116">
      <c r="A9" s="431"/>
      <c r="B9" s="336" t="str">
        <f t="shared" si="6"/>
        <v/>
      </c>
      <c r="C9" s="322" t="s">
        <v>89</v>
      </c>
      <c r="D9" s="337">
        <f t="shared" si="7"/>
        <v>7</v>
      </c>
      <c r="E9" s="462" t="str">
        <f t="shared" si="8"/>
        <v/>
      </c>
      <c r="F9" s="89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26"/>
      <c r="AA9" s="127"/>
      <c r="AH9" s="127"/>
      <c r="AJ9" s="130"/>
      <c r="AK9" s="130"/>
      <c r="AL9" s="130"/>
      <c r="AM9" s="127"/>
      <c r="AN9" s="136">
        <f t="shared" si="9"/>
        <v>171</v>
      </c>
      <c r="AO9" s="137">
        <v>7</v>
      </c>
      <c r="AP9" s="319"/>
      <c r="AQ9" s="37"/>
      <c r="AR9" s="37"/>
      <c r="AS9" s="38"/>
      <c r="AT9" s="38"/>
      <c r="AU9" s="352"/>
      <c r="AV9" s="38"/>
      <c r="AW9" s="139"/>
      <c r="AX9" s="139"/>
      <c r="AY9" s="139"/>
      <c r="AZ9" s="316"/>
      <c r="BA9" s="316"/>
      <c r="BB9" s="316"/>
      <c r="BC9" s="140"/>
      <c r="BD9" s="141"/>
      <c r="BE9" s="141"/>
      <c r="BF9" s="142"/>
      <c r="BG9" s="142"/>
      <c r="BH9" s="320"/>
      <c r="BI9" s="144"/>
      <c r="BJ9" s="28"/>
      <c r="BK9" s="28"/>
      <c r="BL9" s="38"/>
      <c r="BM9" s="38"/>
      <c r="BN9" s="38"/>
      <c r="BO9" s="38"/>
      <c r="BP9" s="148"/>
      <c r="BQ9" s="354"/>
      <c r="BR9" s="354"/>
      <c r="BS9" s="315"/>
      <c r="BT9" s="315"/>
      <c r="BU9" s="315"/>
      <c r="BV9" s="315"/>
      <c r="BW9" s="148"/>
      <c r="BX9" s="29"/>
      <c r="BY9" s="29"/>
      <c r="BZ9" s="312"/>
      <c r="CA9" s="312"/>
      <c r="CB9" s="312"/>
      <c r="CC9" s="312"/>
      <c r="CD9" s="148"/>
      <c r="CE9" s="28"/>
      <c r="CF9" s="28"/>
      <c r="CG9" s="26"/>
      <c r="CH9" s="26"/>
      <c r="CI9" s="26"/>
      <c r="CJ9" s="26"/>
      <c r="CK9" s="148"/>
      <c r="CL9" s="29"/>
      <c r="CM9" s="29"/>
      <c r="CN9" s="312"/>
      <c r="CO9" s="312"/>
      <c r="CP9" s="312"/>
      <c r="CQ9" s="312"/>
      <c r="CR9" s="148"/>
      <c r="CS9" s="29"/>
      <c r="CT9" s="29"/>
      <c r="CU9" s="312"/>
      <c r="CV9" s="312"/>
      <c r="CW9" s="312"/>
      <c r="CX9" s="312"/>
      <c r="CY9" s="148"/>
    </row>
    <row r="10" spans="1:116">
      <c r="A10" s="431"/>
      <c r="B10" s="336" t="str">
        <f t="shared" si="6"/>
        <v/>
      </c>
      <c r="C10" s="322" t="s">
        <v>89</v>
      </c>
      <c r="D10" s="337">
        <f t="shared" si="7"/>
        <v>8</v>
      </c>
      <c r="E10" s="462" t="str">
        <f t="shared" si="8"/>
        <v/>
      </c>
      <c r="F10" s="89"/>
      <c r="G10" s="43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6"/>
      <c r="AA10" s="127"/>
      <c r="AH10" s="127"/>
      <c r="AJ10" s="130"/>
      <c r="AK10" s="130"/>
      <c r="AL10" s="130"/>
      <c r="AM10" s="127"/>
      <c r="AN10" s="136">
        <f t="shared" si="9"/>
        <v>191</v>
      </c>
      <c r="AO10" s="137">
        <v>8</v>
      </c>
      <c r="AP10" s="319"/>
      <c r="AQ10" s="37"/>
      <c r="AR10" s="37"/>
      <c r="AS10" s="38"/>
      <c r="AT10" s="38"/>
      <c r="AU10" s="38"/>
      <c r="AV10" s="38"/>
      <c r="AW10" s="139"/>
      <c r="AX10" s="139"/>
      <c r="AY10" s="139"/>
      <c r="AZ10" s="316"/>
      <c r="BA10" s="316"/>
      <c r="BB10" s="316"/>
      <c r="BC10" s="140"/>
      <c r="BD10" s="141"/>
      <c r="BE10" s="141"/>
      <c r="BF10" s="142"/>
      <c r="BG10" s="143"/>
      <c r="BH10" s="320"/>
      <c r="BI10" s="144"/>
      <c r="BJ10" s="28"/>
      <c r="BK10" s="28"/>
      <c r="BL10" s="38"/>
      <c r="BM10" s="38"/>
      <c r="BN10" s="38"/>
      <c r="BO10" s="38"/>
      <c r="BP10" s="148"/>
      <c r="BQ10" s="354"/>
      <c r="BR10" s="354"/>
      <c r="BS10" s="315"/>
      <c r="BT10" s="315"/>
      <c r="BU10" s="315"/>
      <c r="BV10" s="315"/>
      <c r="BW10" s="148"/>
      <c r="BX10" s="29"/>
      <c r="BY10" s="29"/>
      <c r="BZ10" s="312"/>
      <c r="CA10" s="312"/>
      <c r="CB10" s="312"/>
      <c r="CC10" s="312"/>
      <c r="CD10" s="148"/>
      <c r="CE10" s="28"/>
      <c r="CF10" s="28"/>
      <c r="CG10" s="26"/>
      <c r="CH10" s="26"/>
      <c r="CI10" s="26"/>
      <c r="CJ10" s="26"/>
      <c r="CK10" s="148"/>
      <c r="CL10" s="29"/>
      <c r="CM10" s="29"/>
      <c r="CN10" s="312"/>
      <c r="CO10" s="312"/>
      <c r="CP10" s="312"/>
      <c r="CQ10" s="312"/>
      <c r="CR10" s="148"/>
      <c r="CS10" s="29"/>
      <c r="CT10" s="29"/>
      <c r="CU10" s="312"/>
      <c r="CV10" s="312"/>
      <c r="CW10" s="312"/>
      <c r="CX10" s="312"/>
      <c r="CY10" s="148"/>
    </row>
    <row r="11" spans="1:116">
      <c r="A11" s="431"/>
      <c r="B11" s="336" t="str">
        <f t="shared" si="6"/>
        <v/>
      </c>
      <c r="C11" s="322" t="s">
        <v>89</v>
      </c>
      <c r="D11" s="337">
        <f t="shared" si="7"/>
        <v>9</v>
      </c>
      <c r="E11" s="462" t="str">
        <f t="shared" si="8"/>
        <v/>
      </c>
      <c r="F11" s="89"/>
      <c r="G11" s="4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16"/>
      <c r="AA11" s="127"/>
      <c r="AB11" s="127"/>
      <c r="AC11" s="127"/>
      <c r="AD11" s="127"/>
      <c r="AE11" s="127"/>
      <c r="AF11" s="127"/>
      <c r="AG11" s="127"/>
      <c r="AH11" s="127"/>
      <c r="AJ11" s="127"/>
      <c r="AK11" s="127"/>
      <c r="AL11" s="127"/>
      <c r="AM11" s="127"/>
      <c r="AN11" s="136">
        <f t="shared" si="9"/>
        <v>211</v>
      </c>
      <c r="AO11" s="137">
        <v>9</v>
      </c>
      <c r="AP11" s="319"/>
      <c r="AQ11" s="37"/>
      <c r="AR11" s="37"/>
      <c r="AS11" s="38"/>
      <c r="AT11" s="38"/>
      <c r="AU11" s="38"/>
      <c r="AV11" s="38"/>
      <c r="AW11" s="139"/>
      <c r="AX11" s="139"/>
      <c r="AY11" s="139"/>
      <c r="AZ11" s="39"/>
      <c r="BA11" s="39"/>
      <c r="BB11" s="39"/>
      <c r="BC11" s="140"/>
      <c r="BD11" s="141"/>
      <c r="BE11" s="141"/>
      <c r="BF11" s="142"/>
      <c r="BG11" s="143"/>
      <c r="BH11" s="320"/>
      <c r="BI11" s="144"/>
      <c r="BJ11" s="28"/>
      <c r="BK11" s="28"/>
      <c r="BL11" s="26"/>
      <c r="BM11" s="26"/>
      <c r="BN11" s="26"/>
      <c r="BO11" s="26"/>
      <c r="BP11" s="148"/>
      <c r="BQ11" s="29"/>
      <c r="BR11" s="29"/>
      <c r="BS11" s="24"/>
      <c r="BT11" s="24"/>
      <c r="BU11" s="24"/>
      <c r="BV11" s="24"/>
      <c r="BW11" s="148"/>
      <c r="BX11" s="29"/>
      <c r="BY11" s="29"/>
      <c r="BZ11" s="24"/>
      <c r="CA11" s="24"/>
      <c r="CB11" s="24"/>
      <c r="CC11" s="24"/>
      <c r="CD11" s="148"/>
      <c r="CE11" s="28"/>
      <c r="CF11" s="28"/>
      <c r="CG11" s="26"/>
      <c r="CH11" s="26"/>
      <c r="CI11" s="26"/>
      <c r="CJ11" s="26"/>
      <c r="CK11" s="148"/>
      <c r="CL11" s="29"/>
      <c r="CM11" s="29"/>
      <c r="CN11" s="24"/>
      <c r="CO11" s="24"/>
      <c r="CP11" s="24"/>
      <c r="CQ11" s="24"/>
      <c r="CR11" s="148"/>
      <c r="CS11" s="29"/>
      <c r="CT11" s="29"/>
      <c r="CU11" s="24"/>
      <c r="CV11" s="24"/>
      <c r="CW11" s="24"/>
      <c r="CX11" s="24"/>
      <c r="CY11" s="148"/>
    </row>
    <row r="12" spans="1:116">
      <c r="A12" s="431"/>
      <c r="B12" s="336" t="str">
        <f t="shared" si="6"/>
        <v/>
      </c>
      <c r="C12" s="322" t="s">
        <v>89</v>
      </c>
      <c r="D12" s="337">
        <f t="shared" si="7"/>
        <v>10</v>
      </c>
      <c r="E12" s="462" t="str">
        <f t="shared" si="8"/>
        <v/>
      </c>
      <c r="F12" s="89"/>
      <c r="G12" s="4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26"/>
      <c r="AA12" s="127"/>
      <c r="AB12" s="127"/>
      <c r="AC12" s="127"/>
      <c r="AD12" s="127"/>
      <c r="AE12" s="127"/>
      <c r="AF12" s="127"/>
      <c r="AG12" s="127"/>
      <c r="AH12" s="127"/>
      <c r="AN12" s="136">
        <f t="shared" si="9"/>
        <v>231</v>
      </c>
      <c r="AO12" s="137">
        <v>10</v>
      </c>
      <c r="AP12" s="319"/>
      <c r="AQ12" s="37"/>
      <c r="AR12" s="37"/>
      <c r="AS12" s="38"/>
      <c r="AT12" s="38"/>
      <c r="AU12" s="38"/>
      <c r="AV12" s="38"/>
      <c r="AW12" s="139"/>
      <c r="AX12" s="139"/>
      <c r="AY12" s="39"/>
      <c r="AZ12" s="39"/>
      <c r="BA12" s="39"/>
      <c r="BB12" s="39"/>
      <c r="BC12" s="140"/>
      <c r="BD12" s="141"/>
      <c r="BE12" s="141"/>
      <c r="BF12" s="142"/>
      <c r="BG12" s="143"/>
      <c r="BH12" s="320"/>
      <c r="BI12" s="144"/>
      <c r="BJ12" s="28"/>
      <c r="BK12" s="28"/>
      <c r="BL12" s="26"/>
      <c r="BM12" s="26"/>
      <c r="BN12" s="26"/>
      <c r="BO12" s="26"/>
      <c r="BP12" s="148"/>
      <c r="BQ12" s="29"/>
      <c r="BR12" s="29"/>
      <c r="BS12" s="24"/>
      <c r="BT12" s="24"/>
      <c r="BU12" s="24"/>
      <c r="BV12" s="24"/>
      <c r="BW12" s="148"/>
      <c r="BX12" s="29"/>
      <c r="BY12" s="29"/>
      <c r="BZ12" s="24"/>
      <c r="CA12" s="24"/>
      <c r="CB12" s="24"/>
      <c r="CC12" s="24"/>
      <c r="CD12" s="148"/>
      <c r="CE12" s="28"/>
      <c r="CF12" s="28"/>
      <c r="CG12" s="26"/>
      <c r="CH12" s="26"/>
      <c r="CI12" s="26"/>
      <c r="CJ12" s="26"/>
      <c r="CK12" s="148"/>
      <c r="CL12" s="29"/>
      <c r="CM12" s="29"/>
      <c r="CN12" s="24"/>
      <c r="CO12" s="24"/>
      <c r="CP12" s="24"/>
      <c r="CQ12" s="24"/>
      <c r="CR12" s="148"/>
      <c r="CS12" s="29"/>
      <c r="CT12" s="29"/>
      <c r="CU12" s="24"/>
      <c r="CV12" s="24"/>
      <c r="CW12" s="24"/>
      <c r="CX12" s="24"/>
      <c r="CY12" s="148"/>
    </row>
    <row r="13" spans="1:116">
      <c r="A13" s="431"/>
      <c r="B13" s="336" t="str">
        <f t="shared" si="6"/>
        <v/>
      </c>
      <c r="C13" s="322" t="s">
        <v>89</v>
      </c>
      <c r="D13" s="337">
        <f t="shared" si="7"/>
        <v>11</v>
      </c>
      <c r="E13" s="462" t="str">
        <f t="shared" si="8"/>
        <v/>
      </c>
      <c r="F13" s="89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26"/>
      <c r="AA13" s="127"/>
      <c r="AB13" s="127"/>
      <c r="AC13" s="127"/>
      <c r="AD13" s="127"/>
      <c r="AE13" s="127"/>
      <c r="AF13" s="127"/>
      <c r="AG13" s="127"/>
      <c r="AH13" s="127"/>
      <c r="AN13" s="136">
        <f t="shared" si="9"/>
        <v>251</v>
      </c>
      <c r="AO13" s="137">
        <v>11</v>
      </c>
      <c r="AP13" s="319"/>
      <c r="AQ13" s="37"/>
      <c r="AR13" s="37"/>
      <c r="AS13" s="38"/>
      <c r="AT13" s="38"/>
      <c r="AU13" s="38"/>
      <c r="AV13" s="38"/>
      <c r="AW13" s="139"/>
      <c r="AX13" s="139"/>
      <c r="AY13" s="39"/>
      <c r="AZ13" s="39"/>
      <c r="BA13" s="39"/>
      <c r="BB13" s="39"/>
      <c r="BC13" s="140"/>
      <c r="BD13" s="141"/>
      <c r="BE13" s="141"/>
      <c r="BF13" s="142"/>
      <c r="BG13" s="142"/>
      <c r="BH13" s="143"/>
      <c r="BI13" s="144"/>
      <c r="BJ13" s="28"/>
      <c r="BK13" s="28"/>
      <c r="BL13" s="26"/>
      <c r="BM13" s="26"/>
      <c r="BN13" s="26"/>
      <c r="BO13" s="26"/>
      <c r="BP13" s="148"/>
      <c r="BQ13" s="29"/>
      <c r="BR13" s="29"/>
      <c r="BS13" s="24"/>
      <c r="BT13" s="24"/>
      <c r="BU13" s="24"/>
      <c r="BV13" s="24"/>
      <c r="BW13" s="148"/>
      <c r="BX13" s="29"/>
      <c r="BY13" s="29"/>
      <c r="BZ13" s="24"/>
      <c r="CA13" s="24"/>
      <c r="CB13" s="24"/>
      <c r="CC13" s="24"/>
      <c r="CD13" s="148"/>
      <c r="CE13" s="28"/>
      <c r="CF13" s="28"/>
      <c r="CG13" s="26"/>
      <c r="CH13" s="26"/>
      <c r="CI13" s="26"/>
      <c r="CJ13" s="26"/>
      <c r="CK13" s="148"/>
      <c r="CL13" s="29"/>
      <c r="CM13" s="29"/>
      <c r="CN13" s="24"/>
      <c r="CO13" s="24"/>
      <c r="CP13" s="24"/>
      <c r="CQ13" s="24"/>
      <c r="CR13" s="148"/>
      <c r="CS13" s="29"/>
      <c r="CT13" s="29"/>
      <c r="CU13" s="24"/>
      <c r="CV13" s="24"/>
      <c r="CW13" s="24"/>
      <c r="CX13" s="24"/>
      <c r="CY13" s="148"/>
    </row>
    <row r="14" spans="1:116">
      <c r="A14" s="431"/>
      <c r="B14" s="336" t="str">
        <f t="shared" si="6"/>
        <v/>
      </c>
      <c r="C14" s="322" t="s">
        <v>89</v>
      </c>
      <c r="D14" s="337">
        <f t="shared" si="7"/>
        <v>12</v>
      </c>
      <c r="E14" s="462" t="str">
        <f t="shared" si="8"/>
        <v/>
      </c>
      <c r="F14" s="89"/>
      <c r="G14" s="4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26"/>
      <c r="AH14" s="127"/>
      <c r="AM14" s="133"/>
      <c r="AN14" s="136">
        <f t="shared" si="9"/>
        <v>271</v>
      </c>
      <c r="AO14" s="137">
        <v>12</v>
      </c>
      <c r="AP14" s="319"/>
      <c r="AQ14" s="37"/>
      <c r="AR14" s="37"/>
      <c r="AS14" s="38"/>
      <c r="AT14" s="38"/>
      <c r="AU14" s="38"/>
      <c r="AV14" s="38"/>
      <c r="AW14" s="139"/>
      <c r="AX14" s="139"/>
      <c r="AY14" s="39"/>
      <c r="AZ14" s="39"/>
      <c r="BA14" s="39"/>
      <c r="BB14" s="39"/>
      <c r="BC14" s="140"/>
      <c r="BD14" s="141"/>
      <c r="BE14" s="141"/>
      <c r="BF14" s="142"/>
      <c r="BG14" s="143"/>
      <c r="BH14" s="320"/>
      <c r="BI14" s="144"/>
      <c r="BJ14" s="28"/>
      <c r="BK14" s="28"/>
      <c r="BL14" s="26"/>
      <c r="BM14" s="26"/>
      <c r="BN14" s="26"/>
      <c r="BO14" s="26"/>
      <c r="BP14" s="148"/>
      <c r="BQ14" s="29"/>
      <c r="BR14" s="29"/>
      <c r="BS14" s="24"/>
      <c r="BT14" s="354"/>
      <c r="BU14" s="24"/>
      <c r="BV14" s="24"/>
      <c r="BW14" s="148"/>
      <c r="BX14" s="29"/>
      <c r="BY14" s="29"/>
      <c r="BZ14" s="24"/>
      <c r="CA14" s="24"/>
      <c r="CB14" s="24"/>
      <c r="CC14" s="24"/>
      <c r="CD14" s="148"/>
      <c r="CE14" s="28"/>
      <c r="CF14" s="28"/>
      <c r="CG14" s="26"/>
      <c r="CH14" s="26"/>
      <c r="CI14" s="26"/>
      <c r="CJ14" s="26"/>
      <c r="CK14" s="148"/>
      <c r="CL14" s="29"/>
      <c r="CM14" s="29"/>
      <c r="CN14" s="24"/>
      <c r="CO14" s="24"/>
      <c r="CP14" s="24"/>
      <c r="CQ14" s="24"/>
      <c r="CR14" s="148"/>
      <c r="CS14" s="29"/>
      <c r="CT14" s="29"/>
      <c r="CU14" s="24"/>
      <c r="CV14" s="24"/>
      <c r="CW14" s="24"/>
      <c r="CX14" s="24"/>
      <c r="CY14" s="148"/>
    </row>
    <row r="15" spans="1:116">
      <c r="A15" s="431"/>
      <c r="B15" s="336" t="str">
        <f t="shared" si="6"/>
        <v/>
      </c>
      <c r="C15" s="322" t="s">
        <v>89</v>
      </c>
      <c r="D15" s="337">
        <f t="shared" si="7"/>
        <v>13</v>
      </c>
      <c r="E15" s="462" t="str">
        <f t="shared" si="8"/>
        <v/>
      </c>
      <c r="F15" s="89"/>
      <c r="G15" s="4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26"/>
      <c r="AH15" s="127"/>
      <c r="AM15" s="135"/>
      <c r="AN15" s="136">
        <f t="shared" si="9"/>
        <v>291</v>
      </c>
      <c r="AO15" s="137">
        <v>13</v>
      </c>
      <c r="AP15" s="319"/>
      <c r="AQ15" s="37"/>
      <c r="AR15" s="37"/>
      <c r="AS15" s="38"/>
      <c r="AT15" s="38"/>
      <c r="AU15" s="38"/>
      <c r="AV15" s="38"/>
      <c r="AW15" s="139"/>
      <c r="AX15" s="139"/>
      <c r="AY15" s="39"/>
      <c r="AZ15" s="39"/>
      <c r="BA15" s="39"/>
      <c r="BB15" s="39"/>
      <c r="BC15" s="140"/>
      <c r="BD15" s="141"/>
      <c r="BE15" s="141"/>
      <c r="BF15" s="142"/>
      <c r="BG15" s="143"/>
      <c r="BH15" s="320"/>
      <c r="BI15" s="144"/>
      <c r="BJ15" s="28"/>
      <c r="BK15" s="28"/>
      <c r="BL15" s="26"/>
      <c r="BM15" s="26"/>
      <c r="BN15" s="26"/>
      <c r="BO15" s="26"/>
      <c r="BP15" s="148"/>
      <c r="BQ15" s="29"/>
      <c r="BR15" s="29"/>
      <c r="BS15" s="24"/>
      <c r="BT15" s="24"/>
      <c r="BU15" s="24"/>
      <c r="BV15" s="24"/>
      <c r="BW15" s="148"/>
      <c r="BX15" s="29"/>
      <c r="BY15" s="29"/>
      <c r="BZ15" s="24"/>
      <c r="CA15" s="24"/>
      <c r="CB15" s="24"/>
      <c r="CC15" s="24"/>
      <c r="CD15" s="148"/>
      <c r="CE15" s="28"/>
      <c r="CF15" s="28"/>
      <c r="CG15" s="26"/>
      <c r="CH15" s="26"/>
      <c r="CI15" s="26"/>
      <c r="CJ15" s="26"/>
      <c r="CK15" s="148"/>
      <c r="CL15" s="29"/>
      <c r="CM15" s="29"/>
      <c r="CN15" s="24"/>
      <c r="CO15" s="24"/>
      <c r="CP15" s="24"/>
      <c r="CQ15" s="24"/>
      <c r="CR15" s="148"/>
      <c r="CS15" s="29"/>
      <c r="CT15" s="29"/>
      <c r="CU15" s="24"/>
      <c r="CV15" s="24"/>
      <c r="CW15" s="24"/>
      <c r="CX15" s="24"/>
      <c r="CY15" s="148"/>
    </row>
    <row r="16" spans="1:116" ht="13.5" thickBot="1">
      <c r="A16" s="431"/>
      <c r="B16" s="336" t="str">
        <f t="shared" si="6"/>
        <v/>
      </c>
      <c r="C16" s="322" t="s">
        <v>89</v>
      </c>
      <c r="D16" s="337">
        <f t="shared" si="7"/>
        <v>14</v>
      </c>
      <c r="E16" s="462" t="str">
        <f t="shared" si="8"/>
        <v/>
      </c>
      <c r="F16" s="89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26"/>
      <c r="AH16" s="127"/>
      <c r="AN16" s="136">
        <f t="shared" si="9"/>
        <v>311</v>
      </c>
      <c r="AO16" s="137">
        <v>14</v>
      </c>
      <c r="AP16" s="319"/>
      <c r="AQ16" s="37"/>
      <c r="AR16" s="37"/>
      <c r="AS16" s="38"/>
      <c r="AT16" s="38"/>
      <c r="AU16" s="38"/>
      <c r="AV16" s="38"/>
      <c r="AW16" s="139"/>
      <c r="AX16" s="139"/>
      <c r="AY16" s="39"/>
      <c r="AZ16" s="39"/>
      <c r="BA16" s="39"/>
      <c r="BB16" s="39"/>
      <c r="BC16" s="140"/>
      <c r="BD16" s="141"/>
      <c r="BE16" s="141"/>
      <c r="BF16" s="142"/>
      <c r="BG16" s="143"/>
      <c r="BH16" s="320"/>
      <c r="BI16" s="144"/>
      <c r="BJ16" s="28"/>
      <c r="BK16" s="28"/>
      <c r="BL16" s="26"/>
      <c r="BM16" s="26"/>
      <c r="BN16" s="26"/>
      <c r="BO16" s="26"/>
      <c r="BP16" s="148"/>
      <c r="BQ16" s="29"/>
      <c r="BR16" s="29"/>
      <c r="BS16" s="24"/>
      <c r="BT16" s="24"/>
      <c r="BU16" s="24"/>
      <c r="BV16" s="24"/>
      <c r="BW16" s="148"/>
      <c r="BX16" s="29"/>
      <c r="BY16" s="29"/>
      <c r="BZ16" s="24"/>
      <c r="CA16" s="24"/>
      <c r="CB16" s="24"/>
      <c r="CC16" s="24"/>
      <c r="CD16" s="148"/>
      <c r="CE16" s="28"/>
      <c r="CF16" s="28"/>
      <c r="CG16" s="26"/>
      <c r="CH16" s="26"/>
      <c r="CI16" s="26"/>
      <c r="CJ16" s="26"/>
      <c r="CK16" s="148"/>
      <c r="CL16" s="29"/>
      <c r="CM16" s="29"/>
      <c r="CN16" s="24"/>
      <c r="CO16" s="24"/>
      <c r="CP16" s="24"/>
      <c r="CQ16" s="24"/>
      <c r="CR16" s="148"/>
      <c r="CS16" s="29"/>
      <c r="CT16" s="29"/>
      <c r="CU16" s="24"/>
      <c r="CV16" s="24"/>
      <c r="CW16" s="24"/>
      <c r="CX16" s="24"/>
      <c r="CY16" s="148"/>
    </row>
    <row r="17" spans="1:103">
      <c r="A17" s="431"/>
      <c r="B17" s="336" t="str">
        <f t="shared" si="6"/>
        <v/>
      </c>
      <c r="C17" s="322" t="s">
        <v>89</v>
      </c>
      <c r="D17" s="337">
        <f t="shared" si="7"/>
        <v>15</v>
      </c>
      <c r="E17" s="462" t="str">
        <f t="shared" si="8"/>
        <v/>
      </c>
      <c r="F17" s="89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AH17" s="127"/>
      <c r="AI17" s="127" t="str">
        <f>BR33</f>
        <v>FCR, relative</v>
      </c>
      <c r="AJ17" s="484" t="str">
        <f>AJ$1</f>
        <v>R</v>
      </c>
      <c r="AK17" s="31" t="str">
        <f t="shared" ref="AK17:AM17" si="14">AK$1</f>
        <v>1Omy</v>
      </c>
      <c r="AL17" s="32" t="str">
        <f t="shared" si="14"/>
        <v>2U</v>
      </c>
      <c r="AM17" s="33" t="str">
        <f t="shared" si="14"/>
        <v>3Rot</v>
      </c>
      <c r="AN17" s="136">
        <f t="shared" si="9"/>
        <v>331</v>
      </c>
      <c r="AO17" s="137">
        <v>15</v>
      </c>
      <c r="AP17" s="319"/>
      <c r="AQ17" s="37"/>
      <c r="AR17" s="37"/>
      <c r="AS17" s="38"/>
      <c r="AT17" s="38"/>
      <c r="AU17" s="38"/>
      <c r="AV17" s="38"/>
      <c r="AW17" s="139"/>
      <c r="AX17" s="139"/>
      <c r="AY17" s="39"/>
      <c r="AZ17" s="39"/>
      <c r="BA17" s="39"/>
      <c r="BB17" s="39"/>
      <c r="BC17" s="140"/>
      <c r="BD17" s="141"/>
      <c r="BE17" s="141"/>
      <c r="BF17" s="142"/>
      <c r="BG17" s="143"/>
      <c r="BH17" s="320"/>
      <c r="BI17" s="144"/>
      <c r="BJ17" s="28"/>
      <c r="BK17" s="28"/>
      <c r="BL17" s="26"/>
      <c r="BM17" s="26"/>
      <c r="BN17" s="26"/>
      <c r="BO17" s="26"/>
      <c r="BP17" s="148"/>
      <c r="BQ17" s="29"/>
      <c r="BR17" s="29"/>
      <c r="BS17" s="24"/>
      <c r="BT17" s="24"/>
      <c r="BU17" s="24"/>
      <c r="BV17" s="24"/>
      <c r="BW17" s="148"/>
      <c r="BX17" s="29"/>
      <c r="BY17" s="29"/>
      <c r="BZ17" s="24"/>
      <c r="CA17" s="24"/>
      <c r="CB17" s="24"/>
      <c r="CC17" s="24"/>
      <c r="CD17" s="148"/>
      <c r="CE17" s="28"/>
      <c r="CF17" s="28"/>
      <c r="CG17" s="26"/>
      <c r="CH17" s="26"/>
      <c r="CI17" s="26"/>
      <c r="CJ17" s="26"/>
      <c r="CK17" s="148"/>
      <c r="CL17" s="29"/>
      <c r="CM17" s="29"/>
      <c r="CN17" s="24"/>
      <c r="CO17" s="24"/>
      <c r="CP17" s="24"/>
      <c r="CQ17" s="24"/>
      <c r="CR17" s="148"/>
      <c r="CS17" s="29"/>
      <c r="CT17" s="29"/>
      <c r="CU17" s="24"/>
      <c r="CV17" s="24"/>
      <c r="CW17" s="24"/>
      <c r="CX17" s="24"/>
      <c r="CY17" s="148"/>
    </row>
    <row r="18" spans="1:103">
      <c r="A18" s="431"/>
      <c r="B18" s="336" t="str">
        <f t="shared" si="6"/>
        <v/>
      </c>
      <c r="C18" s="322" t="s">
        <v>89</v>
      </c>
      <c r="D18" s="337">
        <f t="shared" si="7"/>
        <v>16</v>
      </c>
      <c r="E18" s="462" t="str">
        <f t="shared" si="8"/>
        <v/>
      </c>
      <c r="F18" s="89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26"/>
      <c r="AH18" s="127"/>
      <c r="AI18" s="127" t="str">
        <f>BR34</f>
        <v>Median</v>
      </c>
      <c r="AJ18" s="212" t="e">
        <f>BS34</f>
        <v>#NUM!</v>
      </c>
      <c r="AK18" s="212" t="e">
        <f>BT34</f>
        <v>#NUM!</v>
      </c>
      <c r="AL18" s="212" t="e">
        <f>BU34</f>
        <v>#NUM!</v>
      </c>
      <c r="AM18" s="212" t="e">
        <f>BV34</f>
        <v>#NUM!</v>
      </c>
      <c r="AN18" s="155">
        <f t="shared" si="9"/>
        <v>351</v>
      </c>
      <c r="AO18" s="137">
        <v>16</v>
      </c>
      <c r="AP18" s="319"/>
      <c r="AQ18" s="37"/>
      <c r="AR18" s="37"/>
      <c r="AS18" s="38"/>
      <c r="AT18" s="38"/>
      <c r="AU18" s="38"/>
      <c r="AV18" s="38"/>
      <c r="AW18" s="139"/>
      <c r="AX18" s="139"/>
      <c r="AY18" s="39"/>
      <c r="AZ18" s="39"/>
      <c r="BA18" s="39"/>
      <c r="BB18" s="39"/>
      <c r="BC18" s="140"/>
      <c r="BD18" s="141"/>
      <c r="BE18" s="141"/>
      <c r="BF18" s="142"/>
      <c r="BG18" s="143"/>
      <c r="BH18" s="320"/>
      <c r="BI18" s="144"/>
      <c r="BJ18" s="28"/>
      <c r="BK18" s="28"/>
      <c r="BL18" s="26"/>
      <c r="BM18" s="26"/>
      <c r="BN18" s="26"/>
      <c r="BO18" s="26"/>
      <c r="BP18" s="148"/>
      <c r="BQ18" s="29"/>
      <c r="BR18" s="29"/>
      <c r="BS18" s="24"/>
      <c r="BT18" s="24"/>
      <c r="BU18" s="24"/>
      <c r="BV18" s="24"/>
      <c r="BW18" s="148"/>
      <c r="BX18" s="29"/>
      <c r="BY18" s="29"/>
      <c r="BZ18" s="24"/>
      <c r="CA18" s="24"/>
      <c r="CB18" s="24"/>
      <c r="CC18" s="24"/>
      <c r="CD18" s="148"/>
      <c r="CE18" s="28"/>
      <c r="CF18" s="28"/>
      <c r="CG18" s="26"/>
      <c r="CH18" s="26"/>
      <c r="CI18" s="26"/>
      <c r="CJ18" s="26"/>
      <c r="CK18" s="148"/>
      <c r="CL18" s="29"/>
      <c r="CM18" s="29"/>
      <c r="CN18" s="24"/>
      <c r="CO18" s="24"/>
      <c r="CP18" s="24"/>
      <c r="CQ18" s="24"/>
      <c r="CR18" s="148"/>
      <c r="CS18" s="29"/>
      <c r="CT18" s="29"/>
      <c r="CU18" s="24"/>
      <c r="CV18" s="24"/>
      <c r="CW18" s="24"/>
      <c r="CX18" s="24"/>
      <c r="CY18" s="148"/>
    </row>
    <row r="19" spans="1:103">
      <c r="A19" s="431"/>
      <c r="B19" s="336" t="str">
        <f t="shared" si="6"/>
        <v/>
      </c>
      <c r="C19" s="322" t="s">
        <v>89</v>
      </c>
      <c r="D19" s="337">
        <f t="shared" si="7"/>
        <v>17</v>
      </c>
      <c r="E19" s="462" t="str">
        <f t="shared" si="8"/>
        <v/>
      </c>
      <c r="F19" s="89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26"/>
      <c r="AH19" s="127"/>
      <c r="AM19" s="133"/>
      <c r="AN19" s="155">
        <f t="shared" si="9"/>
        <v>371</v>
      </c>
      <c r="AO19" s="137">
        <v>17</v>
      </c>
      <c r="AP19" s="319"/>
      <c r="AQ19" s="37"/>
      <c r="AR19" s="37"/>
      <c r="AS19" s="38"/>
      <c r="AT19" s="38"/>
      <c r="AU19" s="38"/>
      <c r="AV19" s="38"/>
      <c r="AW19" s="139"/>
      <c r="AX19" s="139"/>
      <c r="AY19" s="39"/>
      <c r="AZ19" s="39"/>
      <c r="BA19" s="39"/>
      <c r="BB19" s="39"/>
      <c r="BC19" s="140"/>
      <c r="BD19" s="141"/>
      <c r="BE19" s="141"/>
      <c r="BF19" s="142"/>
      <c r="BG19" s="143"/>
      <c r="BH19" s="320"/>
      <c r="BI19" s="144"/>
      <c r="BJ19" s="28"/>
      <c r="BK19" s="28"/>
      <c r="BL19" s="26"/>
      <c r="BM19" s="26"/>
      <c r="BN19" s="26"/>
      <c r="BO19" s="26"/>
      <c r="BP19" s="148"/>
      <c r="BQ19" s="29"/>
      <c r="BR19" s="29"/>
      <c r="BS19" s="24"/>
      <c r="BT19" s="24"/>
      <c r="BU19" s="24"/>
      <c r="BV19" s="24"/>
      <c r="BW19" s="148"/>
      <c r="BX19" s="29"/>
      <c r="BY19" s="29"/>
      <c r="BZ19" s="24"/>
      <c r="CA19" s="24"/>
      <c r="CB19" s="24"/>
      <c r="CC19" s="24"/>
      <c r="CD19" s="148"/>
      <c r="CE19" s="28"/>
      <c r="CF19" s="28"/>
      <c r="CG19" s="26"/>
      <c r="CH19" s="26"/>
      <c r="CI19" s="26"/>
      <c r="CJ19" s="26"/>
      <c r="CK19" s="148"/>
      <c r="CL19" s="29"/>
      <c r="CM19" s="29"/>
      <c r="CN19" s="24"/>
      <c r="CO19" s="24"/>
      <c r="CP19" s="24"/>
      <c r="CQ19" s="24"/>
      <c r="CR19" s="148"/>
      <c r="CS19" s="29"/>
      <c r="CT19" s="29"/>
      <c r="CU19" s="24"/>
      <c r="CV19" s="24"/>
      <c r="CW19" s="24"/>
      <c r="CX19" s="24"/>
      <c r="CY19" s="148"/>
    </row>
    <row r="20" spans="1:103">
      <c r="A20" s="431"/>
      <c r="B20" s="336" t="str">
        <f t="shared" si="6"/>
        <v/>
      </c>
      <c r="C20" s="322" t="s">
        <v>89</v>
      </c>
      <c r="D20" s="337">
        <f t="shared" si="7"/>
        <v>18</v>
      </c>
      <c r="E20" s="462" t="str">
        <f t="shared" si="8"/>
        <v/>
      </c>
      <c r="F20" s="89"/>
      <c r="H20" s="179"/>
      <c r="I20" s="179"/>
      <c r="J20" s="179"/>
      <c r="K20" s="179"/>
      <c r="L20" s="179"/>
      <c r="M20" s="179"/>
      <c r="N20" s="179"/>
      <c r="O20" s="179"/>
      <c r="P20" s="179"/>
      <c r="Q20" s="179"/>
      <c r="R20" s="179"/>
      <c r="S20" s="179"/>
      <c r="T20" s="179"/>
      <c r="U20" s="179"/>
      <c r="V20" s="179"/>
      <c r="W20" s="179"/>
      <c r="X20" s="179"/>
      <c r="Y20" s="179"/>
      <c r="AN20" s="136">
        <f t="shared" si="9"/>
        <v>391</v>
      </c>
      <c r="AO20" s="137">
        <v>18</v>
      </c>
      <c r="AP20" s="319"/>
      <c r="AQ20" s="37"/>
      <c r="AR20" s="37"/>
      <c r="AS20" s="38"/>
      <c r="AT20" s="38"/>
      <c r="AU20" s="38"/>
      <c r="AV20" s="38"/>
      <c r="AW20" s="139"/>
      <c r="AX20" s="139"/>
      <c r="AY20" s="39"/>
      <c r="AZ20" s="39"/>
      <c r="BA20" s="39"/>
      <c r="BB20" s="39"/>
      <c r="BC20" s="140"/>
      <c r="BD20" s="141"/>
      <c r="BE20" s="141"/>
      <c r="BF20" s="142"/>
      <c r="BG20" s="143"/>
      <c r="BH20" s="320"/>
      <c r="BI20" s="144"/>
      <c r="BJ20" s="28"/>
      <c r="BK20" s="28"/>
      <c r="BL20" s="26"/>
      <c r="BM20" s="26"/>
      <c r="BN20" s="26"/>
      <c r="BO20" s="26"/>
      <c r="BP20" s="148"/>
      <c r="BQ20" s="29"/>
      <c r="BR20" s="29"/>
      <c r="BS20" s="24"/>
      <c r="BT20" s="24"/>
      <c r="BU20" s="24"/>
      <c r="BV20" s="24"/>
      <c r="BW20" s="148"/>
      <c r="BX20" s="29"/>
      <c r="BY20" s="29"/>
      <c r="BZ20" s="24"/>
      <c r="CA20" s="24"/>
      <c r="CB20" s="24"/>
      <c r="CC20" s="24"/>
      <c r="CD20" s="148"/>
      <c r="CE20" s="28"/>
      <c r="CF20" s="28"/>
      <c r="CG20" s="26"/>
      <c r="CH20" s="26"/>
      <c r="CI20" s="26"/>
      <c r="CJ20" s="26"/>
      <c r="CK20" s="148"/>
      <c r="CL20" s="29"/>
      <c r="CM20" s="29"/>
      <c r="CN20" s="24"/>
      <c r="CO20" s="24"/>
      <c r="CP20" s="24"/>
      <c r="CQ20" s="24"/>
      <c r="CR20" s="148"/>
      <c r="CS20" s="29"/>
      <c r="CT20" s="29"/>
      <c r="CU20" s="24"/>
      <c r="CV20" s="24"/>
      <c r="CW20" s="24"/>
      <c r="CX20" s="24"/>
      <c r="CY20" s="148"/>
    </row>
    <row r="21" spans="1:103">
      <c r="A21" s="431"/>
      <c r="C21" s="322" t="s">
        <v>89</v>
      </c>
      <c r="D21" s="337">
        <f t="shared" si="7"/>
        <v>19</v>
      </c>
      <c r="E21" s="462" t="str">
        <f t="shared" si="8"/>
        <v/>
      </c>
      <c r="F21" s="22"/>
      <c r="H21" s="179"/>
      <c r="I21" s="179"/>
      <c r="J21" s="179"/>
      <c r="K21" s="179"/>
      <c r="L21" s="179"/>
      <c r="M21" s="179"/>
      <c r="N21" s="179"/>
      <c r="O21" s="179"/>
      <c r="P21" s="179"/>
      <c r="Q21" s="179"/>
      <c r="R21" s="179"/>
      <c r="S21" s="179"/>
      <c r="T21" s="179"/>
      <c r="U21" s="179"/>
      <c r="V21" s="179"/>
      <c r="W21" s="179"/>
      <c r="X21" s="179"/>
      <c r="Y21" s="179"/>
      <c r="AN21" s="136">
        <f t="shared" si="9"/>
        <v>411</v>
      </c>
      <c r="AO21" s="137">
        <v>19</v>
      </c>
      <c r="AP21" s="319"/>
      <c r="AQ21" s="37"/>
      <c r="AR21" s="37"/>
      <c r="AS21" s="38"/>
      <c r="AT21" s="38"/>
      <c r="AU21" s="38"/>
      <c r="AV21" s="38"/>
      <c r="AW21" s="139"/>
      <c r="AX21" s="139"/>
      <c r="AY21" s="39"/>
      <c r="AZ21" s="39"/>
      <c r="BA21" s="39"/>
      <c r="BB21" s="39"/>
      <c r="BC21" s="140"/>
      <c r="BD21" s="141"/>
      <c r="BE21" s="141"/>
      <c r="BF21" s="142"/>
      <c r="BG21" s="143"/>
      <c r="BH21" s="320"/>
      <c r="BI21" s="144"/>
      <c r="BJ21" s="28"/>
      <c r="BK21" s="28"/>
      <c r="BL21" s="26"/>
      <c r="BM21" s="26"/>
      <c r="BN21" s="26"/>
      <c r="BO21" s="26"/>
      <c r="BP21" s="148"/>
      <c r="BQ21" s="29"/>
      <c r="BR21" s="29"/>
      <c r="BS21" s="24"/>
      <c r="BT21" s="24"/>
      <c r="BU21" s="24"/>
      <c r="BV21" s="24"/>
      <c r="BW21" s="148"/>
      <c r="BX21" s="29"/>
      <c r="BY21" s="29"/>
      <c r="BZ21" s="24"/>
      <c r="CA21" s="24"/>
      <c r="CB21" s="24"/>
      <c r="CC21" s="24"/>
      <c r="CD21" s="148"/>
      <c r="CE21" s="28"/>
      <c r="CF21" s="28"/>
      <c r="CG21" s="26"/>
      <c r="CH21" s="26"/>
      <c r="CI21" s="26"/>
      <c r="CJ21" s="26"/>
      <c r="CK21" s="148"/>
      <c r="CL21" s="29"/>
      <c r="CM21" s="29"/>
      <c r="CN21" s="24"/>
      <c r="CO21" s="24"/>
      <c r="CP21" s="24"/>
      <c r="CQ21" s="24"/>
      <c r="CR21" s="148"/>
      <c r="CS21" s="29"/>
      <c r="CT21" s="29"/>
      <c r="CU21" s="24"/>
      <c r="CV21" s="24"/>
      <c r="CW21" s="24"/>
      <c r="CX21" s="24"/>
      <c r="CY21" s="148"/>
    </row>
    <row r="22" spans="1:103">
      <c r="A22" s="431"/>
      <c r="C22" s="322" t="s">
        <v>89</v>
      </c>
      <c r="D22" s="337">
        <f t="shared" ref="D22:D32" si="15">IF(ISNUMBER(AO22),AO22,"")</f>
        <v>20</v>
      </c>
      <c r="E22" s="462" t="str">
        <f t="shared" si="8"/>
        <v/>
      </c>
      <c r="G22" s="150" t="s">
        <v>235</v>
      </c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2"/>
      <c r="AA22" s="45"/>
      <c r="AD22" s="45"/>
      <c r="AE22" s="45"/>
      <c r="AF22" s="45"/>
      <c r="AG22" s="45"/>
      <c r="AH22" s="153"/>
      <c r="AI22" s="154"/>
      <c r="AJ22" s="154"/>
      <c r="AK22" s="154"/>
      <c r="AL22" s="154"/>
      <c r="AM22" s="154"/>
      <c r="AN22" s="136">
        <f t="shared" si="9"/>
        <v>431</v>
      </c>
      <c r="AO22" s="137">
        <v>20</v>
      </c>
      <c r="AP22" s="319"/>
      <c r="AQ22" s="37"/>
      <c r="AR22" s="37"/>
      <c r="AS22" s="38"/>
      <c r="AT22" s="38"/>
      <c r="AU22" s="38"/>
      <c r="AV22" s="38"/>
      <c r="AW22" s="139"/>
      <c r="AX22" s="139"/>
      <c r="AY22" s="39"/>
      <c r="AZ22" s="39"/>
      <c r="BA22" s="39"/>
      <c r="BB22" s="39"/>
      <c r="BC22" s="140"/>
      <c r="BD22" s="141"/>
      <c r="BE22" s="141"/>
      <c r="BF22" s="142"/>
      <c r="BG22" s="143"/>
      <c r="BH22" s="320"/>
      <c r="BI22" s="144"/>
      <c r="BJ22" s="28"/>
      <c r="BK22" s="28"/>
      <c r="BL22" s="26"/>
      <c r="BM22" s="26"/>
      <c r="BN22" s="26"/>
      <c r="BO22" s="26"/>
      <c r="BP22" s="148"/>
      <c r="BQ22" s="29"/>
      <c r="BR22" s="29"/>
      <c r="BS22" s="24"/>
      <c r="BT22" s="24"/>
      <c r="BU22" s="24"/>
      <c r="BV22" s="24"/>
      <c r="BW22" s="148"/>
      <c r="BX22" s="29"/>
      <c r="BY22" s="29"/>
      <c r="BZ22" s="24"/>
      <c r="CA22" s="24"/>
      <c r="CB22" s="24"/>
      <c r="CC22" s="24"/>
      <c r="CD22" s="148"/>
      <c r="CE22" s="28"/>
      <c r="CF22" s="28"/>
      <c r="CG22" s="26"/>
      <c r="CH22" s="26"/>
      <c r="CI22" s="26"/>
      <c r="CJ22" s="26"/>
      <c r="CK22" s="148"/>
      <c r="CL22" s="29"/>
      <c r="CM22" s="29"/>
      <c r="CN22" s="24"/>
      <c r="CO22" s="24"/>
      <c r="CP22" s="24"/>
      <c r="CQ22" s="24"/>
      <c r="CR22" s="148"/>
      <c r="CS22" s="29"/>
      <c r="CT22" s="29"/>
      <c r="CU22" s="24"/>
      <c r="CV22" s="24"/>
      <c r="CW22" s="24"/>
      <c r="CX22" s="24"/>
      <c r="CY22" s="148"/>
    </row>
    <row r="23" spans="1:103">
      <c r="A23" s="431"/>
      <c r="C23" s="322" t="s">
        <v>89</v>
      </c>
      <c r="D23" s="337">
        <f t="shared" si="15"/>
        <v>21</v>
      </c>
      <c r="E23" s="462" t="str">
        <f t="shared" si="8"/>
        <v/>
      </c>
      <c r="G23" s="461" t="s">
        <v>64</v>
      </c>
      <c r="H23" s="456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AH23" s="23"/>
      <c r="AI23" s="141"/>
      <c r="AJ23" s="134"/>
      <c r="AK23" s="134"/>
      <c r="AL23" s="134"/>
      <c r="AM23" s="134"/>
      <c r="AN23" s="136">
        <f t="shared" si="9"/>
        <v>451</v>
      </c>
      <c r="AO23" s="137">
        <v>21</v>
      </c>
      <c r="AP23" s="319"/>
      <c r="AQ23" s="37"/>
      <c r="AR23" s="37"/>
      <c r="AS23" s="38"/>
      <c r="AT23" s="38"/>
      <c r="AU23" s="38"/>
      <c r="AV23" s="38"/>
      <c r="AW23" s="139"/>
      <c r="AX23" s="139"/>
      <c r="AY23" s="39"/>
      <c r="AZ23" s="39"/>
      <c r="BA23" s="39"/>
      <c r="BB23" s="39"/>
      <c r="BC23" s="140"/>
      <c r="BD23" s="141"/>
      <c r="BE23" s="141"/>
      <c r="BF23" s="142"/>
      <c r="BG23" s="143"/>
      <c r="BH23" s="320"/>
      <c r="BI23" s="144"/>
      <c r="BJ23" s="28"/>
      <c r="BK23" s="28"/>
      <c r="BL23" s="26"/>
      <c r="BM23" s="26"/>
      <c r="BN23" s="26"/>
      <c r="BO23" s="26"/>
      <c r="BP23" s="148"/>
      <c r="BQ23" s="29"/>
      <c r="BR23" s="29"/>
      <c r="BS23" s="24"/>
      <c r="BT23" s="24"/>
      <c r="BU23" s="24"/>
      <c r="BV23" s="24"/>
      <c r="BW23" s="148"/>
      <c r="BX23" s="29"/>
      <c r="BY23" s="29"/>
      <c r="BZ23" s="24"/>
      <c r="CA23" s="24"/>
      <c r="CB23" s="24"/>
      <c r="CC23" s="24"/>
      <c r="CD23" s="148"/>
      <c r="CE23" s="28"/>
      <c r="CF23" s="28"/>
      <c r="CG23" s="26"/>
      <c r="CH23" s="26"/>
      <c r="CI23" s="26"/>
      <c r="CJ23" s="26"/>
      <c r="CK23" s="148"/>
      <c r="CL23" s="29"/>
      <c r="CM23" s="29"/>
      <c r="CN23" s="24"/>
      <c r="CO23" s="24"/>
      <c r="CP23" s="24"/>
      <c r="CQ23" s="24"/>
      <c r="CR23" s="148"/>
      <c r="CS23" s="29"/>
      <c r="CT23" s="29"/>
      <c r="CU23" s="24"/>
      <c r="CV23" s="24"/>
      <c r="CW23" s="24"/>
      <c r="CX23" s="24"/>
      <c r="CY23" s="148"/>
    </row>
    <row r="24" spans="1:103">
      <c r="A24" s="431"/>
      <c r="C24" s="322" t="s">
        <v>89</v>
      </c>
      <c r="D24" s="337">
        <f t="shared" si="15"/>
        <v>22</v>
      </c>
      <c r="E24" s="462" t="str">
        <f t="shared" si="8"/>
        <v/>
      </c>
      <c r="Z24" s="116"/>
      <c r="AH24" s="23"/>
      <c r="AI24" s="141"/>
      <c r="AJ24" s="134"/>
      <c r="AK24" s="134"/>
      <c r="AL24" s="134"/>
      <c r="AM24" s="134"/>
      <c r="AN24" s="136">
        <f t="shared" si="9"/>
        <v>471</v>
      </c>
      <c r="AO24" s="137">
        <v>22</v>
      </c>
      <c r="AP24" s="319"/>
      <c r="AQ24" s="37"/>
      <c r="AR24" s="37"/>
      <c r="AS24" s="38"/>
      <c r="AT24" s="38"/>
      <c r="AU24" s="38"/>
      <c r="AV24" s="38"/>
      <c r="AW24" s="139"/>
      <c r="AX24" s="139"/>
      <c r="AY24" s="39"/>
      <c r="AZ24" s="39"/>
      <c r="BA24" s="39"/>
      <c r="BB24" s="39"/>
      <c r="BC24" s="140"/>
      <c r="BD24" s="141"/>
      <c r="BE24" s="141"/>
      <c r="BF24" s="142"/>
      <c r="BG24" s="143"/>
      <c r="BH24" s="320"/>
      <c r="BI24" s="144"/>
      <c r="BJ24" s="28"/>
      <c r="BK24" s="28"/>
      <c r="BL24" s="26"/>
      <c r="BM24" s="26"/>
      <c r="BN24" s="26"/>
      <c r="BO24" s="26"/>
      <c r="BP24" s="148"/>
      <c r="BQ24" s="29"/>
      <c r="BR24" s="29"/>
      <c r="BS24" s="24"/>
      <c r="BT24" s="24"/>
      <c r="BU24" s="24"/>
      <c r="BV24" s="24"/>
      <c r="BW24" s="148"/>
      <c r="BX24" s="29"/>
      <c r="BY24" s="29"/>
      <c r="BZ24" s="24"/>
      <c r="CA24" s="24"/>
      <c r="CB24" s="24"/>
      <c r="CC24" s="24"/>
      <c r="CD24" s="148"/>
      <c r="CE24" s="28"/>
      <c r="CF24" s="28"/>
      <c r="CG24" s="26"/>
      <c r="CH24" s="26"/>
      <c r="CI24" s="26"/>
      <c r="CJ24" s="26"/>
      <c r="CK24" s="148"/>
      <c r="CL24" s="29"/>
      <c r="CM24" s="29"/>
      <c r="CN24" s="24"/>
      <c r="CO24" s="24"/>
      <c r="CP24" s="24"/>
      <c r="CQ24" s="24"/>
      <c r="CR24" s="148"/>
      <c r="CS24" s="29"/>
      <c r="CT24" s="29"/>
      <c r="CU24" s="24"/>
      <c r="CV24" s="24"/>
      <c r="CW24" s="24"/>
      <c r="CX24" s="24"/>
      <c r="CY24" s="148"/>
    </row>
    <row r="25" spans="1:103">
      <c r="A25" s="431"/>
      <c r="C25" s="322" t="s">
        <v>89</v>
      </c>
      <c r="D25" s="337">
        <f t="shared" si="15"/>
        <v>23</v>
      </c>
      <c r="E25" s="462" t="str">
        <f t="shared" si="8"/>
        <v/>
      </c>
      <c r="Z25" s="116"/>
      <c r="AH25" s="23"/>
      <c r="AI25" s="141"/>
      <c r="AJ25" s="134"/>
      <c r="AK25" s="134"/>
      <c r="AL25" s="134"/>
      <c r="AM25" s="134"/>
      <c r="AN25" s="136">
        <f t="shared" si="9"/>
        <v>491</v>
      </c>
      <c r="AO25" s="137">
        <v>23</v>
      </c>
      <c r="AP25" s="319"/>
      <c r="AQ25" s="37"/>
      <c r="AR25" s="37"/>
      <c r="AS25" s="38"/>
      <c r="AT25" s="38"/>
      <c r="AU25" s="38"/>
      <c r="AV25" s="38"/>
      <c r="AW25" s="139"/>
      <c r="AX25" s="139"/>
      <c r="AY25" s="39"/>
      <c r="AZ25" s="39"/>
      <c r="BA25" s="39"/>
      <c r="BB25" s="39"/>
      <c r="BC25" s="140"/>
      <c r="BD25" s="141"/>
      <c r="BE25" s="141"/>
      <c r="BF25" s="142"/>
      <c r="BG25" s="143"/>
      <c r="BH25" s="320"/>
      <c r="BI25" s="144"/>
      <c r="BJ25" s="28"/>
      <c r="BK25" s="28"/>
      <c r="BL25" s="26"/>
      <c r="BM25" s="26"/>
      <c r="BN25" s="26"/>
      <c r="BO25" s="26"/>
      <c r="BP25" s="148"/>
      <c r="BQ25" s="29"/>
      <c r="BR25" s="29"/>
      <c r="BS25" s="24"/>
      <c r="BT25" s="24"/>
      <c r="BU25" s="24"/>
      <c r="BV25" s="24"/>
      <c r="BW25" s="148"/>
      <c r="BX25" s="29"/>
      <c r="BY25" s="29"/>
      <c r="BZ25" s="24"/>
      <c r="CA25" s="24"/>
      <c r="CB25" s="24"/>
      <c r="CC25" s="24"/>
      <c r="CD25" s="148"/>
      <c r="CE25" s="28"/>
      <c r="CF25" s="28"/>
      <c r="CG25" s="26"/>
      <c r="CH25" s="26"/>
      <c r="CI25" s="26"/>
      <c r="CJ25" s="26"/>
      <c r="CK25" s="148"/>
      <c r="CL25" s="29"/>
      <c r="CM25" s="29"/>
      <c r="CN25" s="24"/>
      <c r="CO25" s="24"/>
      <c r="CP25" s="24"/>
      <c r="CQ25" s="24"/>
      <c r="CR25" s="148"/>
      <c r="CS25" s="29"/>
      <c r="CT25" s="29"/>
      <c r="CU25" s="24"/>
      <c r="CV25" s="24"/>
      <c r="CW25" s="24"/>
      <c r="CX25" s="24"/>
      <c r="CY25" s="148"/>
    </row>
    <row r="26" spans="1:103">
      <c r="A26" s="431"/>
      <c r="C26" s="322" t="s">
        <v>89</v>
      </c>
      <c r="D26" s="337">
        <f t="shared" si="15"/>
        <v>24</v>
      </c>
      <c r="E26" s="462" t="str">
        <f t="shared" si="8"/>
        <v/>
      </c>
      <c r="Z26" s="116"/>
      <c r="AH26" s="23"/>
      <c r="AI26" s="141"/>
      <c r="AJ26" s="134"/>
      <c r="AK26" s="134"/>
      <c r="AL26" s="134"/>
      <c r="AM26" s="134"/>
      <c r="AN26" s="136">
        <f t="shared" si="9"/>
        <v>511</v>
      </c>
      <c r="AO26" s="137">
        <v>24</v>
      </c>
      <c r="AP26" s="319"/>
      <c r="AQ26" s="37"/>
      <c r="AR26" s="37"/>
      <c r="AS26" s="38"/>
      <c r="AT26" s="38"/>
      <c r="AU26" s="38"/>
      <c r="AV26" s="38"/>
      <c r="AW26" s="139"/>
      <c r="AX26" s="139"/>
      <c r="AY26" s="39"/>
      <c r="AZ26" s="39"/>
      <c r="BA26" s="39"/>
      <c r="BB26" s="39"/>
      <c r="BC26" s="140"/>
      <c r="BD26" s="141"/>
      <c r="BE26" s="141"/>
      <c r="BF26" s="142"/>
      <c r="BG26" s="143"/>
      <c r="BH26" s="320"/>
      <c r="BI26" s="144"/>
      <c r="BJ26" s="28"/>
      <c r="BK26" s="28"/>
      <c r="BL26" s="26"/>
      <c r="BM26" s="26"/>
      <c r="BN26" s="26"/>
      <c r="BO26" s="26"/>
      <c r="BP26" s="148"/>
      <c r="BQ26" s="29"/>
      <c r="BR26" s="29"/>
      <c r="BS26" s="24"/>
      <c r="BT26" s="24"/>
      <c r="BU26" s="24"/>
      <c r="BV26" s="24"/>
      <c r="BW26" s="148"/>
      <c r="BX26" s="29"/>
      <c r="BY26" s="29"/>
      <c r="BZ26" s="24"/>
      <c r="CA26" s="24"/>
      <c r="CB26" s="24"/>
      <c r="CC26" s="24"/>
      <c r="CD26" s="148"/>
      <c r="CE26" s="28"/>
      <c r="CF26" s="28"/>
      <c r="CG26" s="26"/>
      <c r="CH26" s="26"/>
      <c r="CI26" s="26"/>
      <c r="CJ26" s="26"/>
      <c r="CK26" s="148"/>
      <c r="CL26" s="29"/>
      <c r="CM26" s="29"/>
      <c r="CN26" s="24"/>
      <c r="CO26" s="24"/>
      <c r="CP26" s="24"/>
      <c r="CQ26" s="24"/>
      <c r="CR26" s="148"/>
      <c r="CS26" s="29"/>
      <c r="CT26" s="29"/>
      <c r="CU26" s="24"/>
      <c r="CV26" s="24"/>
      <c r="CW26" s="24"/>
      <c r="CX26" s="24"/>
      <c r="CY26" s="148"/>
    </row>
    <row r="27" spans="1:103">
      <c r="A27" s="431"/>
      <c r="C27" s="322" t="s">
        <v>89</v>
      </c>
      <c r="D27" s="337">
        <f t="shared" si="15"/>
        <v>25</v>
      </c>
      <c r="E27" s="462" t="str">
        <f t="shared" si="8"/>
        <v/>
      </c>
      <c r="Z27" s="116"/>
      <c r="AH27" s="23"/>
      <c r="AI27" s="141"/>
      <c r="AJ27" s="134"/>
      <c r="AK27" s="134"/>
      <c r="AL27" s="134"/>
      <c r="AM27" s="134"/>
      <c r="AN27" s="136">
        <f t="shared" si="9"/>
        <v>531</v>
      </c>
      <c r="AO27" s="137">
        <v>25</v>
      </c>
      <c r="AP27" s="319"/>
      <c r="BC27" s="140"/>
      <c r="BH27" s="213"/>
      <c r="BP27" s="14"/>
      <c r="BW27" s="14"/>
      <c r="CD27" s="14"/>
      <c r="CK27" s="14"/>
      <c r="CR27" s="14"/>
      <c r="CY27" s="14"/>
    </row>
    <row r="28" spans="1:103">
      <c r="A28" s="431"/>
      <c r="C28" s="322" t="s">
        <v>89</v>
      </c>
      <c r="D28" s="337">
        <f t="shared" si="15"/>
        <v>26</v>
      </c>
      <c r="E28" s="462" t="str">
        <f t="shared" si="8"/>
        <v/>
      </c>
      <c r="AH28" s="23"/>
      <c r="AI28" s="141"/>
      <c r="AJ28" s="134"/>
      <c r="AK28" s="134"/>
      <c r="AL28" s="134"/>
      <c r="AM28" s="134"/>
      <c r="AN28" s="136">
        <f t="shared" si="9"/>
        <v>551</v>
      </c>
      <c r="AO28" s="137">
        <v>26</v>
      </c>
      <c r="AP28" s="319"/>
      <c r="BC28" s="140"/>
      <c r="BH28" s="213"/>
      <c r="BP28" s="14"/>
      <c r="BW28" s="14"/>
      <c r="CD28" s="14"/>
      <c r="CK28" s="14"/>
      <c r="CR28" s="14"/>
      <c r="CY28" s="14"/>
    </row>
    <row r="29" spans="1:103">
      <c r="A29" s="431"/>
      <c r="C29" s="322" t="s">
        <v>89</v>
      </c>
      <c r="D29" s="337">
        <f t="shared" si="15"/>
        <v>27</v>
      </c>
      <c r="E29" s="462" t="str">
        <f t="shared" si="8"/>
        <v/>
      </c>
      <c r="AN29" s="136">
        <f t="shared" si="9"/>
        <v>571</v>
      </c>
      <c r="AO29" s="137">
        <v>27</v>
      </c>
      <c r="AP29" s="319"/>
      <c r="AQ29" s="116"/>
      <c r="AR29" s="116"/>
      <c r="AS29" s="116"/>
      <c r="AT29" s="116"/>
      <c r="AU29" s="116"/>
      <c r="AV29" s="116"/>
      <c r="AW29" s="116"/>
      <c r="AX29" s="116"/>
      <c r="BC29" s="140"/>
      <c r="BD29" s="116"/>
      <c r="BE29" s="116"/>
      <c r="BF29" s="116"/>
      <c r="BG29" s="116"/>
      <c r="BH29" s="321"/>
      <c r="BJ29" s="116"/>
      <c r="BK29" s="116"/>
      <c r="BL29" s="116"/>
      <c r="BM29" s="116"/>
      <c r="BN29" s="116"/>
      <c r="BO29" s="116"/>
      <c r="BP29" s="14"/>
      <c r="BQ29" s="116"/>
      <c r="BR29" s="116"/>
      <c r="BW29" s="14"/>
      <c r="BX29" s="116"/>
      <c r="BY29" s="116"/>
      <c r="CD29" s="14"/>
      <c r="CE29" s="116"/>
      <c r="CF29" s="116"/>
      <c r="CG29" s="116"/>
      <c r="CH29" s="116"/>
      <c r="CI29" s="116"/>
      <c r="CJ29" s="116"/>
      <c r="CK29" s="14"/>
      <c r="CL29" s="116"/>
      <c r="CM29" s="116"/>
      <c r="CR29" s="14"/>
      <c r="CS29" s="116"/>
      <c r="CT29" s="116"/>
      <c r="CY29" s="14"/>
    </row>
    <row r="30" spans="1:103">
      <c r="A30" s="431"/>
      <c r="C30" s="322" t="s">
        <v>89</v>
      </c>
      <c r="D30" s="337">
        <f t="shared" si="15"/>
        <v>28</v>
      </c>
      <c r="E30" s="462" t="str">
        <f t="shared" si="8"/>
        <v/>
      </c>
      <c r="AN30" s="136">
        <f t="shared" si="9"/>
        <v>591</v>
      </c>
      <c r="AO30" s="137">
        <v>28</v>
      </c>
      <c r="AP30" s="319"/>
      <c r="BC30" s="140"/>
      <c r="BH30" s="213"/>
      <c r="BP30" s="14"/>
      <c r="BW30" s="14"/>
      <c r="CD30" s="14"/>
      <c r="CK30" s="14"/>
      <c r="CR30" s="14"/>
      <c r="CY30" s="14"/>
    </row>
    <row r="31" spans="1:103">
      <c r="A31" s="431"/>
      <c r="C31" s="322" t="s">
        <v>89</v>
      </c>
      <c r="D31" s="337">
        <f t="shared" si="15"/>
        <v>29</v>
      </c>
      <c r="E31" s="462" t="str">
        <f t="shared" si="8"/>
        <v/>
      </c>
      <c r="AN31" s="136">
        <f t="shared" si="9"/>
        <v>611</v>
      </c>
      <c r="AO31" s="137">
        <v>29</v>
      </c>
      <c r="AP31" s="319"/>
      <c r="BC31" s="140"/>
      <c r="BH31" s="213"/>
      <c r="BP31" s="14"/>
      <c r="BW31" s="14"/>
      <c r="CD31" s="14"/>
      <c r="CK31" s="14"/>
      <c r="CR31" s="14"/>
      <c r="CY31" s="14"/>
    </row>
    <row r="32" spans="1:103" ht="13.5" thickBot="1">
      <c r="A32" s="431"/>
      <c r="B32" s="18" t="str">
        <f>F1</f>
        <v>CCP</v>
      </c>
      <c r="C32" s="322" t="s">
        <v>89</v>
      </c>
      <c r="D32" s="337">
        <f t="shared" si="15"/>
        <v>30</v>
      </c>
      <c r="E32" s="462" t="str">
        <f t="shared" si="8"/>
        <v/>
      </c>
      <c r="H32" s="81" t="s">
        <v>31</v>
      </c>
      <c r="AH32" s="23"/>
      <c r="AI32" s="141"/>
      <c r="AJ32" s="134"/>
      <c r="AK32" s="134"/>
      <c r="AL32" s="134"/>
      <c r="AM32" s="134"/>
      <c r="AN32" s="136">
        <f t="shared" si="9"/>
        <v>631</v>
      </c>
      <c r="AO32" s="137">
        <v>30</v>
      </c>
      <c r="AP32" s="323"/>
      <c r="AQ32" s="37"/>
      <c r="AR32" s="37"/>
      <c r="AS32" s="38"/>
      <c r="AT32" s="38"/>
      <c r="AU32" s="38"/>
      <c r="AV32" s="38"/>
      <c r="AW32" s="139"/>
      <c r="AX32" s="139"/>
      <c r="AY32" s="39"/>
      <c r="AZ32" s="39"/>
      <c r="BA32" s="39"/>
      <c r="BB32" s="39"/>
      <c r="BC32" s="140"/>
      <c r="BD32" s="141"/>
      <c r="BE32" s="314"/>
      <c r="BF32" s="142"/>
      <c r="BG32" s="400"/>
      <c r="BH32" s="320"/>
      <c r="BI32" s="144"/>
      <c r="BJ32" s="28"/>
      <c r="BK32" s="28"/>
      <c r="BL32" s="26"/>
      <c r="BM32" s="26"/>
      <c r="BN32" s="26"/>
      <c r="BO32" s="26"/>
      <c r="BP32" s="148"/>
      <c r="BQ32" s="29"/>
      <c r="BR32" s="29"/>
      <c r="BS32" s="24"/>
      <c r="BT32" s="24"/>
      <c r="BU32" s="24"/>
      <c r="BV32" s="24"/>
      <c r="BW32" s="148"/>
      <c r="BX32" s="29"/>
      <c r="BY32" s="29"/>
      <c r="BZ32" s="24"/>
      <c r="CA32" s="24"/>
      <c r="CB32" s="24"/>
      <c r="CC32" s="24"/>
      <c r="CD32" s="148"/>
      <c r="CE32" s="28"/>
      <c r="CF32" s="28"/>
      <c r="CG32" s="26"/>
      <c r="CH32" s="26"/>
      <c r="CI32" s="26"/>
      <c r="CJ32" s="26"/>
      <c r="CK32" s="148"/>
      <c r="CL32" s="29"/>
      <c r="CM32" s="29"/>
      <c r="CN32" s="24"/>
      <c r="CO32" s="24"/>
      <c r="CP32" s="24"/>
      <c r="CQ32" s="24"/>
      <c r="CR32" s="148"/>
      <c r="CS32" s="29"/>
      <c r="CT32" s="29"/>
      <c r="CU32" s="24"/>
      <c r="CV32" s="24"/>
      <c r="CW32" s="24"/>
      <c r="CX32" s="24"/>
      <c r="CY32" s="148"/>
    </row>
    <row r="33" spans="1:103">
      <c r="A33" s="457" t="s">
        <v>129</v>
      </c>
      <c r="B33" s="162">
        <f>B1</f>
        <v>0</v>
      </c>
      <c r="C33" s="163">
        <f>$E$1</f>
        <v>0</v>
      </c>
      <c r="D33" s="164"/>
      <c r="E33" s="165" t="str">
        <f>BI$1</f>
        <v>Amount of sample</v>
      </c>
      <c r="F33" s="46" t="str">
        <f>BJ33</f>
        <v>O2 flow per cells</v>
      </c>
      <c r="G33" s="46" t="str">
        <f>BK33</f>
        <v>pmol/(s*Mill)</v>
      </c>
      <c r="H33" s="484" t="str">
        <f>AJ$1</f>
        <v>R</v>
      </c>
      <c r="I33" s="31" t="str">
        <f t="shared" ref="I33:K33" si="16">AK$1</f>
        <v>1Omy</v>
      </c>
      <c r="J33" s="32" t="str">
        <f t="shared" si="16"/>
        <v>2U</v>
      </c>
      <c r="K33" s="33" t="str">
        <f t="shared" si="16"/>
        <v>3Rot</v>
      </c>
      <c r="U33" s="156"/>
      <c r="V33" s="156"/>
      <c r="W33" s="156"/>
      <c r="X33" s="156"/>
      <c r="Y33" s="156"/>
      <c r="AH33" s="23"/>
      <c r="AI33" s="141"/>
      <c r="AJ33" s="134"/>
      <c r="AK33" s="134"/>
      <c r="AL33" s="134"/>
      <c r="AN33" s="463"/>
      <c r="AO33" s="463" t="s">
        <v>124</v>
      </c>
      <c r="AP33" s="453">
        <f>$E$1</f>
        <v>0</v>
      </c>
      <c r="AQ33" s="47" t="s">
        <v>5</v>
      </c>
      <c r="AR33" s="47" t="s">
        <v>4</v>
      </c>
      <c r="AS33" s="485" t="str">
        <f t="shared" ref="AS33:AV33" si="17">AS1</f>
        <v>R</v>
      </c>
      <c r="AT33" s="31" t="str">
        <f t="shared" si="17"/>
        <v>1Omy</v>
      </c>
      <c r="AU33" s="32" t="str">
        <f t="shared" si="17"/>
        <v>2U</v>
      </c>
      <c r="AV33" s="33" t="str">
        <f t="shared" si="17"/>
        <v>3Rot</v>
      </c>
      <c r="AW33" s="48" t="s">
        <v>23</v>
      </c>
      <c r="AX33" s="48" t="s">
        <v>6</v>
      </c>
      <c r="AY33" s="485" t="str">
        <f t="shared" ref="AY33:BB33" si="18">AY1</f>
        <v>R</v>
      </c>
      <c r="AZ33" s="31" t="str">
        <f t="shared" si="18"/>
        <v>1Omy</v>
      </c>
      <c r="BA33" s="32" t="str">
        <f t="shared" si="18"/>
        <v>2U</v>
      </c>
      <c r="BB33" s="33" t="str">
        <f t="shared" si="18"/>
        <v>3Rot</v>
      </c>
      <c r="BC33" s="167"/>
      <c r="BE33" s="375"/>
      <c r="BF33" s="174"/>
      <c r="BG33" s="448">
        <f>$E$1</f>
        <v>0</v>
      </c>
      <c r="BH33" s="169" t="str">
        <f>BH1</f>
        <v>n</v>
      </c>
      <c r="BI33" s="170" t="str">
        <f>BI1</f>
        <v>Amount of sample</v>
      </c>
      <c r="BJ33" s="47" t="str">
        <f>BJ3</f>
        <v>O2 flow per cells</v>
      </c>
      <c r="BK33" s="47" t="str">
        <f>BK3</f>
        <v>pmol/(s*Mill)</v>
      </c>
      <c r="BL33" s="485" t="str">
        <f t="shared" ref="BL33:BO33" si="19">BL1</f>
        <v>R</v>
      </c>
      <c r="BM33" s="31" t="str">
        <f t="shared" si="19"/>
        <v>1Omy</v>
      </c>
      <c r="BN33" s="32" t="str">
        <f t="shared" si="19"/>
        <v>2U</v>
      </c>
      <c r="BO33" s="33" t="str">
        <f t="shared" si="19"/>
        <v>3Rot</v>
      </c>
      <c r="BP33" s="448">
        <f>$E$1</f>
        <v>0</v>
      </c>
      <c r="BQ33" s="35" t="str">
        <f>BQ3</f>
        <v>Flux control ratio</v>
      </c>
      <c r="BR33" s="34" t="str">
        <f>BR3</f>
        <v>FCR, relative</v>
      </c>
      <c r="BS33" s="485" t="str">
        <f t="shared" ref="BS33:BV33" si="20">BS1</f>
        <v>R</v>
      </c>
      <c r="BT33" s="31" t="str">
        <f t="shared" si="20"/>
        <v>1Omy</v>
      </c>
      <c r="BU33" s="32" t="str">
        <f t="shared" si="20"/>
        <v>2U</v>
      </c>
      <c r="BV33" s="33" t="str">
        <f t="shared" si="20"/>
        <v>3Rot</v>
      </c>
      <c r="BW33" s="448">
        <f>$E$1</f>
        <v>0</v>
      </c>
      <c r="BX33" s="34" t="str">
        <f>BX3</f>
        <v>Flux control factor</v>
      </c>
      <c r="BY33" s="34" t="str">
        <f>BY3</f>
        <v>FCF, relative</v>
      </c>
      <c r="BZ33" s="485" t="str">
        <f t="shared" ref="BZ33:CC33" si="21">BZ$1</f>
        <v>1-R/U</v>
      </c>
      <c r="CA33" s="31" t="str">
        <f t="shared" si="21"/>
        <v>1-Omy/R</v>
      </c>
      <c r="CB33" s="32" t="str">
        <f t="shared" si="21"/>
        <v>1-Omy/U</v>
      </c>
      <c r="CC33" s="33" t="str">
        <f t="shared" si="21"/>
        <v>1-ROX/U</v>
      </c>
      <c r="CD33" s="448">
        <f>$E$1</f>
        <v>0</v>
      </c>
      <c r="CE33" s="47" t="str">
        <f>CE3</f>
        <v>O2 flow per cells (mt: ROX-corr.)</v>
      </c>
      <c r="CF33" s="47" t="str">
        <f>CF3</f>
        <v>pmol/(s*Mill)</v>
      </c>
      <c r="CG33" s="485" t="str">
        <f t="shared" ref="CG33:CJ33" si="22">CG1</f>
        <v>R</v>
      </c>
      <c r="CH33" s="31" t="str">
        <f t="shared" si="22"/>
        <v>1Omy</v>
      </c>
      <c r="CI33" s="32" t="str">
        <f t="shared" si="22"/>
        <v>2U</v>
      </c>
      <c r="CJ33" s="33" t="str">
        <f t="shared" si="22"/>
        <v>3Rot</v>
      </c>
      <c r="CK33" s="448">
        <f>$E$1</f>
        <v>0</v>
      </c>
      <c r="CL33" s="49" t="str">
        <f>CL3</f>
        <v>FCR (mt:ROX-corr.)</v>
      </c>
      <c r="CM33" s="49" t="str">
        <f>CM3</f>
        <v>relative</v>
      </c>
      <c r="CN33" s="485" t="str">
        <f t="shared" ref="CN33:CQ33" si="23">CN1</f>
        <v>R</v>
      </c>
      <c r="CO33" s="31" t="str">
        <f t="shared" si="23"/>
        <v>1Omy</v>
      </c>
      <c r="CP33" s="32" t="str">
        <f t="shared" si="23"/>
        <v>2U</v>
      </c>
      <c r="CQ33" s="33" t="str">
        <f t="shared" si="23"/>
        <v>3Rot</v>
      </c>
      <c r="CR33" s="448">
        <f>$E$1</f>
        <v>0</v>
      </c>
      <c r="CS33" s="49" t="str">
        <f>CS3</f>
        <v>FCF(mt: ROX-corr.)</v>
      </c>
      <c r="CT33" s="49" t="str">
        <f>CT3</f>
        <v>relative</v>
      </c>
      <c r="CU33" s="485" t="str">
        <f t="shared" ref="CU33:CX33" si="24">CU$1</f>
        <v>1-R/U</v>
      </c>
      <c r="CV33" s="31" t="str">
        <f t="shared" si="24"/>
        <v>1-Omy/R</v>
      </c>
      <c r="CW33" s="32" t="str">
        <f t="shared" si="24"/>
        <v>1-Omy/U</v>
      </c>
      <c r="CX33" s="33" t="str">
        <f t="shared" si="24"/>
        <v>1-ROX/U</v>
      </c>
      <c r="CY33" s="448">
        <f>$E$1</f>
        <v>0</v>
      </c>
    </row>
    <row r="34" spans="1:103">
      <c r="A34" s="431"/>
      <c r="B34" s="1"/>
      <c r="C34" s="1"/>
      <c r="D34" s="307" t="str">
        <f t="shared" ref="D34:D39" si="25">BG34</f>
        <v>Median</v>
      </c>
      <c r="E34" s="24" t="e">
        <f t="shared" ref="E34:E39" si="26">BI34</f>
        <v>#NUM!</v>
      </c>
      <c r="F34" s="372"/>
      <c r="G34" s="50"/>
      <c r="H34" s="26" t="e">
        <f t="shared" ref="H34:H39" si="27">BL34</f>
        <v>#NUM!</v>
      </c>
      <c r="I34" s="26" t="e">
        <f t="shared" ref="I34:I39" si="28">BM34</f>
        <v>#NUM!</v>
      </c>
      <c r="J34" s="26" t="e">
        <f t="shared" ref="J34:K39" si="29">BN34</f>
        <v>#NUM!</v>
      </c>
      <c r="K34" s="26" t="e">
        <f t="shared" si="29"/>
        <v>#NUM!</v>
      </c>
      <c r="U34" s="373"/>
      <c r="V34" s="373"/>
      <c r="W34" s="373"/>
      <c r="X34" s="373"/>
      <c r="Y34" s="373"/>
      <c r="Z34" s="374"/>
      <c r="AA34" s="375"/>
      <c r="AB34" s="375"/>
      <c r="AC34" s="375"/>
      <c r="AD34" s="375"/>
      <c r="AE34" s="375"/>
      <c r="AF34" s="375"/>
      <c r="AG34" s="375"/>
      <c r="AH34" s="376"/>
      <c r="AI34" s="377"/>
      <c r="AJ34" s="378"/>
      <c r="AK34" s="378"/>
      <c r="AL34" s="378"/>
      <c r="AM34" s="378"/>
      <c r="AN34" s="379"/>
      <c r="AO34" s="379" t="s">
        <v>98</v>
      </c>
      <c r="AP34" s="448">
        <f>$E$1</f>
        <v>0</v>
      </c>
      <c r="AQ34" s="37" t="s">
        <v>5</v>
      </c>
      <c r="AR34" s="174" t="s">
        <v>34</v>
      </c>
      <c r="AS34" s="26" t="e">
        <f t="array" ref="AS34">MEDIAN(IF(ISNUMBER(AS3:AS32),AS3:AS32))</f>
        <v>#NUM!</v>
      </c>
      <c r="AT34" s="26" t="e">
        <f t="array" ref="AT34">MEDIAN(IF(ISNUMBER(AT3:AT32),AT3:AT32))</f>
        <v>#NUM!</v>
      </c>
      <c r="AU34" s="26" t="e">
        <f t="array" ref="AU34">MEDIAN(IF(ISNUMBER(AU3:AU32),AU3:AU32))</f>
        <v>#NUM!</v>
      </c>
      <c r="AV34" s="26" t="e">
        <f t="array" ref="AV34">MEDIAN(IF(ISNUMBER(AV3:AV32),AV3:AV32))</f>
        <v>#NUM!</v>
      </c>
      <c r="AW34" s="294" t="s">
        <v>23</v>
      </c>
      <c r="AX34" s="174" t="str">
        <f>$AR34</f>
        <v>Median</v>
      </c>
      <c r="AY34" s="347" t="e">
        <f t="array" ref="AY34">MEDIAN(IF(ISNUMBER(AY3:AY32),AY3:AY32))</f>
        <v>#NUM!</v>
      </c>
      <c r="AZ34" s="347" t="e">
        <f t="array" ref="AZ34">MEDIAN(IF(ISNUMBER(AZ3:AZ32),AZ3:AZ32))</f>
        <v>#NUM!</v>
      </c>
      <c r="BA34" s="347" t="e">
        <f t="array" ref="BA34">MEDIAN(IF(ISNUMBER(BA3:BA32),BA3:BA32))</f>
        <v>#NUM!</v>
      </c>
      <c r="BB34" s="347" t="e">
        <f t="array" ref="BB34">MEDIAN(IF(ISNUMBER(BB3:BB32),BB3:BB32))</f>
        <v>#NUM!</v>
      </c>
      <c r="BC34" s="380"/>
      <c r="BD34" s="314"/>
      <c r="BE34" s="314"/>
      <c r="BF34" s="174"/>
      <c r="BG34" s="296" t="str">
        <f t="shared" ref="BG34:BG39" si="30">$AR34</f>
        <v>Median</v>
      </c>
      <c r="BH34" s="381">
        <f>BI37</f>
        <v>0</v>
      </c>
      <c r="BI34" s="345" t="e">
        <f t="array" ref="BI34">MEDIAN(IF(ISNUMBER(BI3:BI32),BI3:BI32))</f>
        <v>#NUM!</v>
      </c>
      <c r="BJ34" s="37" t="str">
        <f>BJ33</f>
        <v>O2 flow per cells</v>
      </c>
      <c r="BK34" s="174" t="str">
        <f>$AR34</f>
        <v>Median</v>
      </c>
      <c r="BL34" s="26" t="e">
        <f t="array" ref="BL34">MEDIAN(IF(ISNUMBER(BL3:BL32),BL3:BL32))</f>
        <v>#NUM!</v>
      </c>
      <c r="BM34" s="26" t="e">
        <f t="array" ref="BM34">MEDIAN(IF(ISNUMBER(BM3:BM32),BM3:BM32))</f>
        <v>#NUM!</v>
      </c>
      <c r="BN34" s="26" t="e">
        <f t="array" ref="BN34">MEDIAN(IF(ISNUMBER(BN3:BN32),BN3:BN32))</f>
        <v>#NUM!</v>
      </c>
      <c r="BO34" s="26" t="e">
        <f t="array" ref="BO34">MEDIAN(IF(ISNUMBER(BO3:BO32),BO3:BO32))</f>
        <v>#NUM!</v>
      </c>
      <c r="BP34" s="448">
        <f>$E$1</f>
        <v>0</v>
      </c>
      <c r="BQ34" s="286" t="str">
        <f>BQ33</f>
        <v>Flux control ratio</v>
      </c>
      <c r="BR34" s="174" t="str">
        <f>$AR34</f>
        <v>Median</v>
      </c>
      <c r="BS34" s="312" t="e">
        <f t="array" ref="BS34">MEDIAN(IF(ISNUMBER(BS3:BS32),BS3:BS32))</f>
        <v>#NUM!</v>
      </c>
      <c r="BT34" s="312" t="e">
        <f t="array" ref="BT34">MEDIAN(IF(ISNUMBER(BT3:BT32),BT3:BT32))</f>
        <v>#NUM!</v>
      </c>
      <c r="BU34" s="312" t="e">
        <f t="array" ref="BU34">MEDIAN(IF(ISNUMBER(BU3:BU32),BU3:BU32))</f>
        <v>#NUM!</v>
      </c>
      <c r="BV34" s="312" t="e">
        <f t="array" ref="BV34">MEDIAN(IF(ISNUMBER(BV3:BV32),BV3:BV32))</f>
        <v>#NUM!</v>
      </c>
      <c r="BW34" s="448">
        <f>$E$1</f>
        <v>0</v>
      </c>
      <c r="BX34" s="51" t="str">
        <f>BX33</f>
        <v>Flux control factor</v>
      </c>
      <c r="BY34" s="174" t="str">
        <f>$AR34</f>
        <v>Median</v>
      </c>
      <c r="BZ34" s="312" t="e">
        <f t="array" ref="BZ34">MEDIAN(IF(ISNUMBER(BZ3:BZ32),BZ3:BZ32))</f>
        <v>#NUM!</v>
      </c>
      <c r="CA34" s="312" t="e">
        <f t="array" ref="CA34">MEDIAN(IF(ISNUMBER(CA3:CA32),CA3:CA32))</f>
        <v>#NUM!</v>
      </c>
      <c r="CB34" s="312" t="e">
        <f t="array" ref="CB34">MEDIAN(IF(ISNUMBER(CB3:CB32),CB3:CB32))</f>
        <v>#NUM!</v>
      </c>
      <c r="CC34" s="312" t="e">
        <f t="array" ref="CC34">MEDIAN(IF(ISNUMBER(CC3:CC32),CC3:CC32))</f>
        <v>#NUM!</v>
      </c>
      <c r="CD34" s="448">
        <f>$E$1</f>
        <v>0</v>
      </c>
      <c r="CE34" s="37" t="str">
        <f>CE33</f>
        <v>O2 flow per cells (mt: ROX-corr.)</v>
      </c>
      <c r="CF34" s="174" t="str">
        <f>$AR34</f>
        <v>Median</v>
      </c>
      <c r="CG34" s="26" t="e">
        <f t="array" ref="CG34">MEDIAN(IF(ISNUMBER(CG3:CG32),CG3:CG32))</f>
        <v>#NUM!</v>
      </c>
      <c r="CH34" s="26" t="e">
        <f t="array" ref="CH34">MEDIAN(IF(ISNUMBER(CH3:CH32),CH3:CH32))</f>
        <v>#NUM!</v>
      </c>
      <c r="CI34" s="26" t="e">
        <f t="array" ref="CI34">MEDIAN(IF(ISNUMBER(CI3:CI32),CI3:CI32))</f>
        <v>#NUM!</v>
      </c>
      <c r="CJ34" s="26" t="e">
        <f t="array" ref="CJ34">MEDIAN(IF(ISNUMBER(CJ3:CJ32),CJ3:CJ32))</f>
        <v>#NUM!</v>
      </c>
      <c r="CK34" s="448">
        <f>$E$1</f>
        <v>0</v>
      </c>
      <c r="CL34" s="314" t="str">
        <f>CL33</f>
        <v>FCR (mt:ROX-corr.)</v>
      </c>
      <c r="CM34" s="174" t="str">
        <f>$AR34</f>
        <v>Median</v>
      </c>
      <c r="CN34" s="312" t="e">
        <f t="array" ref="CN34">MEDIAN(IF(ISNUMBER(CN3:CN32),CN3:CN32))</f>
        <v>#NUM!</v>
      </c>
      <c r="CO34" s="312" t="e">
        <f t="array" ref="CO34">MEDIAN(IF(ISNUMBER(CO3:CO32),CO3:CO32))</f>
        <v>#NUM!</v>
      </c>
      <c r="CP34" s="312" t="e">
        <f t="array" ref="CP34">MEDIAN(IF(ISNUMBER(CP3:CP32),CP3:CP32))</f>
        <v>#NUM!</v>
      </c>
      <c r="CQ34" s="312" t="e">
        <f t="array" ref="CQ34">MEDIAN(IF(ISNUMBER(CQ3:CQ32),CQ3:CQ32))</f>
        <v>#NUM!</v>
      </c>
      <c r="CR34" s="448">
        <f>$E$1</f>
        <v>0</v>
      </c>
      <c r="CS34" s="314" t="str">
        <f>CS33</f>
        <v>FCF(mt: ROX-corr.)</v>
      </c>
      <c r="CT34" s="174" t="str">
        <f>$AR34</f>
        <v>Median</v>
      </c>
      <c r="CU34" s="312" t="e">
        <f t="array" ref="CU34">MEDIAN(IF(ISNUMBER(CU3:CU32),CU3:CU32))</f>
        <v>#NUM!</v>
      </c>
      <c r="CV34" s="312" t="e">
        <f t="array" ref="CV34">MEDIAN(IF(ISNUMBER(CV3:CV32),CV3:CV32))</f>
        <v>#NUM!</v>
      </c>
      <c r="CW34" s="312" t="e">
        <f t="array" ref="CW34">MEDIAN(IF(ISNUMBER(CW3:CW32),CW3:CW32))</f>
        <v>#NUM!</v>
      </c>
      <c r="CX34" s="312" t="e">
        <f t="array" ref="CX34">MEDIAN(IF(ISNUMBER(CX3:CX32),CX3:CX32))</f>
        <v>#NUM!</v>
      </c>
      <c r="CY34" s="448">
        <f>$E$1</f>
        <v>0</v>
      </c>
    </row>
    <row r="35" spans="1:103">
      <c r="A35" s="431"/>
      <c r="D35" s="307" t="str">
        <f t="shared" si="25"/>
        <v>Range</v>
      </c>
      <c r="E35" s="348">
        <f t="shared" si="26"/>
        <v>0</v>
      </c>
      <c r="F35" s="287"/>
      <c r="G35" s="287"/>
      <c r="H35" s="26">
        <f t="shared" si="27"/>
        <v>0</v>
      </c>
      <c r="I35" s="26">
        <f t="shared" si="28"/>
        <v>0</v>
      </c>
      <c r="J35" s="26">
        <f t="shared" si="29"/>
        <v>0</v>
      </c>
      <c r="K35" s="26">
        <f t="shared" si="29"/>
        <v>0</v>
      </c>
      <c r="U35" s="287"/>
      <c r="V35" s="287"/>
      <c r="W35" s="287"/>
      <c r="X35" s="287"/>
      <c r="Y35" s="287"/>
      <c r="Z35" s="374"/>
      <c r="AA35" s="375"/>
      <c r="AB35" s="375"/>
      <c r="AC35" s="375"/>
      <c r="AD35" s="375"/>
      <c r="AE35" s="375"/>
      <c r="AF35" s="375"/>
      <c r="AG35" s="375"/>
      <c r="AH35" s="375"/>
      <c r="AI35" s="375"/>
      <c r="AJ35" s="287"/>
      <c r="AK35" s="287"/>
      <c r="AL35" s="287"/>
      <c r="AM35" s="287"/>
      <c r="AN35" s="159"/>
      <c r="AO35" s="380"/>
      <c r="AP35" s="382"/>
      <c r="AQ35" s="228"/>
      <c r="AR35" s="228" t="s">
        <v>81</v>
      </c>
      <c r="AS35" s="383">
        <f t="array" ref="AS35">MAX(IF(ISNUMBER(AS3:AS32),AS3:AS32))-MIN(IF(ISNUMBER(AS3:AS32),AS3:AS32))</f>
        <v>0</v>
      </c>
      <c r="AT35" s="383">
        <f t="array" ref="AT35">MAX(IF(ISNUMBER(AT3:AT32),AT3:AT32))-MIN(IF(ISNUMBER(AT3:AT32),AT3:AT32))</f>
        <v>0</v>
      </c>
      <c r="AU35" s="383">
        <f t="array" ref="AU35">MAX(IF(ISNUMBER(AU3:AU32),AU3:AU32))-MIN(IF(ISNUMBER(AU3:AU32),AU3:AU32))</f>
        <v>0</v>
      </c>
      <c r="AV35" s="383">
        <f t="array" ref="AV35">MAX(IF(ISNUMBER(AV3:AV32),AV3:AV32))-MIN(IF(ISNUMBER(AV3:AV32),AV3:AV32))</f>
        <v>0</v>
      </c>
      <c r="AW35" s="375"/>
      <c r="AX35" s="375"/>
      <c r="AY35" s="383">
        <f t="array" ref="AY35">MAX(IF(ISNUMBER(AY3:AY32),AY3:AY32))-MIN(IF(ISNUMBER(AY3:AY32),AY3:AY32))</f>
        <v>0</v>
      </c>
      <c r="AZ35" s="383">
        <f t="array" ref="AZ35">MAX(IF(ISNUMBER(AZ3:AZ32),AZ3:AZ32))-MIN(IF(ISNUMBER(AZ3:AZ32),AZ3:AZ32))</f>
        <v>0</v>
      </c>
      <c r="BA35" s="383">
        <f t="array" ref="BA35">MAX(IF(ISNUMBER(BA3:BA32),BA3:BA32))-MIN(IF(ISNUMBER(BA3:BA32),BA3:BA32))</f>
        <v>0</v>
      </c>
      <c r="BB35" s="383">
        <f t="array" ref="BB35">MAX(IF(ISNUMBER(BB3:BB32),BB3:BB32))-MIN(IF(ISNUMBER(BB3:BB32),BB3:BB32))</f>
        <v>0</v>
      </c>
      <c r="BC35" s="384"/>
      <c r="BD35" s="375"/>
      <c r="BE35" s="375"/>
      <c r="BF35" s="228"/>
      <c r="BG35" s="296" t="str">
        <f t="shared" si="30"/>
        <v>Range</v>
      </c>
      <c r="BH35" s="385"/>
      <c r="BI35" s="386">
        <f t="array" ref="BI35">MAX(IF(ISNUMBER(BI3:BI32),BI3:BI32))-MIN(IF(ISNUMBER(BI3:BI32),BI3:BI32))</f>
        <v>0</v>
      </c>
      <c r="BJ35" s="375"/>
      <c r="BK35" s="375"/>
      <c r="BL35" s="383">
        <f t="array" ref="BL35">MAX(IF(ISNUMBER(BL3:BL32),BL3:BL32))-MIN(IF(ISNUMBER(BL3:BL32),BL3:BL32))</f>
        <v>0</v>
      </c>
      <c r="BM35" s="383">
        <f t="array" ref="BM35">MAX(IF(ISNUMBER(BM3:BM32),BM3:BM32))-MIN(IF(ISNUMBER(BM3:BM32),BM3:BM32))</f>
        <v>0</v>
      </c>
      <c r="BN35" s="383">
        <f t="array" ref="BN35">MAX(IF(ISNUMBER(BN3:BN32),BN3:BN32))-MIN(IF(ISNUMBER(BN3:BN32),BN3:BN32))</f>
        <v>0</v>
      </c>
      <c r="BO35" s="383">
        <f t="array" ref="BO35">MAX(IF(ISNUMBER(BO3:BO32),BO3:BO32))-MIN(IF(ISNUMBER(BO3:BO32),BO3:BO32))</f>
        <v>0</v>
      </c>
      <c r="BP35" s="387"/>
      <c r="BQ35" s="375"/>
      <c r="BR35" s="375"/>
      <c r="BS35" s="388">
        <f t="array" ref="BS35">MAX(IF(ISNUMBER(BS3:BS32),BS3:BS32))-MIN(IF(ISNUMBER(BS3:BS32),BS3:BS32))</f>
        <v>0</v>
      </c>
      <c r="BT35" s="388">
        <f t="array" ref="BT35">MAX(IF(ISNUMBER(BT3:BT32),BT3:BT32))-MIN(IF(ISNUMBER(BT3:BT32),BT3:BT32))</f>
        <v>0</v>
      </c>
      <c r="BU35" s="388">
        <f t="array" ref="BU35">MAX(IF(ISNUMBER(BU3:BU32),BU3:BU32))-MIN(IF(ISNUMBER(BU3:BU32),BU3:BU32))</f>
        <v>0</v>
      </c>
      <c r="BV35" s="388">
        <f t="array" ref="BV35">MAX(IF(ISNUMBER(BV3:BV32),BV3:BV32))-MIN(IF(ISNUMBER(BV3:BV32),BV3:BV32))</f>
        <v>0</v>
      </c>
      <c r="BW35" s="387"/>
      <c r="BX35" s="375"/>
      <c r="BY35" s="375"/>
      <c r="BZ35" s="388">
        <f t="array" ref="BZ35">MAX(IF(ISNUMBER(BZ3:BZ32),BZ3:BZ32))-MIN(IF(ISNUMBER(BZ3:BZ32),BZ3:BZ32))</f>
        <v>0</v>
      </c>
      <c r="CA35" s="388">
        <f t="array" ref="CA35">MAX(IF(ISNUMBER(CA3:CA32),CA3:CA32))-MIN(IF(ISNUMBER(CA3:CA32),CA3:CA32))</f>
        <v>0</v>
      </c>
      <c r="CB35" s="388">
        <f t="array" ref="CB35">MAX(IF(ISNUMBER(CB3:CB32),CB3:CB32))-MIN(IF(ISNUMBER(CB3:CB32),CB3:CB32))</f>
        <v>0</v>
      </c>
      <c r="CC35" s="388">
        <f t="array" ref="CC35">MAX(IF(ISNUMBER(CC3:CC32),CC3:CC32))-MIN(IF(ISNUMBER(CC3:CC32),CC3:CC32))</f>
        <v>0</v>
      </c>
      <c r="CD35" s="389"/>
      <c r="CE35" s="375"/>
      <c r="CF35" s="375"/>
      <c r="CG35" s="383">
        <f t="array" ref="CG35">MAX(IF(ISNUMBER(CG3:CG32),CG3:CG32))-MIN(IF(ISNUMBER(CG3:CG32),CG3:CG32))</f>
        <v>0</v>
      </c>
      <c r="CH35" s="383">
        <f t="array" ref="CH35">MAX(IF(ISNUMBER(CH3:CH32),CH3:CH32))-MIN(IF(ISNUMBER(CH3:CH32),CH3:CH32))</f>
        <v>0</v>
      </c>
      <c r="CI35" s="383">
        <f t="array" ref="CI35">MAX(IF(ISNUMBER(CI3:CI32),CI3:CI32))-MIN(IF(ISNUMBER(CI3:CI32),CI3:CI32))</f>
        <v>0</v>
      </c>
      <c r="CJ35" s="383">
        <f t="array" ref="CJ35">MAX(IF(ISNUMBER(CJ3:CJ32),CJ3:CJ32))-MIN(IF(ISNUMBER(CJ3:CJ32),CJ3:CJ32))</f>
        <v>0</v>
      </c>
      <c r="CK35" s="387"/>
      <c r="CL35" s="375"/>
      <c r="CM35" s="375"/>
      <c r="CN35" s="388">
        <f t="array" ref="CN35">MAX(IF(ISNUMBER(CN3:CN32),CN3:CN32))-MIN(IF(ISNUMBER(CN3:CN32),CN3:CN32))</f>
        <v>0</v>
      </c>
      <c r="CO35" s="388">
        <f t="array" ref="CO35">MAX(IF(ISNUMBER(CO3:CO32),CO3:CO32))-MIN(IF(ISNUMBER(CO3:CO32),CO3:CO32))</f>
        <v>0</v>
      </c>
      <c r="CP35" s="388">
        <f t="array" ref="CP35">MAX(IF(ISNUMBER(CP3:CP32),CP3:CP32))-MIN(IF(ISNUMBER(CP3:CP32),CP3:CP32))</f>
        <v>0</v>
      </c>
      <c r="CQ35" s="388">
        <f t="array" ref="CQ35">MAX(IF(ISNUMBER(CQ3:CQ32),CQ3:CQ32))-MIN(IF(ISNUMBER(CQ3:CQ32),CQ3:CQ32))</f>
        <v>0</v>
      </c>
      <c r="CR35" s="387"/>
      <c r="CS35" s="375"/>
      <c r="CT35" s="375"/>
      <c r="CU35" s="388">
        <f t="array" ref="CU35">MAX(IF(ISNUMBER(CU3:CU32),CU3:CU32))-MIN(IF(ISNUMBER(CU3:CU32),CU3:CU32))</f>
        <v>0</v>
      </c>
      <c r="CV35" s="388">
        <f t="array" ref="CV35">MAX(IF(ISNUMBER(CV3:CV32),CV3:CV32))-MIN(IF(ISNUMBER(CV3:CV32),CV3:CV32))</f>
        <v>0</v>
      </c>
      <c r="CW35" s="388">
        <f t="array" ref="CW35">MAX(IF(ISNUMBER(CW3:CW32),CW3:CW32))-MIN(IF(ISNUMBER(CW3:CW32),CW3:CW32))</f>
        <v>0</v>
      </c>
      <c r="CX35" s="388">
        <f t="array" ref="CX35">MAX(IF(ISNUMBER(CX3:CX32),CX3:CX32))-MIN(IF(ISNUMBER(CX3:CX32),CX3:CX32))</f>
        <v>0</v>
      </c>
      <c r="CY35" s="387"/>
    </row>
    <row r="36" spans="1:103">
      <c r="A36" s="431"/>
      <c r="D36" s="307" t="str">
        <f t="shared" si="25"/>
        <v>Outlier index</v>
      </c>
      <c r="E36" s="348" t="e">
        <f t="shared" si="26"/>
        <v>#NUM!</v>
      </c>
      <c r="F36" s="287"/>
      <c r="G36" s="287"/>
      <c r="H36" s="26" t="e">
        <f t="shared" si="27"/>
        <v>#NUM!</v>
      </c>
      <c r="I36" s="26" t="e">
        <f t="shared" si="28"/>
        <v>#NUM!</v>
      </c>
      <c r="J36" s="26" t="e">
        <f t="shared" si="29"/>
        <v>#NUM!</v>
      </c>
      <c r="K36" s="26" t="e">
        <f t="shared" si="29"/>
        <v>#NUM!</v>
      </c>
      <c r="U36" s="287"/>
      <c r="V36" s="287"/>
      <c r="W36" s="287"/>
      <c r="X36" s="287"/>
      <c r="Y36" s="287"/>
      <c r="Z36" s="374"/>
      <c r="AA36" s="375"/>
      <c r="AB36" s="375"/>
      <c r="AC36" s="375"/>
      <c r="AD36" s="375"/>
      <c r="AE36" s="375"/>
      <c r="AF36" s="375"/>
      <c r="AG36" s="375"/>
      <c r="AH36" s="375"/>
      <c r="AI36" s="375"/>
      <c r="AJ36" s="287"/>
      <c r="AK36" s="287"/>
      <c r="AL36" s="287"/>
      <c r="AM36" s="287"/>
      <c r="AN36" s="159"/>
      <c r="AO36" s="380"/>
      <c r="AP36" s="382"/>
      <c r="AQ36" s="228"/>
      <c r="AR36" s="228" t="s">
        <v>82</v>
      </c>
      <c r="AS36" s="388" t="e">
        <f t="array" ref="AS36">(AS34-AS38)/(((AS34+AS38))/2)</f>
        <v>#NUM!</v>
      </c>
      <c r="AT36" s="388" t="e">
        <f t="array" ref="AT36">(AT34-AT38)/(((AT34+AT38))/2)</f>
        <v>#NUM!</v>
      </c>
      <c r="AU36" s="388" t="e">
        <f t="array" ref="AU36">(AU34-AU38)/(((AU34+AU38))/2)</f>
        <v>#NUM!</v>
      </c>
      <c r="AV36" s="388" t="e">
        <f t="array" ref="AV36">(AV34-AV38)/(((AV34+AV38))/2)</f>
        <v>#NUM!</v>
      </c>
      <c r="AW36" s="375"/>
      <c r="AX36" s="375"/>
      <c r="AY36" s="388" t="e">
        <f>(AY34-AY38)/(((AY34+AY38))/2)</f>
        <v>#NUM!</v>
      </c>
      <c r="AZ36" s="388" t="e">
        <f t="shared" ref="AZ36:BB36" si="31">(AZ34-AZ38)/(((AZ34+AZ38))/2)</f>
        <v>#NUM!</v>
      </c>
      <c r="BA36" s="388" t="e">
        <f t="shared" si="31"/>
        <v>#NUM!</v>
      </c>
      <c r="BB36" s="388" t="e">
        <f t="shared" si="31"/>
        <v>#NUM!</v>
      </c>
      <c r="BC36" s="384"/>
      <c r="BD36" s="375"/>
      <c r="BE36" s="375"/>
      <c r="BF36" s="228"/>
      <c r="BG36" s="296" t="str">
        <f t="shared" si="30"/>
        <v>Outlier index</v>
      </c>
      <c r="BH36" s="385"/>
      <c r="BI36" s="388" t="e">
        <f>(BI34-BI38)/(((BI34+BI38))/2)</f>
        <v>#NUM!</v>
      </c>
      <c r="BJ36" s="375"/>
      <c r="BK36" s="375"/>
      <c r="BL36" s="388" t="e">
        <f>(BL34-BL38)/(((BL34+BL38))/2)</f>
        <v>#NUM!</v>
      </c>
      <c r="BM36" s="388" t="e">
        <f t="shared" ref="BM36:BO36" si="32">(BM34-BM38)/(((BM34+BM38))/2)</f>
        <v>#NUM!</v>
      </c>
      <c r="BN36" s="388" t="e">
        <f t="shared" si="32"/>
        <v>#NUM!</v>
      </c>
      <c r="BO36" s="388" t="e">
        <f t="shared" si="32"/>
        <v>#NUM!</v>
      </c>
      <c r="BP36" s="387"/>
      <c r="BQ36" s="375"/>
      <c r="BR36" s="375"/>
      <c r="BS36" s="388" t="e">
        <f>(BS34-BS38)/(((BS34+BS38))/2)</f>
        <v>#NUM!</v>
      </c>
      <c r="BT36" s="388" t="e">
        <f t="shared" ref="BT36:BV36" si="33">(BT34-BT38)/(((BT34+BT38))/2)</f>
        <v>#NUM!</v>
      </c>
      <c r="BU36" s="388" t="e">
        <f t="shared" si="33"/>
        <v>#NUM!</v>
      </c>
      <c r="BV36" s="388" t="e">
        <f t="shared" si="33"/>
        <v>#NUM!</v>
      </c>
      <c r="BW36" s="387"/>
      <c r="BX36" s="375"/>
      <c r="BY36" s="375"/>
      <c r="BZ36" s="388" t="e">
        <f t="shared" ref="BZ36:CA36" si="34">(BZ34-BZ38)/(((BZ34+BZ38))/2)</f>
        <v>#NUM!</v>
      </c>
      <c r="CA36" s="388" t="e">
        <f t="shared" si="34"/>
        <v>#NUM!</v>
      </c>
      <c r="CB36" s="388" t="e">
        <f t="shared" ref="CB36:CC36" si="35">(CB34-CB38)/(((CB34+CB38))/2)</f>
        <v>#NUM!</v>
      </c>
      <c r="CC36" s="388" t="e">
        <f t="shared" si="35"/>
        <v>#NUM!</v>
      </c>
      <c r="CD36" s="389"/>
      <c r="CE36" s="375"/>
      <c r="CF36" s="375"/>
      <c r="CG36" s="388" t="e">
        <f>(CG34-CG38)/(((CG34+CG38))/2)</f>
        <v>#NUM!</v>
      </c>
      <c r="CH36" s="388" t="e">
        <f t="shared" ref="CH36:CJ36" si="36">(CH34-CH38)/(((CH34+CH38))/2)</f>
        <v>#NUM!</v>
      </c>
      <c r="CI36" s="388" t="e">
        <f t="shared" si="36"/>
        <v>#NUM!</v>
      </c>
      <c r="CJ36" s="388" t="e">
        <f t="shared" si="36"/>
        <v>#NUM!</v>
      </c>
      <c r="CK36" s="387"/>
      <c r="CL36" s="375"/>
      <c r="CM36" s="375"/>
      <c r="CN36" s="388" t="e">
        <f>(CN34-CN38)/(((CN34+CN38))/2)</f>
        <v>#NUM!</v>
      </c>
      <c r="CO36" s="388" t="e">
        <f t="shared" ref="CO36:CQ36" si="37">(CO34-CO38)/(((CO34+CO38))/2)</f>
        <v>#NUM!</v>
      </c>
      <c r="CP36" s="388" t="e">
        <f t="shared" si="37"/>
        <v>#NUM!</v>
      </c>
      <c r="CQ36" s="388" t="e">
        <f t="shared" si="37"/>
        <v>#NUM!</v>
      </c>
      <c r="CR36" s="387"/>
      <c r="CS36" s="375"/>
      <c r="CT36" s="375"/>
      <c r="CU36" s="388" t="e">
        <f t="shared" ref="CU36:CV36" si="38">(CU34-CU38)/(((CU34+CU38))/2)</f>
        <v>#NUM!</v>
      </c>
      <c r="CV36" s="388" t="e">
        <f t="shared" si="38"/>
        <v>#NUM!</v>
      </c>
      <c r="CW36" s="388" t="e">
        <f t="shared" ref="CW36:CX36" si="39">(CW34-CW38)/(((CW34+CW38))/2)</f>
        <v>#NUM!</v>
      </c>
      <c r="CX36" s="388" t="e">
        <f t="shared" si="39"/>
        <v>#NUM!</v>
      </c>
      <c r="CY36" s="387"/>
    </row>
    <row r="37" spans="1:103">
      <c r="A37" s="431"/>
      <c r="B37" s="298"/>
      <c r="C37" s="299"/>
      <c r="D37" s="300" t="str">
        <f t="shared" si="25"/>
        <v>n</v>
      </c>
      <c r="E37" s="390">
        <f t="shared" si="26"/>
        <v>0</v>
      </c>
      <c r="F37" s="391"/>
      <c r="G37" s="392"/>
      <c r="H37" s="390">
        <f t="shared" si="27"/>
        <v>0</v>
      </c>
      <c r="I37" s="390">
        <f t="shared" si="28"/>
        <v>0</v>
      </c>
      <c r="J37" s="390">
        <f t="shared" si="29"/>
        <v>0</v>
      </c>
      <c r="K37" s="390">
        <f t="shared" si="29"/>
        <v>0</v>
      </c>
      <c r="U37" s="287"/>
      <c r="V37" s="287"/>
      <c r="W37" s="287"/>
      <c r="X37" s="287"/>
      <c r="Y37" s="287"/>
      <c r="Z37" s="374"/>
      <c r="AA37" s="375"/>
      <c r="AB37" s="375"/>
      <c r="AC37" s="375"/>
      <c r="AD37" s="375"/>
      <c r="AE37" s="375"/>
      <c r="AF37" s="375"/>
      <c r="AG37" s="375"/>
      <c r="AH37" s="376"/>
      <c r="AI37" s="377"/>
      <c r="AJ37" s="378"/>
      <c r="AK37" s="378"/>
      <c r="AL37" s="378"/>
      <c r="AM37" s="378"/>
      <c r="AN37" s="159"/>
      <c r="AO37" s="380"/>
      <c r="AP37" s="382"/>
      <c r="AQ37" s="393"/>
      <c r="AR37" s="290" t="s">
        <v>32</v>
      </c>
      <c r="AS37" s="390">
        <f>COUNT(AS3:AS32)</f>
        <v>0</v>
      </c>
      <c r="AT37" s="390">
        <f t="shared" ref="AT37:AV37" si="40">COUNT(AT3:AT32)</f>
        <v>0</v>
      </c>
      <c r="AU37" s="390">
        <f t="shared" si="40"/>
        <v>0</v>
      </c>
      <c r="AV37" s="390">
        <f t="shared" si="40"/>
        <v>0</v>
      </c>
      <c r="AW37" s="394"/>
      <c r="AX37" s="290" t="str">
        <f>$AR37</f>
        <v>n</v>
      </c>
      <c r="AY37" s="390">
        <f>COUNT(AY3:AY32)</f>
        <v>0</v>
      </c>
      <c r="AZ37" s="390">
        <f t="shared" ref="AZ37:BB37" si="41">COUNT(AZ3:AZ32)</f>
        <v>0</v>
      </c>
      <c r="BA37" s="390">
        <f t="shared" si="41"/>
        <v>0</v>
      </c>
      <c r="BB37" s="390">
        <f t="shared" si="41"/>
        <v>0</v>
      </c>
      <c r="BC37" s="395"/>
      <c r="BD37" s="396"/>
      <c r="BE37" s="396"/>
      <c r="BF37" s="397"/>
      <c r="BG37" s="300" t="str">
        <f t="shared" si="30"/>
        <v>n</v>
      </c>
      <c r="BH37" s="300"/>
      <c r="BI37" s="390">
        <f>COUNT(BI3:BI32)</f>
        <v>0</v>
      </c>
      <c r="BJ37" s="398"/>
      <c r="BK37" s="290" t="str">
        <f>$AR37</f>
        <v>n</v>
      </c>
      <c r="BL37" s="390">
        <f>COUNT(BL3:BL32)</f>
        <v>0</v>
      </c>
      <c r="BM37" s="390">
        <f t="shared" ref="BM37:BO37" si="42">COUNT(BM3:BM32)</f>
        <v>0</v>
      </c>
      <c r="BN37" s="390">
        <f t="shared" si="42"/>
        <v>0</v>
      </c>
      <c r="BO37" s="390">
        <f t="shared" si="42"/>
        <v>0</v>
      </c>
      <c r="BP37" s="160"/>
      <c r="BQ37" s="398"/>
      <c r="BR37" s="290" t="str">
        <f>$AR37</f>
        <v>n</v>
      </c>
      <c r="BS37" s="390">
        <f>COUNT(BS3:BS32)</f>
        <v>0</v>
      </c>
      <c r="BT37" s="390">
        <f t="shared" ref="BT37:BV37" si="43">COUNT(BT3:BT32)</f>
        <v>0</v>
      </c>
      <c r="BU37" s="390">
        <f t="shared" si="43"/>
        <v>0</v>
      </c>
      <c r="BV37" s="390">
        <f t="shared" si="43"/>
        <v>0</v>
      </c>
      <c r="BW37" s="160"/>
      <c r="BX37" s="398"/>
      <c r="BY37" s="290" t="str">
        <f>$AR37</f>
        <v>n</v>
      </c>
      <c r="BZ37" s="390">
        <f t="shared" ref="BZ37:CA37" si="44">COUNT(BZ3:BZ32)</f>
        <v>0</v>
      </c>
      <c r="CA37" s="390">
        <f t="shared" si="44"/>
        <v>0</v>
      </c>
      <c r="CB37" s="390">
        <f t="shared" ref="CB37:CC37" si="45">COUNT(CB3:CB32)</f>
        <v>0</v>
      </c>
      <c r="CC37" s="390">
        <f t="shared" si="45"/>
        <v>0</v>
      </c>
      <c r="CD37" s="399"/>
      <c r="CE37" s="398"/>
      <c r="CF37" s="290" t="str">
        <f>$AR37</f>
        <v>n</v>
      </c>
      <c r="CG37" s="390">
        <f>COUNT(CG3:CG32)</f>
        <v>0</v>
      </c>
      <c r="CH37" s="390">
        <f t="shared" ref="CH37:CJ37" si="46">COUNT(CH3:CH32)</f>
        <v>0</v>
      </c>
      <c r="CI37" s="390">
        <f t="shared" si="46"/>
        <v>0</v>
      </c>
      <c r="CJ37" s="390">
        <f t="shared" si="46"/>
        <v>0</v>
      </c>
      <c r="CK37" s="160"/>
      <c r="CL37" s="398"/>
      <c r="CM37" s="290" t="str">
        <f>$AR37</f>
        <v>n</v>
      </c>
      <c r="CN37" s="390">
        <f>COUNT(CN3:CN32)</f>
        <v>0</v>
      </c>
      <c r="CO37" s="390">
        <f t="shared" ref="CO37:CQ37" si="47">COUNT(CO3:CO32)</f>
        <v>0</v>
      </c>
      <c r="CP37" s="390">
        <f t="shared" si="47"/>
        <v>0</v>
      </c>
      <c r="CQ37" s="390">
        <f t="shared" si="47"/>
        <v>0</v>
      </c>
      <c r="CR37" s="160"/>
      <c r="CS37" s="398"/>
      <c r="CT37" s="290" t="str">
        <f>$AR37</f>
        <v>n</v>
      </c>
      <c r="CU37" s="390">
        <f t="shared" ref="CU37:CV37" si="48">COUNT(CU3:CU32)</f>
        <v>0</v>
      </c>
      <c r="CV37" s="390">
        <f t="shared" si="48"/>
        <v>0</v>
      </c>
      <c r="CW37" s="390">
        <f t="shared" ref="CW37:CX37" si="49">COUNT(CW3:CW32)</f>
        <v>0</v>
      </c>
      <c r="CX37" s="390">
        <f t="shared" si="49"/>
        <v>0</v>
      </c>
      <c r="CY37" s="387"/>
    </row>
    <row r="38" spans="1:103" s="216" customFormat="1">
      <c r="A38" s="431"/>
      <c r="B38" s="217"/>
      <c r="C38" s="301"/>
      <c r="D38" s="356" t="str">
        <f t="shared" si="25"/>
        <v>Mean</v>
      </c>
      <c r="E38" s="357" t="e">
        <f t="shared" si="26"/>
        <v>#DIV/0!</v>
      </c>
      <c r="F38" s="358"/>
      <c r="G38" s="359"/>
      <c r="H38" s="360" t="e">
        <f t="shared" si="27"/>
        <v>#DIV/0!</v>
      </c>
      <c r="I38" s="360" t="e">
        <f t="shared" si="28"/>
        <v>#DIV/0!</v>
      </c>
      <c r="J38" s="360" t="e">
        <f t="shared" si="29"/>
        <v>#DIV/0!</v>
      </c>
      <c r="K38" s="360" t="e">
        <f t="shared" si="29"/>
        <v>#DIV/0!</v>
      </c>
      <c r="L38" s="116"/>
      <c r="M38" s="116"/>
      <c r="N38" s="116"/>
      <c r="O38" s="116"/>
      <c r="P38" s="116"/>
      <c r="Q38" s="116"/>
      <c r="R38" s="116"/>
      <c r="S38" s="116"/>
      <c r="T38" s="116"/>
      <c r="Z38" s="132"/>
      <c r="AA38" s="130"/>
      <c r="AB38" s="219"/>
      <c r="AC38" s="219"/>
      <c r="AD38" s="219"/>
      <c r="AE38" s="219"/>
      <c r="AF38" s="219"/>
      <c r="AG38" s="219"/>
      <c r="AH38" s="220"/>
      <c r="AI38" s="221"/>
      <c r="AJ38" s="222"/>
      <c r="AK38" s="222"/>
      <c r="AL38" s="222"/>
      <c r="AM38" s="222"/>
      <c r="AN38" s="223"/>
      <c r="AO38" s="223"/>
      <c r="AP38" s="224"/>
      <c r="AQ38" s="225"/>
      <c r="AR38" s="361" t="s">
        <v>24</v>
      </c>
      <c r="AS38" s="362" t="e">
        <f t="shared" ref="AS38" si="50">AVERAGEIFS(AS3:AS32,AS3:AS32,"&lt;&gt;IKKE.TILGÆNGELIG",AS3:AS32,"&lt;&gt;PUUTTUU",AS3:AS32,"&lt;&gt;NON.DISP",AS3:AS32,"&lt;&gt;NB",AS3:AS32,"&lt;&gt;IT",AS3:AS32,"&lt;&gt;BRAK",AS3:AS32,"&lt;&gt;NÃO.DISP",AS3:AS32,"&lt;&gt;НД",AS3:AS32,"&lt;&gt;SAKNAS",AS3:AS32,"&lt;&gt;NOD",AS3:AS32,"&lt;&gt;NEDEF",AS3:AS32,"&lt;&gt;YOKSAY",AS3:AS32,"&lt;&gt;#N/A",AS3:AS32,"&lt;&gt;#NV")</f>
        <v>#DIV/0!</v>
      </c>
      <c r="AT38" s="362" t="e">
        <f t="shared" ref="AT38:AV38" si="51">AVERAGEIFS(AT3:AT32,AT3:AT32,"&lt;&gt;IKKE.TILGÆNGELIG",AT3:AT32,"&lt;&gt;PUUTTUU",AT3:AT32,"&lt;&gt;NON.DISP",AT3:AT32,"&lt;&gt;NB",AT3:AT32,"&lt;&gt;IT",AT3:AT32,"&lt;&gt;BRAK",AT3:AT32,"&lt;&gt;NÃO.DISP",AT3:AT32,"&lt;&gt;НД",AT3:AT32,"&lt;&gt;SAKNAS",AT3:AT32,"&lt;&gt;NOD",AT3:AT32,"&lt;&gt;NEDEF",AT3:AT32,"&lt;&gt;YOKSAY",AT3:AT32,"&lt;&gt;#N/A",AT3:AT32,"&lt;&gt;#NV")</f>
        <v>#DIV/0!</v>
      </c>
      <c r="AU38" s="362" t="e">
        <f t="shared" si="51"/>
        <v>#DIV/0!</v>
      </c>
      <c r="AV38" s="362" t="e">
        <f t="shared" si="51"/>
        <v>#DIV/0!</v>
      </c>
      <c r="AW38" s="363"/>
      <c r="AX38" s="361" t="str">
        <f>$AR38</f>
        <v>Mean</v>
      </c>
      <c r="AY38" s="362" t="e">
        <f>AVERAGEIFS(AY3:AY32,AY3:AY32,"&lt;&gt;IKKE.TILGÆNGELIG",AY3:AY32,"&lt;&gt;PUUTTUU",AY3:AY32,"&lt;&gt;NON.DISP",AY3:AY32,"&lt;&gt;NB",AY3:AY32,"&lt;&gt;IT",AY3:AY32,"&lt;&gt;BRAK",AY3:AY32,"&lt;&gt;NÃO.DISP",AY3:AY32,"&lt;&gt;НД",AY3:AY32,"&lt;&gt;SAKNAS",AY3:AY32,"&lt;&gt;NOD",AY3:AY32,"&lt;&gt;NEDEF",AY3:AY32,"&lt;&gt;YOKSAY",AY3:AY32,"&lt;&gt;#N/A",AY3:AY32,"&lt;&gt;#NV")</f>
        <v>#DIV/0!</v>
      </c>
      <c r="AZ38" s="362" t="e">
        <f t="shared" ref="AZ38:BB38" si="52">AVERAGEIFS(AZ3:AZ32,AZ3:AZ32,"&lt;&gt;IKKE.TILGÆNGELIG",AZ3:AZ32,"&lt;&gt;PUUTTUU",AZ3:AZ32,"&lt;&gt;NON.DISP",AZ3:AZ32,"&lt;&gt;NB",AZ3:AZ32,"&lt;&gt;IT",AZ3:AZ32,"&lt;&gt;BRAK",AZ3:AZ32,"&lt;&gt;NÃO.DISP",AZ3:AZ32,"&lt;&gt;НД",AZ3:AZ32,"&lt;&gt;SAKNAS",AZ3:AZ32,"&lt;&gt;NOD",AZ3:AZ32,"&lt;&gt;NEDEF",AZ3:AZ32,"&lt;&gt;YOKSAY",AZ3:AZ32,"&lt;&gt;#N/A",AZ3:AZ32,"&lt;&gt;#NV")</f>
        <v>#DIV/0!</v>
      </c>
      <c r="BA38" s="362" t="e">
        <f t="shared" si="52"/>
        <v>#DIV/0!</v>
      </c>
      <c r="BB38" s="362" t="e">
        <f t="shared" si="52"/>
        <v>#DIV/0!</v>
      </c>
      <c r="BC38" s="364"/>
      <c r="BD38" s="365"/>
      <c r="BE38" s="365"/>
      <c r="BF38" s="366"/>
      <c r="BG38" s="356" t="str">
        <f t="shared" si="30"/>
        <v>Mean</v>
      </c>
      <c r="BH38" s="367">
        <f>BI37</f>
        <v>0</v>
      </c>
      <c r="BI38" s="368" t="e">
        <f>AVERAGE(BI3:BI32)</f>
        <v>#DIV/0!</v>
      </c>
      <c r="BJ38" s="358"/>
      <c r="BK38" s="361" t="str">
        <f>$AR38</f>
        <v>Mean</v>
      </c>
      <c r="BL38" s="362" t="e">
        <f>AVERAGEIFS(BL3:BL32,BL3:BL32,"&lt;&gt;IKKE.TILGÆNGELIG",BL3:BL32,"&lt;&gt;PUUTTUU",BL3:BL32,"&lt;&gt;NON.DISP",BL3:BL32,"&lt;&gt;NB",BL3:BL32,"&lt;&gt;IT",BL3:BL32,"&lt;&gt;BRAK",BL3:BL32,"&lt;&gt;NÃO.DISP",BL3:BL32,"&lt;&gt;НД",BL3:BL32,"&lt;&gt;SAKNAS",BL3:BL32,"&lt;&gt;NOD",BL3:BL32,"&lt;&gt;NEDEF",BL3:BL32,"&lt;&gt;YOKSAY",BL3:BL32,"&lt;&gt;#N/A",BL3:BL32,"&lt;&gt;#NV")</f>
        <v>#DIV/0!</v>
      </c>
      <c r="BM38" s="362" t="e">
        <f t="shared" ref="BM38:BO38" si="53">AVERAGEIFS(BM3:BM32,BM3:BM32,"&lt;&gt;IKKE.TILGÆNGELIG",BM3:BM32,"&lt;&gt;PUUTTUU",BM3:BM32,"&lt;&gt;NON.DISP",BM3:BM32,"&lt;&gt;NB",BM3:BM32,"&lt;&gt;IT",BM3:BM32,"&lt;&gt;BRAK",BM3:BM32,"&lt;&gt;NÃO.DISP",BM3:BM32,"&lt;&gt;НД",BM3:BM32,"&lt;&gt;SAKNAS",BM3:BM32,"&lt;&gt;NOD",BM3:BM32,"&lt;&gt;NEDEF",BM3:BM32,"&lt;&gt;YOKSAY",BM3:BM32,"&lt;&gt;#N/A",BM3:BM32,"&lt;&gt;#NV")</f>
        <v>#DIV/0!</v>
      </c>
      <c r="BN38" s="362" t="e">
        <f t="shared" si="53"/>
        <v>#DIV/0!</v>
      </c>
      <c r="BO38" s="362" t="e">
        <f t="shared" si="53"/>
        <v>#DIV/0!</v>
      </c>
      <c r="BP38" s="369"/>
      <c r="BQ38" s="365"/>
      <c r="BR38" s="361" t="str">
        <f>$AR38</f>
        <v>Mean</v>
      </c>
      <c r="BS38" s="357" t="e">
        <f>AVERAGEIFS(BS3:BS32,BS3:BS32,"&lt;&gt;IKKE.TILGÆNGELIG",BS3:BS32,"&lt;&gt;PUUTTUU",BS3:BS32,"&lt;&gt;NON.DISP",BS3:BS32,"&lt;&gt;NB",BS3:BS32,"&lt;&gt;IT",BS3:BS32,"&lt;&gt;BRAK",BS3:BS32,"&lt;&gt;NÃO.DISP",BS3:BS32,"&lt;&gt;НД",BS3:BS32,"&lt;&gt;SAKNAS",BS3:BS32,"&lt;&gt;NOD",BS3:BS32,"&lt;&gt;NEDEF",BS3:BS32,"&lt;&gt;YOKSAY",BS3:BS32,"&lt;&gt;#N/A",BS3:BS32,"&lt;&gt;#NV")</f>
        <v>#DIV/0!</v>
      </c>
      <c r="BT38" s="357" t="e">
        <f t="shared" ref="BT38:BV38" si="54">AVERAGEIFS(BT3:BT32,BT3:BT32,"&lt;&gt;IKKE.TILGÆNGELIG",BT3:BT32,"&lt;&gt;PUUTTUU",BT3:BT32,"&lt;&gt;NON.DISP",BT3:BT32,"&lt;&gt;NB",BT3:BT32,"&lt;&gt;IT",BT3:BT32,"&lt;&gt;BRAK",BT3:BT32,"&lt;&gt;NÃO.DISP",BT3:BT32,"&lt;&gt;НД",BT3:BT32,"&lt;&gt;SAKNAS",BT3:BT32,"&lt;&gt;NOD",BT3:BT32,"&lt;&gt;NEDEF",BT3:BT32,"&lt;&gt;YOKSAY",BT3:BT32,"&lt;&gt;#N/A",BT3:BT32,"&lt;&gt;#NV")</f>
        <v>#DIV/0!</v>
      </c>
      <c r="BU38" s="357" t="e">
        <f t="shared" si="54"/>
        <v>#DIV/0!</v>
      </c>
      <c r="BV38" s="357" t="e">
        <f t="shared" si="54"/>
        <v>#DIV/0!</v>
      </c>
      <c r="BW38" s="369"/>
      <c r="BX38" s="361"/>
      <c r="BY38" s="361" t="str">
        <f>$AR38</f>
        <v>Mean</v>
      </c>
      <c r="BZ38" s="357" t="e">
        <f t="shared" ref="BZ38:CA38" si="55">AVERAGEIFS(BZ3:BZ32,BZ3:BZ32,"&lt;&gt;IKKE.TILGÆNGELIG",BZ3:BZ32,"&lt;&gt;PUUTTUU",BZ3:BZ32,"&lt;&gt;NON.DISP",BZ3:BZ32,"&lt;&gt;NB",BZ3:BZ32,"&lt;&gt;IT",BZ3:BZ32,"&lt;&gt;BRAK",BZ3:BZ32,"&lt;&gt;NÃO.DISP",BZ3:BZ32,"&lt;&gt;НД",BZ3:BZ32,"&lt;&gt;SAKNAS",BZ3:BZ32,"&lt;&gt;NOD",BZ3:BZ32,"&lt;&gt;NEDEF",BZ3:BZ32,"&lt;&gt;YOKSAY",BZ3:BZ32,"&lt;&gt;#N/A",BZ3:BZ32,"&lt;&gt;#NV")</f>
        <v>#DIV/0!</v>
      </c>
      <c r="CA38" s="357" t="e">
        <f t="shared" si="55"/>
        <v>#DIV/0!</v>
      </c>
      <c r="CB38" s="357" t="e">
        <f t="shared" ref="CB38:CC38" si="56">AVERAGEIFS(CB3:CB32,CB3:CB32,"&lt;&gt;IKKE.TILGÆNGELIG",CB3:CB32,"&lt;&gt;PUUTTUU",CB3:CB32,"&lt;&gt;NON.DISP",CB3:CB32,"&lt;&gt;NB",CB3:CB32,"&lt;&gt;IT",CB3:CB32,"&lt;&gt;BRAK",CB3:CB32,"&lt;&gt;NÃO.DISP",CB3:CB32,"&lt;&gt;НД",CB3:CB32,"&lt;&gt;SAKNAS",CB3:CB32,"&lt;&gt;NOD",CB3:CB32,"&lt;&gt;NEDEF",CB3:CB32,"&lt;&gt;YOKSAY",CB3:CB32,"&lt;&gt;#N/A",CB3:CB32,"&lt;&gt;#NV")</f>
        <v>#DIV/0!</v>
      </c>
      <c r="CC38" s="357" t="e">
        <f t="shared" si="56"/>
        <v>#DIV/0!</v>
      </c>
      <c r="CD38" s="369"/>
      <c r="CE38" s="358"/>
      <c r="CF38" s="361" t="str">
        <f>$AR38</f>
        <v>Mean</v>
      </c>
      <c r="CG38" s="362" t="e">
        <f>AVERAGE(CG3:CG32)</f>
        <v>#DIV/0!</v>
      </c>
      <c r="CH38" s="362" t="e">
        <f t="shared" ref="CH38:CJ38" si="57">AVERAGE(CH3:CH32)</f>
        <v>#DIV/0!</v>
      </c>
      <c r="CI38" s="362" t="e">
        <f t="shared" si="57"/>
        <v>#DIV/0!</v>
      </c>
      <c r="CJ38" s="362" t="e">
        <f t="shared" si="57"/>
        <v>#DIV/0!</v>
      </c>
      <c r="CK38" s="369"/>
      <c r="CL38" s="358"/>
      <c r="CM38" s="361" t="str">
        <f>$AR38</f>
        <v>Mean</v>
      </c>
      <c r="CN38" s="357" t="e">
        <f>AVERAGEIFS(CN3:CN32,CN3:CN32,"&lt;&gt;IKKE.TILGÆNGELIG",CN3:CN32,"&lt;&gt;PUUTTUU",CN3:CN32,"&lt;&gt;NON.DISP",CN3:CN32,"&lt;&gt;NB",CN3:CN32,"&lt;&gt;IT",CN3:CN32,"&lt;&gt;BRAK",CN3:CN32,"&lt;&gt;NÃO.DISP",CN3:CN32,"&lt;&gt;НД",CN3:CN32,"&lt;&gt;SAKNAS",CN3:CN32,"&lt;&gt;NOD",CN3:CN32,"&lt;&gt;NEDEF",CN3:CN32,"&lt;&gt;YOKSAY",CN3:CN32,"&lt;&gt;#N/A",CN3:CN32,"&lt;&gt;#NV")</f>
        <v>#DIV/0!</v>
      </c>
      <c r="CO38" s="357" t="e">
        <f t="shared" ref="CO38:CQ38" si="58">AVERAGEIFS(CO3:CO32,CO3:CO32,"&lt;&gt;IKKE.TILGÆNGELIG",CO3:CO32,"&lt;&gt;PUUTTUU",CO3:CO32,"&lt;&gt;NON.DISP",CO3:CO32,"&lt;&gt;NB",CO3:CO32,"&lt;&gt;IT",CO3:CO32,"&lt;&gt;BRAK",CO3:CO32,"&lt;&gt;NÃO.DISP",CO3:CO32,"&lt;&gt;НД",CO3:CO32,"&lt;&gt;SAKNAS",CO3:CO32,"&lt;&gt;NOD",CO3:CO32,"&lt;&gt;NEDEF",CO3:CO32,"&lt;&gt;YOKSAY",CO3:CO32,"&lt;&gt;#N/A",CO3:CO32,"&lt;&gt;#NV")</f>
        <v>#DIV/0!</v>
      </c>
      <c r="CP38" s="357" t="e">
        <f t="shared" si="58"/>
        <v>#DIV/0!</v>
      </c>
      <c r="CQ38" s="357" t="e">
        <f t="shared" si="58"/>
        <v>#DIV/0!</v>
      </c>
      <c r="CR38" s="369"/>
      <c r="CS38" s="358"/>
      <c r="CT38" s="361" t="str">
        <f>$AR38</f>
        <v>Mean</v>
      </c>
      <c r="CU38" s="357" t="e">
        <f t="shared" ref="CU38:CV38" si="59">AVERAGEIFS(CU3:CU32,CU3:CU32,"&lt;&gt;IKKE.TILGÆNGELIG",CU3:CU32,"&lt;&gt;PUUTTUU",CU3:CU32,"&lt;&gt;NON.DISP",CU3:CU32,"&lt;&gt;NB",CU3:CU32,"&lt;&gt;IT",CU3:CU32,"&lt;&gt;BRAK",CU3:CU32,"&lt;&gt;NÃO.DISP",CU3:CU32,"&lt;&gt;НД",CU3:CU32,"&lt;&gt;SAKNAS",CU3:CU32,"&lt;&gt;NOD",CU3:CU32,"&lt;&gt;NEDEF",CU3:CU32,"&lt;&gt;YOKSAY",CU3:CU32,"&lt;&gt;#N/A",CU3:CU32,"&lt;&gt;#NV")</f>
        <v>#DIV/0!</v>
      </c>
      <c r="CV38" s="357" t="e">
        <f t="shared" si="59"/>
        <v>#DIV/0!</v>
      </c>
      <c r="CW38" s="357" t="e">
        <f t="shared" ref="CW38:CX38" si="60">AVERAGEIFS(CW3:CW32,CW3:CW32,"&lt;&gt;IKKE.TILGÆNGELIG",CW3:CW32,"&lt;&gt;PUUTTUU",CW3:CW32,"&lt;&gt;NON.DISP",CW3:CW32,"&lt;&gt;NB",CW3:CW32,"&lt;&gt;IT",CW3:CW32,"&lt;&gt;BRAK",CW3:CW32,"&lt;&gt;NÃO.DISP",CW3:CW32,"&lt;&gt;НД",CW3:CW32,"&lt;&gt;SAKNAS",CW3:CW32,"&lt;&gt;NOD",CW3:CW32,"&lt;&gt;NEDEF",CW3:CW32,"&lt;&gt;YOKSAY",CW3:CW32,"&lt;&gt;#N/A",CW3:CW32,"&lt;&gt;#NV")</f>
        <v>#DIV/0!</v>
      </c>
      <c r="CX38" s="357" t="e">
        <f t="shared" si="60"/>
        <v>#DIV/0!</v>
      </c>
      <c r="CY38" s="370"/>
    </row>
    <row r="39" spans="1:103" s="216" customFormat="1">
      <c r="A39" s="432"/>
      <c r="B39" s="305"/>
      <c r="C39" s="304"/>
      <c r="D39" s="356" t="str">
        <f t="shared" si="25"/>
        <v>SD</v>
      </c>
      <c r="E39" s="357" t="e">
        <f t="shared" si="26"/>
        <v>#DIV/0!</v>
      </c>
      <c r="F39" s="358"/>
      <c r="G39" s="358"/>
      <c r="H39" s="360" t="e">
        <f t="shared" si="27"/>
        <v>#DIV/0!</v>
      </c>
      <c r="I39" s="360" t="e">
        <f t="shared" si="28"/>
        <v>#DIV/0!</v>
      </c>
      <c r="J39" s="360" t="e">
        <f t="shared" si="29"/>
        <v>#DIV/0!</v>
      </c>
      <c r="K39" s="360" t="e">
        <f t="shared" si="29"/>
        <v>#DIV/0!</v>
      </c>
      <c r="L39" s="360"/>
      <c r="M39" s="360"/>
      <c r="N39" s="360"/>
      <c r="O39" s="360"/>
      <c r="P39" s="360"/>
      <c r="Q39" s="360"/>
      <c r="R39" s="360"/>
      <c r="S39" s="360"/>
      <c r="T39" s="360"/>
      <c r="Z39" s="218"/>
      <c r="AA39" s="219"/>
      <c r="AB39" s="219"/>
      <c r="AC39" s="219"/>
      <c r="AD39" s="219"/>
      <c r="AE39" s="219"/>
      <c r="AF39" s="219"/>
      <c r="AG39" s="219"/>
      <c r="AH39" s="220"/>
      <c r="AI39" s="221"/>
      <c r="AJ39" s="222"/>
      <c r="AK39" s="222"/>
      <c r="AL39" s="222"/>
      <c r="AM39" s="222"/>
      <c r="AN39" s="227"/>
      <c r="AO39" s="226"/>
      <c r="AP39" s="224"/>
      <c r="AQ39" s="225"/>
      <c r="AR39" s="361" t="s">
        <v>22</v>
      </c>
      <c r="AS39" s="362" t="e">
        <f t="array" ref="AS39">STDEV(IF(ISNUMBER(AS3:AS32),AS3:AS32))</f>
        <v>#DIV/0!</v>
      </c>
      <c r="AT39" s="362" t="e">
        <f t="array" ref="AT39">STDEV(IF(ISNUMBER(AT3:AT32),AT3:AT32))</f>
        <v>#DIV/0!</v>
      </c>
      <c r="AU39" s="362" t="e">
        <f t="array" ref="AU39">STDEV(IF(ISNUMBER(AU3:AU32),AU3:AU32))</f>
        <v>#DIV/0!</v>
      </c>
      <c r="AV39" s="362" t="e">
        <f t="array" ref="AV39">STDEV(IF(ISNUMBER(AV3:AV32),AV3:AV32))</f>
        <v>#DIV/0!</v>
      </c>
      <c r="AW39" s="366"/>
      <c r="AX39" s="361" t="str">
        <f>$AR39</f>
        <v>SD</v>
      </c>
      <c r="AY39" s="362" t="e">
        <f t="array" ref="AY39">STDEV(IF(ISNUMBER(AY3:AY32),AY3:AY32))</f>
        <v>#DIV/0!</v>
      </c>
      <c r="AZ39" s="362" t="e">
        <f t="array" ref="AZ39">STDEV(IF(ISNUMBER(AZ3:AZ32),AZ3:AZ32))</f>
        <v>#DIV/0!</v>
      </c>
      <c r="BA39" s="362" t="e">
        <f t="array" ref="BA39">STDEV(IF(ISNUMBER(BA3:BA32),BA3:BA32))</f>
        <v>#DIV/0!</v>
      </c>
      <c r="BB39" s="362" t="e">
        <f t="array" ref="BB39">STDEV(IF(ISNUMBER(BB3:BB32),BB3:BB32))</f>
        <v>#DIV/0!</v>
      </c>
      <c r="BC39" s="364"/>
      <c r="BD39" s="365"/>
      <c r="BE39" s="365"/>
      <c r="BF39" s="366"/>
      <c r="BG39" s="356" t="str">
        <f t="shared" si="30"/>
        <v>SD</v>
      </c>
      <c r="BH39" s="367">
        <f>BI37</f>
        <v>0</v>
      </c>
      <c r="BI39" s="368" t="e">
        <f>STDEV(BI3:BI32)</f>
        <v>#DIV/0!</v>
      </c>
      <c r="BJ39" s="365"/>
      <c r="BK39" s="361" t="str">
        <f>$AR39</f>
        <v>SD</v>
      </c>
      <c r="BL39" s="362" t="e">
        <f t="array" ref="BL39">STDEV(IF(ISNUMBER(BL3:BL32),BL3:BL32))</f>
        <v>#DIV/0!</v>
      </c>
      <c r="BM39" s="362" t="e">
        <f t="array" ref="BM39">STDEV(IF(ISNUMBER(BM3:BM32),BM3:BM32))</f>
        <v>#DIV/0!</v>
      </c>
      <c r="BN39" s="362" t="e">
        <f t="array" ref="BN39">STDEV(IF(ISNUMBER(BN3:BN32),BN3:BN32))</f>
        <v>#DIV/0!</v>
      </c>
      <c r="BO39" s="362" t="e">
        <f t="array" ref="BO39">STDEV(IF(ISNUMBER(BO3:BO32),BO3:BO32))</f>
        <v>#DIV/0!</v>
      </c>
      <c r="BP39" s="369"/>
      <c r="BQ39" s="365"/>
      <c r="BR39" s="361" t="str">
        <f>$AR39</f>
        <v>SD</v>
      </c>
      <c r="BS39" s="357" t="e">
        <f t="array" ref="BS39">STDEV(IF(ISNUMBER(BS3:BS32),BS3:BS32))</f>
        <v>#DIV/0!</v>
      </c>
      <c r="BT39" s="357" t="e">
        <f t="array" ref="BT39">STDEV(IF(ISNUMBER(BT3:BT32),BT3:BT32))</f>
        <v>#DIV/0!</v>
      </c>
      <c r="BU39" s="357" t="e">
        <f t="array" ref="BU39">STDEV(IF(ISNUMBER(BU3:BU32),BU3:BU32))</f>
        <v>#DIV/0!</v>
      </c>
      <c r="BV39" s="357" t="e">
        <f t="array" ref="BV39">STDEV(IF(ISNUMBER(BV3:BV32),BV3:BV32))</f>
        <v>#DIV/0!</v>
      </c>
      <c r="BW39" s="369"/>
      <c r="BX39" s="361"/>
      <c r="BY39" s="361" t="str">
        <f>$AR39</f>
        <v>SD</v>
      </c>
      <c r="BZ39" s="357" t="e">
        <f t="array" ref="BZ39">STDEV(IF(ISNUMBER(BZ3:BZ32),BZ3:BZ32))</f>
        <v>#DIV/0!</v>
      </c>
      <c r="CA39" s="357" t="e">
        <f t="array" ref="CA39">STDEV(IF(ISNUMBER(CA3:CA32),CA3:CA32))</f>
        <v>#DIV/0!</v>
      </c>
      <c r="CB39" s="357" t="e">
        <f t="array" ref="CB39">STDEV(IF(ISNUMBER(CB3:CB32),CB3:CB32))</f>
        <v>#DIV/0!</v>
      </c>
      <c r="CC39" s="357" t="e">
        <f t="array" ref="CC39">STDEV(IF(ISNUMBER(CC3:CC32),CC3:CC32))</f>
        <v>#DIV/0!</v>
      </c>
      <c r="CD39" s="369"/>
      <c r="CE39" s="371"/>
      <c r="CF39" s="361" t="str">
        <f>$AR39</f>
        <v>SD</v>
      </c>
      <c r="CG39" s="362" t="e">
        <f t="array" ref="CG39">STDEV(IF(ISNUMBER(CG3:CG32),CG3:CG32))</f>
        <v>#DIV/0!</v>
      </c>
      <c r="CH39" s="362" t="e">
        <f t="array" ref="CH39">STDEV(IF(ISNUMBER(CH3:CH32),CH3:CH32))</f>
        <v>#DIV/0!</v>
      </c>
      <c r="CI39" s="362" t="e">
        <f t="array" ref="CI39">STDEV(IF(ISNUMBER(CI3:CI32),CI3:CI32))</f>
        <v>#DIV/0!</v>
      </c>
      <c r="CJ39" s="362" t="e">
        <f t="array" ref="CJ39">STDEV(IF(ISNUMBER(CJ3:CJ32),CJ3:CJ32))</f>
        <v>#DIV/0!</v>
      </c>
      <c r="CK39" s="369"/>
      <c r="CL39" s="371"/>
      <c r="CM39" s="361" t="str">
        <f>$AR39</f>
        <v>SD</v>
      </c>
      <c r="CN39" s="357" t="e">
        <f t="array" ref="CN39">STDEV(IF(ISNUMBER(CN3:CN32),CN3:CN32))</f>
        <v>#DIV/0!</v>
      </c>
      <c r="CO39" s="357" t="e">
        <f t="array" ref="CO39">STDEV(IF(ISNUMBER(CO3:CO32),CO3:CO32))</f>
        <v>#DIV/0!</v>
      </c>
      <c r="CP39" s="357" t="e">
        <f t="array" ref="CP39">STDEV(IF(ISNUMBER(CP3:CP32),CP3:CP32))</f>
        <v>#DIV/0!</v>
      </c>
      <c r="CQ39" s="357" t="e">
        <f t="array" ref="CQ39">STDEV(IF(ISNUMBER(CQ3:CQ32),CQ3:CQ32))</f>
        <v>#DIV/0!</v>
      </c>
      <c r="CR39" s="369"/>
      <c r="CS39" s="371"/>
      <c r="CT39" s="361" t="str">
        <f>$AR39</f>
        <v>SD</v>
      </c>
      <c r="CU39" s="357" t="e">
        <f t="array" ref="CU39">STDEV(IF(ISNUMBER(CU3:CU32),CU3:CU32))</f>
        <v>#DIV/0!</v>
      </c>
      <c r="CV39" s="357" t="e">
        <f t="array" ref="CV39">STDEV(IF(ISNUMBER(CV3:CV32),CV3:CV32))</f>
        <v>#DIV/0!</v>
      </c>
      <c r="CW39" s="357" t="e">
        <f t="array" ref="CW39">STDEV(IF(ISNUMBER(CW3:CW32),CW3:CW32))</f>
        <v>#DIV/0!</v>
      </c>
      <c r="CX39" s="357" t="e">
        <f t="array" ref="CX39">STDEV(IF(ISNUMBER(CX3:CX32),CX3:CX32))</f>
        <v>#DIV/0!</v>
      </c>
      <c r="CY39" s="370"/>
    </row>
    <row r="40" spans="1:103" ht="13.5" thickBot="1">
      <c r="A40" s="460" t="s">
        <v>125</v>
      </c>
      <c r="B40" s="433" t="str">
        <f>$G$22</f>
        <v>DatLab 7 Template 16-08-02</v>
      </c>
      <c r="C40" s="434"/>
      <c r="D40" s="434"/>
      <c r="E40" s="434"/>
      <c r="F40" s="434"/>
      <c r="G40" s="434"/>
      <c r="H40" s="434"/>
      <c r="I40" s="434"/>
      <c r="J40" s="434"/>
      <c r="K40" s="434"/>
      <c r="L40" s="434"/>
      <c r="M40" s="434"/>
      <c r="N40" s="434"/>
      <c r="O40" s="434"/>
      <c r="P40" s="434"/>
      <c r="Q40" s="434"/>
      <c r="R40" s="434"/>
      <c r="S40" s="434"/>
      <c r="T40" s="434"/>
      <c r="U40" s="435"/>
      <c r="V40" s="435"/>
      <c r="W40" s="435"/>
      <c r="X40" s="435"/>
      <c r="Y40" s="435"/>
      <c r="Z40" s="436"/>
      <c r="AA40" s="437"/>
      <c r="AB40" s="437"/>
      <c r="AC40" s="437"/>
      <c r="AD40" s="437"/>
      <c r="AE40" s="437"/>
      <c r="AF40" s="437"/>
      <c r="AG40" s="437"/>
      <c r="AH40" s="438"/>
      <c r="AI40" s="437"/>
      <c r="AJ40" s="439"/>
      <c r="AK40" s="439"/>
      <c r="AL40" s="439"/>
      <c r="AM40" s="439"/>
      <c r="AN40" s="439"/>
      <c r="AO40" s="440"/>
      <c r="AP40" s="441"/>
      <c r="AQ40" s="442"/>
      <c r="AR40" s="442"/>
      <c r="AS40" s="443"/>
      <c r="AT40" s="443"/>
      <c r="AU40" s="443"/>
      <c r="AV40" s="443"/>
      <c r="AW40" s="444"/>
      <c r="AX40" s="444"/>
      <c r="AY40" s="434"/>
      <c r="AZ40" s="434"/>
      <c r="BA40" s="434"/>
      <c r="BB40" s="434"/>
      <c r="BC40" s="445"/>
      <c r="BD40" s="444"/>
      <c r="BE40" s="444"/>
      <c r="BF40" s="442"/>
      <c r="BG40" s="446"/>
      <c r="BH40" s="446"/>
      <c r="BI40" s="434"/>
      <c r="BJ40" s="444"/>
      <c r="BK40" s="444"/>
      <c r="BL40" s="443"/>
      <c r="BM40" s="443"/>
      <c r="BN40" s="443"/>
      <c r="BO40" s="443"/>
      <c r="BP40" s="434"/>
      <c r="BQ40" s="444"/>
      <c r="BR40" s="444"/>
      <c r="BS40" s="434"/>
      <c r="BT40" s="434"/>
      <c r="BU40" s="434"/>
      <c r="BV40" s="434"/>
      <c r="BW40" s="434"/>
      <c r="BX40" s="444"/>
      <c r="BY40" s="444"/>
      <c r="BZ40" s="434"/>
      <c r="CA40" s="434"/>
      <c r="CB40" s="434"/>
      <c r="CC40" s="434"/>
      <c r="CD40" s="447"/>
      <c r="CE40" s="444"/>
      <c r="CF40" s="444"/>
      <c r="CG40" s="443"/>
      <c r="CH40" s="443"/>
      <c r="CI40" s="443"/>
      <c r="CJ40" s="443"/>
      <c r="CK40" s="434"/>
      <c r="CL40" s="444"/>
      <c r="CM40" s="444"/>
      <c r="CN40" s="434"/>
      <c r="CO40" s="434"/>
      <c r="CP40" s="434"/>
      <c r="CQ40" s="434"/>
      <c r="CR40" s="434"/>
      <c r="CS40" s="444"/>
      <c r="CT40" s="444"/>
      <c r="CU40" s="434"/>
      <c r="CV40" s="434"/>
      <c r="CW40" s="434"/>
      <c r="CX40" s="434"/>
      <c r="CY40" s="445" t="s">
        <v>89</v>
      </c>
    </row>
  </sheetData>
  <conditionalFormatting sqref="CN34:CQ34 CG34:CJ34 BZ9:CA10 CB3:CC10 BV9:BV10 BS34:BV34 BS3:BU10 BI34 BL34:BO34 BI3:BI8 CU3:CX10 BA9:BA10 BB3:BB10 AZ3:AZ10 AU10 AV3:AV10 AS34:AV34 AS3:AT10 AT3:AV8 AY3:BB8 BL3:BO10 BS3:BV8 BZ3:CC8 CG3:CJ10 CN3:CQ10 BZ34:CC34 CU34:CX34">
    <cfRule type="containsErrors" dxfId="15" priority="16" stopIfTrue="1">
      <formula>ISERROR(AS3)</formula>
    </cfRule>
  </conditionalFormatting>
  <conditionalFormatting sqref="AS34:AV34">
    <cfRule type="containsErrors" dxfId="14" priority="15" stopIfTrue="1">
      <formula>ISERROR(AS34)</formula>
    </cfRule>
  </conditionalFormatting>
  <hyperlinks>
    <hyperlink ref="A33" location="Tables_Sample_statistics" display="→ Tables: Sample statistics"/>
    <hyperlink ref="G23" location="Cohort!AM5" display="→ Coupling-pathway control diagram"/>
    <hyperlink ref="F2" r:id="rId1" display="SUIT protocol"/>
    <hyperlink ref="A40" location="Sample_statistics" display="é Sample statistics"/>
    <hyperlink ref="A1" location="Cohort!B3" display="• Cohort"/>
    <hyperlink ref="AO33" location="Sample_statistics" display="← Sample statistics"/>
    <hyperlink ref="D4" location="'#2'!B3" display="'#2'!B3"/>
    <hyperlink ref="D3" location="'#1'!B3" display="'#1'!B3"/>
    <hyperlink ref="D5" location="'#3'!B3" display="'#3'!B3"/>
    <hyperlink ref="D6" location="'#4'!B3" display="'#4'!B3"/>
    <hyperlink ref="D7" location="'#5'!B3" display="'#5'!B3"/>
    <hyperlink ref="D8" location="'#6'!B3" display="'#6'!B3"/>
    <hyperlink ref="A2" location="Navigation!B3" display="↗ Navigation"/>
    <hyperlink ref="G2" r:id="rId2"/>
    <hyperlink ref="AI5" r:id="rId3"/>
    <hyperlink ref="AM5" location="Sample_statistics" display="← Sample statistics"/>
  </hyperlinks>
  <pageMargins left="0.7" right="0.7" top="0.78740157499999996" bottom="0.78740157499999996" header="0.3" footer="0.3"/>
  <pageSetup paperSize="9" orientation="portrait" r:id="rId4"/>
  <drawing r:id="rId5"/>
  <legacyDrawing r:id="rId6"/>
</worksheet>
</file>

<file path=xl/worksheets/sheet4.xml><?xml version="1.0" encoding="utf-8"?>
<worksheet xmlns="http://schemas.openxmlformats.org/spreadsheetml/2006/main" xmlns:r="http://schemas.openxmlformats.org/officeDocument/2006/relationships">
  <sheetPr codeName="Tabelle3"/>
  <dimension ref="A1:DL209"/>
  <sheetViews>
    <sheetView zoomScale="88" zoomScaleNormal="88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N51" sqref="BN51"/>
    </sheetView>
  </sheetViews>
  <sheetFormatPr baseColWidth="10" defaultColWidth="11.5703125" defaultRowHeight="12.75"/>
  <cols>
    <col min="1" max="1" width="24.7109375" style="93" customWidth="1"/>
    <col min="2" max="2" width="18.7109375" style="116" customWidth="1"/>
    <col min="3" max="3" width="11.7109375" style="116" customWidth="1"/>
    <col min="4" max="5" width="12.7109375" style="116" customWidth="1"/>
    <col min="6" max="6" width="13.85546875" style="116" customWidth="1"/>
    <col min="7" max="7" width="13.7109375" style="116" customWidth="1"/>
    <col min="8" max="25" width="16.7109375" style="116" customWidth="1"/>
    <col min="26" max="26" width="8.85546875" style="132" customWidth="1"/>
    <col min="27" max="27" width="18.7109375" style="130" customWidth="1"/>
    <col min="28" max="29" width="10.7109375" style="130" customWidth="1"/>
    <col min="30" max="30" width="16.7109375" style="130" customWidth="1"/>
    <col min="31" max="31" width="10.7109375" style="130" customWidth="1"/>
    <col min="32" max="32" width="12.7109375" style="130" customWidth="1"/>
    <col min="33" max="33" width="10.7109375" style="130" customWidth="1"/>
    <col min="34" max="34" width="54.140625" style="130" bestFit="1" customWidth="1"/>
    <col min="35" max="35" width="13.7109375" style="130" customWidth="1"/>
    <col min="36" max="39" width="9.7109375" style="116" customWidth="1"/>
    <col min="40" max="40" width="6.7109375" style="116" customWidth="1"/>
    <col min="41" max="41" width="6.7109375" style="89" customWidth="1"/>
    <col min="42" max="42" width="7.7109375" style="89" customWidth="1"/>
    <col min="43" max="43" width="20.7109375" style="128" customWidth="1"/>
    <col min="44" max="44" width="13.7109375" style="128" customWidth="1"/>
    <col min="45" max="48" width="8" style="129" bestFit="1" customWidth="1"/>
    <col min="49" max="49" width="20.140625" style="130" customWidth="1"/>
    <col min="50" max="50" width="7.85546875" style="130" customWidth="1"/>
    <col min="51" max="54" width="9.42578125" style="116" bestFit="1" customWidth="1"/>
    <col min="55" max="55" width="1.5703125" style="89" customWidth="1"/>
    <col min="56" max="56" width="20.7109375" style="130" customWidth="1"/>
    <col min="57" max="57" width="13.7109375" style="130" customWidth="1"/>
    <col min="58" max="58" width="13.7109375" style="128" customWidth="1"/>
    <col min="59" max="60" width="9.7109375" style="131" customWidth="1"/>
    <col min="61" max="61" width="9.7109375" style="116" customWidth="1"/>
    <col min="62" max="62" width="20.7109375" style="130" customWidth="1"/>
    <col min="63" max="63" width="13.7109375" style="130" customWidth="1"/>
    <col min="64" max="67" width="9.42578125" style="129" bestFit="1" customWidth="1"/>
    <col min="68" max="68" width="7.7109375" style="116" customWidth="1"/>
    <col min="69" max="69" width="20.7109375" style="130" customWidth="1"/>
    <col min="70" max="70" width="13.7109375" style="130" customWidth="1"/>
    <col min="71" max="74" width="9.42578125" style="116" bestFit="1" customWidth="1"/>
    <col min="75" max="75" width="7.7109375" style="116" customWidth="1"/>
    <col min="76" max="76" width="20.7109375" style="130" customWidth="1"/>
    <col min="77" max="77" width="13.7109375" style="130" customWidth="1"/>
    <col min="78" max="78" width="8.85546875" style="116" bestFit="1" customWidth="1"/>
    <col min="79" max="81" width="9.42578125" style="116" bestFit="1" customWidth="1"/>
    <col min="82" max="82" width="7.7109375" style="132" customWidth="1"/>
    <col min="83" max="83" width="20.7109375" style="130" customWidth="1"/>
    <col min="84" max="84" width="13.7109375" style="130" customWidth="1"/>
    <col min="85" max="88" width="9.42578125" style="129" bestFit="1" customWidth="1"/>
    <col min="89" max="89" width="7.7109375" style="116" customWidth="1"/>
    <col min="90" max="90" width="20.7109375" style="130" customWidth="1"/>
    <col min="91" max="91" width="13.7109375" style="130" customWidth="1"/>
    <col min="92" max="95" width="9.42578125" style="116" bestFit="1" customWidth="1"/>
    <col min="96" max="96" width="7.7109375" style="116" customWidth="1"/>
    <col min="97" max="97" width="20.7109375" style="130" customWidth="1"/>
    <col min="98" max="98" width="13.7109375" style="130" customWidth="1"/>
    <col min="99" max="99" width="6.42578125" style="116" bestFit="1" customWidth="1"/>
    <col min="100" max="102" width="9.42578125" style="116" bestFit="1" customWidth="1"/>
    <col min="103" max="103" width="5.7109375" style="116" customWidth="1"/>
    <col min="104" max="16384" width="11.5703125" style="116"/>
  </cols>
  <sheetData>
    <row r="1" spans="1:116" ht="16.5" thickBot="1">
      <c r="A1" s="324" t="s">
        <v>91</v>
      </c>
      <c r="B1" s="325" t="str">
        <f>IF(ISTEXT(AB48),AB48,"Cohort")</f>
        <v>Cohort</v>
      </c>
      <c r="C1" s="330" t="str">
        <f>IF(ISTEXT(AB47),AB47,"Type")</f>
        <v>Type</v>
      </c>
      <c r="D1" s="330" t="str">
        <f>IF(ISTEXT(AB49),AB49,"Code")</f>
        <v>Code</v>
      </c>
      <c r="E1" s="326" t="str">
        <f>IF(ISNUMBER(AB50),AB50,"")</f>
        <v/>
      </c>
      <c r="F1" s="325"/>
      <c r="G1" s="428" t="s">
        <v>121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448" t="str">
        <f>$E$1</f>
        <v/>
      </c>
      <c r="AA1" s="470" t="str">
        <f>$G$3</f>
        <v>DatLab 7</v>
      </c>
      <c r="AB1" s="110"/>
      <c r="AC1" s="110"/>
      <c r="AD1" s="110"/>
      <c r="AE1" s="110"/>
      <c r="AF1" s="332" t="s">
        <v>170</v>
      </c>
      <c r="AG1" s="332"/>
      <c r="AH1" s="332" t="s">
        <v>184</v>
      </c>
      <c r="AI1" s="332" t="s">
        <v>13</v>
      </c>
      <c r="AJ1" s="485" t="s">
        <v>169</v>
      </c>
      <c r="AK1" s="333" t="s">
        <v>185</v>
      </c>
      <c r="AL1" s="334" t="s">
        <v>186</v>
      </c>
      <c r="AM1" s="335" t="s">
        <v>222</v>
      </c>
      <c r="AN1" s="111" t="s">
        <v>25</v>
      </c>
      <c r="AO1" s="112" t="s">
        <v>26</v>
      </c>
      <c r="AP1" s="448" t="str">
        <f>$E$1</f>
        <v/>
      </c>
      <c r="AQ1" s="113" t="s">
        <v>14</v>
      </c>
      <c r="AR1" s="113" t="s">
        <v>13</v>
      </c>
      <c r="AS1" s="485" t="str">
        <f>AJ1</f>
        <v>R</v>
      </c>
      <c r="AT1" s="31" t="str">
        <f>AK1</f>
        <v>1Omy</v>
      </c>
      <c r="AU1" s="32" t="str">
        <f>AL1</f>
        <v>2U</v>
      </c>
      <c r="AV1" s="33" t="str">
        <f>AM1</f>
        <v>3Ama</v>
      </c>
      <c r="AW1" s="114" t="str">
        <f>AQ1</f>
        <v>Quantity</v>
      </c>
      <c r="AX1" s="114" t="str">
        <f>AR1</f>
        <v>Units</v>
      </c>
      <c r="AY1" s="485" t="str">
        <f>AJ1</f>
        <v>R</v>
      </c>
      <c r="AZ1" s="31" t="str">
        <f>AK1</f>
        <v>1Omy</v>
      </c>
      <c r="BA1" s="32" t="str">
        <f>AL1</f>
        <v>2U</v>
      </c>
      <c r="BB1" s="33" t="str">
        <f>AM1</f>
        <v>3Ama</v>
      </c>
      <c r="BC1" s="115"/>
      <c r="BD1" s="34" t="s">
        <v>27</v>
      </c>
      <c r="BE1" s="34" t="s">
        <v>28</v>
      </c>
      <c r="BF1" s="35" t="s">
        <v>120</v>
      </c>
      <c r="BG1" s="448" t="str">
        <f>$E$1</f>
        <v/>
      </c>
      <c r="BH1" s="449" t="s">
        <v>32</v>
      </c>
      <c r="BI1" s="36" t="s">
        <v>7</v>
      </c>
      <c r="BJ1" s="114" t="str">
        <f>AQ1</f>
        <v>Quantity</v>
      </c>
      <c r="BK1" s="114" t="str">
        <f>AR1</f>
        <v>Units</v>
      </c>
      <c r="BL1" s="485" t="str">
        <f>AJ1</f>
        <v>R</v>
      </c>
      <c r="BM1" s="31" t="str">
        <f>AK1</f>
        <v>1Omy</v>
      </c>
      <c r="BN1" s="32" t="str">
        <f>AL1</f>
        <v>2U</v>
      </c>
      <c r="BO1" s="33" t="str">
        <f>AM1</f>
        <v>3Ama</v>
      </c>
      <c r="BP1" s="448" t="str">
        <f>$E$1</f>
        <v/>
      </c>
      <c r="BQ1" s="114" t="str">
        <f>AQ1</f>
        <v>Quantity</v>
      </c>
      <c r="BR1" s="114" t="str">
        <f>AR1</f>
        <v>Units</v>
      </c>
      <c r="BS1" s="485" t="str">
        <f>AJ1</f>
        <v>R</v>
      </c>
      <c r="BT1" s="31" t="str">
        <f>AK1</f>
        <v>1Omy</v>
      </c>
      <c r="BU1" s="32" t="str">
        <f>AL1</f>
        <v>2U</v>
      </c>
      <c r="BV1" s="33" t="str">
        <f>AM1</f>
        <v>3Ama</v>
      </c>
      <c r="BW1" s="448" t="str">
        <f>$E$1</f>
        <v/>
      </c>
      <c r="BX1" s="114" t="str">
        <f>AQ1</f>
        <v>Quantity</v>
      </c>
      <c r="BY1" s="114" t="str">
        <f>AR1</f>
        <v>Units</v>
      </c>
      <c r="BZ1" s="485" t="s">
        <v>219</v>
      </c>
      <c r="CA1" s="31" t="s">
        <v>220</v>
      </c>
      <c r="CB1" s="32" t="s">
        <v>218</v>
      </c>
      <c r="CC1" s="33" t="s">
        <v>221</v>
      </c>
      <c r="CD1" s="448" t="str">
        <f>$E$1</f>
        <v/>
      </c>
      <c r="CE1" s="114" t="str">
        <f>AQ1</f>
        <v>Quantity</v>
      </c>
      <c r="CF1" s="114" t="str">
        <f>AR1</f>
        <v>Units</v>
      </c>
      <c r="CG1" s="485" t="str">
        <f>AJ1</f>
        <v>R</v>
      </c>
      <c r="CH1" s="31" t="str">
        <f>AK1</f>
        <v>1Omy</v>
      </c>
      <c r="CI1" s="32" t="str">
        <f>AL1</f>
        <v>2U</v>
      </c>
      <c r="CJ1" s="33" t="str">
        <f>AM1</f>
        <v>3Ama</v>
      </c>
      <c r="CK1" s="448" t="str">
        <f>$E$1</f>
        <v/>
      </c>
      <c r="CL1" s="114" t="str">
        <f>AQ1</f>
        <v>Quantity</v>
      </c>
      <c r="CM1" s="114" t="str">
        <f>AR1</f>
        <v>Units</v>
      </c>
      <c r="CN1" s="485" t="str">
        <f>AJ1</f>
        <v>R</v>
      </c>
      <c r="CO1" s="31" t="str">
        <f>AK1</f>
        <v>1Omy</v>
      </c>
      <c r="CP1" s="32" t="str">
        <f>AL1</f>
        <v>2U</v>
      </c>
      <c r="CQ1" s="33" t="str">
        <f>AM1</f>
        <v>3Ama</v>
      </c>
      <c r="CR1" s="448" t="str">
        <f>$E$1</f>
        <v/>
      </c>
      <c r="CS1" s="114" t="str">
        <f>AQ1</f>
        <v>Quantity</v>
      </c>
      <c r="CT1" s="114" t="str">
        <f>AR1</f>
        <v>Units</v>
      </c>
      <c r="CU1" s="485" t="s">
        <v>219</v>
      </c>
      <c r="CV1" s="31" t="s">
        <v>220</v>
      </c>
      <c r="CW1" s="32" t="s">
        <v>218</v>
      </c>
      <c r="CX1" s="33" t="s">
        <v>221</v>
      </c>
      <c r="CY1" s="448" t="str">
        <f>$E$1</f>
        <v/>
      </c>
    </row>
    <row r="2" spans="1:116" ht="14.25">
      <c r="A2" s="459" t="s">
        <v>67</v>
      </c>
      <c r="B2" s="329" t="str">
        <f>AH1</f>
        <v>CCP</v>
      </c>
      <c r="C2" s="338"/>
      <c r="D2" s="338"/>
      <c r="E2" s="339" t="s">
        <v>96</v>
      </c>
      <c r="F2" s="340">
        <f>E37</f>
        <v>0</v>
      </c>
      <c r="G2" s="451" t="s">
        <v>128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25"/>
      <c r="AA2" s="471" t="s">
        <v>76</v>
      </c>
      <c r="AB2" s="118"/>
      <c r="AC2" s="118"/>
      <c r="AD2" s="118"/>
      <c r="AE2" s="118"/>
      <c r="AF2" s="332" t="s">
        <v>171</v>
      </c>
      <c r="AG2" s="332"/>
      <c r="AH2" s="332" t="s">
        <v>173</v>
      </c>
      <c r="AI2" s="332" t="s">
        <v>176</v>
      </c>
      <c r="AJ2" s="118"/>
      <c r="AK2" s="118"/>
      <c r="AL2" s="118"/>
      <c r="AM2" s="118"/>
      <c r="AN2" s="119"/>
      <c r="AO2" s="120"/>
      <c r="AP2" s="121"/>
      <c r="AQ2" s="122"/>
      <c r="AR2" s="122"/>
      <c r="AS2" s="118"/>
      <c r="AT2" s="118"/>
      <c r="AU2" s="118"/>
      <c r="AV2" s="118"/>
      <c r="AW2" s="122"/>
      <c r="AX2" s="122"/>
      <c r="AY2" s="118"/>
      <c r="AZ2" s="118"/>
      <c r="BA2" s="118"/>
      <c r="BB2" s="118"/>
      <c r="BC2" s="123"/>
      <c r="BD2" s="122"/>
      <c r="BE2" s="122"/>
      <c r="BF2" s="124"/>
      <c r="BG2" s="125"/>
      <c r="BH2" s="125"/>
      <c r="BI2" s="118"/>
      <c r="BJ2" s="122"/>
      <c r="BK2" s="122"/>
      <c r="BL2" s="118"/>
      <c r="BM2" s="118"/>
      <c r="BN2" s="118"/>
      <c r="BO2" s="118"/>
      <c r="BP2" s="125"/>
      <c r="BQ2" s="122"/>
      <c r="BR2" s="122"/>
      <c r="BS2" s="118"/>
      <c r="BT2" s="118"/>
      <c r="BU2" s="118"/>
      <c r="BV2" s="118"/>
      <c r="BW2" s="125"/>
      <c r="BX2" s="122"/>
      <c r="BY2" s="122"/>
      <c r="BZ2" s="118"/>
      <c r="CA2" s="503" t="s">
        <v>190</v>
      </c>
      <c r="CB2" s="118"/>
      <c r="CC2" s="33" t="s">
        <v>190</v>
      </c>
      <c r="CD2" s="125"/>
      <c r="CE2" s="122"/>
      <c r="CF2" s="122"/>
      <c r="CG2" s="118"/>
      <c r="CH2" s="118"/>
      <c r="CI2" s="118"/>
      <c r="CJ2" s="118"/>
      <c r="CK2" s="125"/>
      <c r="CL2" s="122"/>
      <c r="CM2" s="122"/>
      <c r="CN2" s="118"/>
      <c r="CO2" s="118"/>
      <c r="CP2" s="118"/>
      <c r="CQ2" s="118"/>
      <c r="CR2" s="125"/>
      <c r="CS2" s="122"/>
      <c r="CT2" s="122"/>
      <c r="CU2" s="118"/>
      <c r="CV2" s="503" t="s">
        <v>190</v>
      </c>
      <c r="CW2" s="118"/>
      <c r="CX2" s="33" t="s">
        <v>190</v>
      </c>
      <c r="CY2" s="125"/>
    </row>
    <row r="3" spans="1:116" ht="14.25">
      <c r="A3" s="450" t="s">
        <v>79</v>
      </c>
      <c r="B3" s="430" t="s">
        <v>86</v>
      </c>
      <c r="C3" s="317" t="s">
        <v>87</v>
      </c>
      <c r="D3" s="317" t="s">
        <v>88</v>
      </c>
      <c r="E3" s="317" t="s">
        <v>59</v>
      </c>
      <c r="F3" s="317" t="s">
        <v>57</v>
      </c>
      <c r="G3" s="430" t="s">
        <v>15</v>
      </c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26"/>
      <c r="AA3" s="127"/>
      <c r="AB3" s="127"/>
      <c r="AC3" s="127"/>
      <c r="AD3" s="127"/>
      <c r="AE3" s="127"/>
      <c r="AF3" s="127"/>
      <c r="AG3" s="127"/>
      <c r="AH3" s="332" t="s">
        <v>172</v>
      </c>
      <c r="AI3" s="127"/>
      <c r="AJ3" s="127"/>
      <c r="AK3" s="127"/>
      <c r="AL3" s="127"/>
      <c r="AM3" s="127"/>
      <c r="AN3" s="136">
        <v>51</v>
      </c>
      <c r="AO3" s="137">
        <v>1</v>
      </c>
      <c r="AP3" s="138" t="str">
        <f>$AP51</f>
        <v/>
      </c>
      <c r="AQ3" s="38" t="str">
        <f>AQ51</f>
        <v>O2 flux per volume</v>
      </c>
      <c r="AR3" s="38" t="str">
        <f>AR51</f>
        <v>pmol/(s*ml)</v>
      </c>
      <c r="AS3" s="38" t="e">
        <f>IF(ISNUMBER(AS51),AS51,NA())</f>
        <v>#N/A</v>
      </c>
      <c r="AT3" s="38" t="e">
        <f t="shared" ref="AT3:AV3" si="0">IF(ISNUMBER(AT51),AT51,NA())</f>
        <v>#N/A</v>
      </c>
      <c r="AU3" s="38" t="e">
        <f t="shared" si="0"/>
        <v>#N/A</v>
      </c>
      <c r="AV3" s="38" t="e">
        <f t="shared" si="0"/>
        <v>#N/A</v>
      </c>
      <c r="AW3" s="351">
        <f>AW51</f>
        <v>0</v>
      </c>
      <c r="AX3" s="351">
        <f>AX51</f>
        <v>0</v>
      </c>
      <c r="AY3" s="350" t="e">
        <f>IF(ISNUMBER(AY51),AY51,NA())</f>
        <v>#N/A</v>
      </c>
      <c r="AZ3" s="350" t="e">
        <f t="shared" ref="AZ3:BB3" si="1">IF(ISNUMBER(AZ51),AZ51,NA())</f>
        <v>#N/A</v>
      </c>
      <c r="BA3" s="350" t="e">
        <f t="shared" si="1"/>
        <v>#N/A</v>
      </c>
      <c r="BB3" s="350" t="e">
        <f t="shared" si="1"/>
        <v>#N/A</v>
      </c>
      <c r="BC3" s="140">
        <f>BC51</f>
        <v>0</v>
      </c>
      <c r="BD3" s="141" t="str">
        <f>BD51</f>
        <v>•</v>
      </c>
      <c r="BE3" s="141">
        <f>BE51</f>
        <v>0</v>
      </c>
      <c r="BF3" s="142">
        <f>BF51</f>
        <v>0</v>
      </c>
      <c r="BG3" s="143" t="str">
        <f>$AP51</f>
        <v/>
      </c>
      <c r="BH3" s="143"/>
      <c r="BI3" s="144" t="str">
        <f>BI51</f>
        <v/>
      </c>
      <c r="BJ3" s="353" t="str">
        <f>BJ51</f>
        <v>O2 flow per cells</v>
      </c>
      <c r="BK3" s="353" t="str">
        <f>BK51</f>
        <v>pmol/(s*Mill)</v>
      </c>
      <c r="BL3" s="38" t="e">
        <f>IF(ISNUMBER(BL51),BL51,NA())</f>
        <v>#N/A</v>
      </c>
      <c r="BM3" s="38" t="e">
        <f t="shared" ref="BM3:BO3" si="2">IF(ISNUMBER(BM51),BM51,NA())</f>
        <v>#N/A</v>
      </c>
      <c r="BN3" s="38" t="e">
        <f t="shared" si="2"/>
        <v>#N/A</v>
      </c>
      <c r="BO3" s="38" t="e">
        <f t="shared" si="2"/>
        <v>#N/A</v>
      </c>
      <c r="BP3" s="143" t="str">
        <f>$AP51</f>
        <v/>
      </c>
      <c r="BQ3" s="354" t="str">
        <f>BQ51</f>
        <v>Flux control ratio</v>
      </c>
      <c r="BR3" s="354" t="str">
        <f>BR51</f>
        <v>FCR, relative</v>
      </c>
      <c r="BS3" s="315" t="e">
        <f>IF(ISNUMBER(BS51),BS51,NA())</f>
        <v>#N/A</v>
      </c>
      <c r="BT3" s="315" t="e">
        <f t="shared" ref="BT3:BV3" si="3">IF(ISNUMBER(BT51),BT51,NA())</f>
        <v>#N/A</v>
      </c>
      <c r="BU3" s="315" t="e">
        <f t="shared" si="3"/>
        <v>#N/A</v>
      </c>
      <c r="BV3" s="315" t="e">
        <f t="shared" si="3"/>
        <v>#N/A</v>
      </c>
      <c r="BW3" s="143" t="str">
        <f>$AP51</f>
        <v/>
      </c>
      <c r="BX3" s="354" t="str">
        <f>BX51</f>
        <v>Flux control factor</v>
      </c>
      <c r="BY3" s="354" t="str">
        <f>BY51</f>
        <v>FCF, relative</v>
      </c>
      <c r="BZ3" s="315" t="e">
        <f>IF(ISNUMBER(BZ51),BZ51,NA())</f>
        <v>#N/A</v>
      </c>
      <c r="CA3" s="315" t="e">
        <f t="shared" ref="CA3:CC3" si="4">IF(ISNUMBER(CA51),CA51,NA())</f>
        <v>#N/A</v>
      </c>
      <c r="CB3" s="315" t="e">
        <f t="shared" si="4"/>
        <v>#N/A</v>
      </c>
      <c r="CC3" s="315" t="e">
        <f t="shared" si="4"/>
        <v>#N/A</v>
      </c>
      <c r="CD3" s="143" t="str">
        <f>$AP51</f>
        <v/>
      </c>
      <c r="CE3" s="353" t="str">
        <f>CE51</f>
        <v>O2 flow per cells (mt: ROX-corr.)</v>
      </c>
      <c r="CF3" s="353" t="str">
        <f>CF51</f>
        <v>pmol/(s*Mill)</v>
      </c>
      <c r="CG3" s="38" t="e">
        <f>IF(ISNUMBER(CG51),CG51,NA())</f>
        <v>#N/A</v>
      </c>
      <c r="CH3" s="38" t="e">
        <f t="shared" ref="CH3:CJ3" si="5">IF(ISNUMBER(CH51),CH51,NA())</f>
        <v>#N/A</v>
      </c>
      <c r="CI3" s="38" t="e">
        <f t="shared" si="5"/>
        <v>#N/A</v>
      </c>
      <c r="CJ3" s="38" t="e">
        <f t="shared" si="5"/>
        <v>#N/A</v>
      </c>
      <c r="CK3" s="143" t="str">
        <f>$AP51</f>
        <v/>
      </c>
      <c r="CL3" s="354" t="str">
        <f>CL51</f>
        <v>FCR (mt: ROX-corr.)</v>
      </c>
      <c r="CM3" s="354" t="str">
        <f>CM51</f>
        <v>relative</v>
      </c>
      <c r="CN3" s="315" t="e">
        <f>IF(ISNUMBER(CN51),CN51,NA())</f>
        <v>#N/A</v>
      </c>
      <c r="CO3" s="315" t="e">
        <f t="shared" ref="CO3:CQ3" si="6">IF(ISNUMBER(CO51),CO51,NA())</f>
        <v>#N/A</v>
      </c>
      <c r="CP3" s="315" t="e">
        <f t="shared" si="6"/>
        <v>#N/A</v>
      </c>
      <c r="CQ3" s="315" t="e">
        <f t="shared" si="6"/>
        <v>#N/A</v>
      </c>
      <c r="CR3" s="143" t="str">
        <f>$AP51</f>
        <v/>
      </c>
      <c r="CS3" s="354" t="str">
        <f>CS51</f>
        <v>FCF (mt: ROX-corr.)</v>
      </c>
      <c r="CT3" s="354" t="str">
        <f>CT51</f>
        <v>relative</v>
      </c>
      <c r="CU3" s="315" t="e">
        <f>IF(ISNUMBER(CU51),CU51,NA())</f>
        <v>#N/A</v>
      </c>
      <c r="CV3" s="315" t="e">
        <f t="shared" ref="CV3:CX3" si="7">IF(ISNUMBER(CV51),CV51,NA())</f>
        <v>#N/A</v>
      </c>
      <c r="CW3" s="315" t="e">
        <f t="shared" si="7"/>
        <v>#N/A</v>
      </c>
      <c r="CX3" s="315" t="e">
        <f t="shared" si="7"/>
        <v>#N/A</v>
      </c>
      <c r="CY3" s="143" t="str">
        <f>$AP51</f>
        <v/>
      </c>
    </row>
    <row r="4" spans="1:116">
      <c r="A4" s="468" t="s">
        <v>103</v>
      </c>
      <c r="B4" s="288" t="str">
        <f>B41</f>
        <v>•</v>
      </c>
      <c r="C4" s="166" t="str">
        <f>IF(ISTEXT(C42),C42,"")</f>
        <v/>
      </c>
      <c r="D4" s="166" t="str">
        <f>IF(ISTEXT(D42),D42,"")</f>
        <v/>
      </c>
      <c r="E4" s="240" t="str">
        <f>E42</f>
        <v/>
      </c>
      <c r="F4" s="166" t="str">
        <f>IF(ISTEXT(G41),G41,"")</f>
        <v/>
      </c>
      <c r="G4" s="40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26"/>
      <c r="AA4" s="127"/>
      <c r="AB4" s="127"/>
      <c r="AC4" s="127"/>
      <c r="AD4" s="127"/>
      <c r="AE4" s="127"/>
      <c r="AF4" s="127"/>
      <c r="AG4" s="127"/>
      <c r="AH4" s="127"/>
      <c r="AK4" s="130"/>
      <c r="AL4" s="130"/>
      <c r="AM4" s="130"/>
      <c r="AN4" s="136">
        <f t="shared" ref="AN4:AN32" si="8">AN3+20</f>
        <v>71</v>
      </c>
      <c r="AO4" s="137">
        <v>2</v>
      </c>
      <c r="AP4" s="138" t="str">
        <f>$AP71</f>
        <v/>
      </c>
      <c r="AQ4" s="38" t="str">
        <f>AQ71</f>
        <v>O2 flux per volume</v>
      </c>
      <c r="AR4" s="38" t="str">
        <f>AR71</f>
        <v>pmol/(s*ml)</v>
      </c>
      <c r="AS4" s="38" t="e">
        <f>IF(ISNUMBER(AS71),AS71,NA())</f>
        <v>#N/A</v>
      </c>
      <c r="AT4" s="38" t="e">
        <f t="shared" ref="AT4:AV4" si="9">IF(ISNUMBER(AT71),AT71,NA())</f>
        <v>#N/A</v>
      </c>
      <c r="AU4" s="38" t="e">
        <f t="shared" si="9"/>
        <v>#N/A</v>
      </c>
      <c r="AV4" s="38" t="e">
        <f t="shared" si="9"/>
        <v>#N/A</v>
      </c>
      <c r="AW4" s="351">
        <f>AW71</f>
        <v>0</v>
      </c>
      <c r="AX4" s="351">
        <f>AX71</f>
        <v>0</v>
      </c>
      <c r="AY4" s="350" t="e">
        <f>IF(ISNUMBER(AY71),AY71,NA())</f>
        <v>#N/A</v>
      </c>
      <c r="AZ4" s="350" t="e">
        <f t="shared" ref="AZ4:BB4" si="10">IF(ISNUMBER(AZ71),AZ71,NA())</f>
        <v>#N/A</v>
      </c>
      <c r="BA4" s="350" t="e">
        <f t="shared" si="10"/>
        <v>#N/A</v>
      </c>
      <c r="BB4" s="350" t="e">
        <f t="shared" si="10"/>
        <v>#N/A</v>
      </c>
      <c r="BC4" s="140">
        <f>BC71</f>
        <v>0</v>
      </c>
      <c r="BD4" s="141" t="str">
        <f>BD71</f>
        <v>•</v>
      </c>
      <c r="BE4" s="141">
        <f>BE71</f>
        <v>0</v>
      </c>
      <c r="BF4" s="142">
        <f>BF71</f>
        <v>0</v>
      </c>
      <c r="BG4" s="143" t="str">
        <f>$AP71</f>
        <v/>
      </c>
      <c r="BH4" s="143"/>
      <c r="BI4" s="144" t="str">
        <f>BI71</f>
        <v/>
      </c>
      <c r="BJ4" s="353" t="str">
        <f>BJ71</f>
        <v>O2 flow per cells</v>
      </c>
      <c r="BK4" s="353" t="str">
        <f>BK71</f>
        <v>pmol/(s*Mill)</v>
      </c>
      <c r="BL4" s="38" t="e">
        <f>IF(ISNUMBER(BL71),BL71,NA())</f>
        <v>#N/A</v>
      </c>
      <c r="BM4" s="38" t="e">
        <f t="shared" ref="BM4:BO4" si="11">IF(ISNUMBER(BM71),BM71,NA())</f>
        <v>#N/A</v>
      </c>
      <c r="BN4" s="38" t="e">
        <f t="shared" si="11"/>
        <v>#N/A</v>
      </c>
      <c r="BO4" s="38" t="e">
        <f t="shared" si="11"/>
        <v>#N/A</v>
      </c>
      <c r="BP4" s="143" t="str">
        <f>$AP71</f>
        <v/>
      </c>
      <c r="BQ4" s="354" t="str">
        <f>BQ71</f>
        <v>Flux control ratio</v>
      </c>
      <c r="BR4" s="354" t="str">
        <f>BR71</f>
        <v>FCR, relative</v>
      </c>
      <c r="BS4" s="315" t="e">
        <f>IF(ISNUMBER(BS71),BS71,NA())</f>
        <v>#N/A</v>
      </c>
      <c r="BT4" s="315" t="e">
        <f t="shared" ref="BT4:BV4" si="12">IF(ISNUMBER(BT71),BT71,NA())</f>
        <v>#N/A</v>
      </c>
      <c r="BU4" s="315" t="e">
        <f t="shared" si="12"/>
        <v>#N/A</v>
      </c>
      <c r="BV4" s="315" t="e">
        <f t="shared" si="12"/>
        <v>#N/A</v>
      </c>
      <c r="BW4" s="143" t="str">
        <f>$AP71</f>
        <v/>
      </c>
      <c r="BX4" s="354" t="str">
        <f>BX71</f>
        <v>Flux control factor</v>
      </c>
      <c r="BY4" s="354" t="str">
        <f>BY71</f>
        <v>FCF, relative</v>
      </c>
      <c r="BZ4" s="315" t="e">
        <f>IF(ISNUMBER(BZ71),BZ71,NA())</f>
        <v>#N/A</v>
      </c>
      <c r="CA4" s="315" t="e">
        <f t="shared" ref="CA4:CC4" si="13">IF(ISNUMBER(CA71),CA71,NA())</f>
        <v>#N/A</v>
      </c>
      <c r="CB4" s="315" t="e">
        <f t="shared" si="13"/>
        <v>#N/A</v>
      </c>
      <c r="CC4" s="315" t="e">
        <f t="shared" si="13"/>
        <v>#N/A</v>
      </c>
      <c r="CD4" s="143" t="str">
        <f>$AP71</f>
        <v/>
      </c>
      <c r="CE4" s="353" t="str">
        <f>CE71</f>
        <v>O2 flow per cells (mt: ROX-corr.)</v>
      </c>
      <c r="CF4" s="353" t="str">
        <f>CF71</f>
        <v>pmol/(s*Mill)</v>
      </c>
      <c r="CG4" s="38" t="e">
        <f>IF(ISNUMBER(CG71),CG71,NA())</f>
        <v>#N/A</v>
      </c>
      <c r="CH4" s="38" t="e">
        <f t="shared" ref="CH4:CJ4" si="14">IF(ISNUMBER(CH71),CH71,NA())</f>
        <v>#N/A</v>
      </c>
      <c r="CI4" s="38" t="e">
        <f t="shared" si="14"/>
        <v>#N/A</v>
      </c>
      <c r="CJ4" s="38" t="e">
        <f t="shared" si="14"/>
        <v>#N/A</v>
      </c>
      <c r="CK4" s="143" t="str">
        <f>$AP71</f>
        <v/>
      </c>
      <c r="CL4" s="354" t="str">
        <f>CL71</f>
        <v>FCR (mt: ROX-corr.)</v>
      </c>
      <c r="CM4" s="354" t="str">
        <f>CM71</f>
        <v>relative</v>
      </c>
      <c r="CN4" s="315" t="e">
        <f>IF(ISNUMBER(CN71),CN71,NA())</f>
        <v>#N/A</v>
      </c>
      <c r="CO4" s="315" t="e">
        <f t="shared" ref="CO4:CQ4" si="15">IF(ISNUMBER(CO71),CO71,NA())</f>
        <v>#N/A</v>
      </c>
      <c r="CP4" s="315" t="e">
        <f t="shared" si="15"/>
        <v>#N/A</v>
      </c>
      <c r="CQ4" s="315" t="e">
        <f t="shared" si="15"/>
        <v>#N/A</v>
      </c>
      <c r="CR4" s="143" t="str">
        <f>$AP71</f>
        <v/>
      </c>
      <c r="CS4" s="354" t="str">
        <f>CS71</f>
        <v>FCF (mt: ROX-corr.)</v>
      </c>
      <c r="CT4" s="354" t="str">
        <f>CT71</f>
        <v>relative</v>
      </c>
      <c r="CU4" s="315" t="e">
        <f>IF(ISNUMBER(CU71),CU71,NA())</f>
        <v>#N/A</v>
      </c>
      <c r="CV4" s="315" t="e">
        <f t="shared" ref="CV4:CX4" si="16">IF(ISNUMBER(CV71),CV71,NA())</f>
        <v>#N/A</v>
      </c>
      <c r="CW4" s="315" t="e">
        <f t="shared" si="16"/>
        <v>#N/A</v>
      </c>
      <c r="CX4" s="315" t="e">
        <f t="shared" si="16"/>
        <v>#N/A</v>
      </c>
      <c r="CY4" s="143" t="str">
        <f>$AP71</f>
        <v/>
      </c>
    </row>
    <row r="5" spans="1:116">
      <c r="A5" s="468" t="s">
        <v>112</v>
      </c>
      <c r="B5" s="288" t="str">
        <f>B61</f>
        <v>•</v>
      </c>
      <c r="C5" s="166" t="str">
        <f>IF(ISTEXT(C62),C62,"")</f>
        <v/>
      </c>
      <c r="D5" s="166" t="str">
        <f>IF(ISTEXT(D62),D62,"")</f>
        <v/>
      </c>
      <c r="E5" s="240" t="str">
        <f>E62</f>
        <v/>
      </c>
      <c r="F5" s="166" t="str">
        <f>IF(ISTEXT(G61),G61,"")</f>
        <v/>
      </c>
      <c r="G5" s="13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26"/>
      <c r="AA5" s="127"/>
      <c r="AB5" s="127"/>
      <c r="AC5" s="127"/>
      <c r="AD5" s="127"/>
      <c r="AE5" s="127"/>
      <c r="AF5" s="127"/>
      <c r="AG5" s="127"/>
      <c r="AH5" s="127"/>
      <c r="AI5" s="493" t="s">
        <v>208</v>
      </c>
      <c r="AJ5" s="494"/>
      <c r="AK5" s="494"/>
      <c r="AL5" s="494"/>
      <c r="AM5" s="463" t="s">
        <v>209</v>
      </c>
      <c r="AN5" s="136">
        <f t="shared" si="8"/>
        <v>91</v>
      </c>
      <c r="AO5" s="137">
        <v>3</v>
      </c>
      <c r="AP5" s="138" t="str">
        <f>$AP91</f>
        <v/>
      </c>
      <c r="AQ5" s="38" t="str">
        <f>AQ91</f>
        <v>O2 flux per volume</v>
      </c>
      <c r="AR5" s="38" t="str">
        <f>AR91</f>
        <v>pmol/(s*ml)</v>
      </c>
      <c r="AS5" s="38" t="e">
        <f>IF(ISNUMBER(AS91),AS91,NA())</f>
        <v>#N/A</v>
      </c>
      <c r="AT5" s="38" t="e">
        <f t="shared" ref="AT5:AV5" si="17">IF(ISNUMBER(AT91),AT91,NA())</f>
        <v>#N/A</v>
      </c>
      <c r="AU5" s="38" t="e">
        <f t="shared" si="17"/>
        <v>#N/A</v>
      </c>
      <c r="AV5" s="38" t="e">
        <f t="shared" si="17"/>
        <v>#N/A</v>
      </c>
      <c r="AW5" s="351">
        <f>AW91</f>
        <v>0</v>
      </c>
      <c r="AX5" s="351">
        <f>AX91</f>
        <v>0</v>
      </c>
      <c r="AY5" s="350" t="e">
        <f>IF(ISNUMBER(AY91),AY91,NA())</f>
        <v>#N/A</v>
      </c>
      <c r="AZ5" s="350" t="e">
        <f t="shared" ref="AZ5:BB5" si="18">IF(ISNUMBER(AZ91),AZ91,NA())</f>
        <v>#N/A</v>
      </c>
      <c r="BA5" s="350" t="e">
        <f t="shared" si="18"/>
        <v>#N/A</v>
      </c>
      <c r="BB5" s="350" t="e">
        <f t="shared" si="18"/>
        <v>#N/A</v>
      </c>
      <c r="BC5" s="140">
        <f>BC91</f>
        <v>0</v>
      </c>
      <c r="BD5" s="141" t="str">
        <f>BD91</f>
        <v>•</v>
      </c>
      <c r="BE5" s="141">
        <f>BE91</f>
        <v>0</v>
      </c>
      <c r="BF5" s="142">
        <f>BF91</f>
        <v>0</v>
      </c>
      <c r="BG5" s="143" t="str">
        <f>$AP91</f>
        <v/>
      </c>
      <c r="BH5" s="143"/>
      <c r="BI5" s="144" t="str">
        <f>BI91</f>
        <v/>
      </c>
      <c r="BJ5" s="353" t="str">
        <f>BJ91</f>
        <v>O2 flow per cells</v>
      </c>
      <c r="BK5" s="353" t="str">
        <f>BK91</f>
        <v>pmol/(s*Mill)</v>
      </c>
      <c r="BL5" s="38" t="e">
        <f>IF(ISNUMBER(BL91),BL91,NA())</f>
        <v>#N/A</v>
      </c>
      <c r="BM5" s="38" t="e">
        <f t="shared" ref="BM5:BO5" si="19">IF(ISNUMBER(BM91),BM91,NA())</f>
        <v>#N/A</v>
      </c>
      <c r="BN5" s="38" t="e">
        <f t="shared" si="19"/>
        <v>#N/A</v>
      </c>
      <c r="BO5" s="38" t="e">
        <f t="shared" si="19"/>
        <v>#N/A</v>
      </c>
      <c r="BP5" s="143" t="str">
        <f>$AP91</f>
        <v/>
      </c>
      <c r="BQ5" s="354" t="str">
        <f>BQ91</f>
        <v>Flux control ratio</v>
      </c>
      <c r="BR5" s="354" t="str">
        <f>BR91</f>
        <v>FCR, relative</v>
      </c>
      <c r="BS5" s="315" t="e">
        <f>IF(ISNUMBER(BS91),BS91,NA())</f>
        <v>#N/A</v>
      </c>
      <c r="BT5" s="315" t="e">
        <f t="shared" ref="BT5:BV5" si="20">IF(ISNUMBER(BT91),BT91,NA())</f>
        <v>#N/A</v>
      </c>
      <c r="BU5" s="315" t="e">
        <f t="shared" si="20"/>
        <v>#N/A</v>
      </c>
      <c r="BV5" s="315" t="e">
        <f t="shared" si="20"/>
        <v>#N/A</v>
      </c>
      <c r="BW5" s="143" t="str">
        <f>$AP91</f>
        <v/>
      </c>
      <c r="BX5" s="354" t="str">
        <f>BX91</f>
        <v>Flux control factor</v>
      </c>
      <c r="BY5" s="354" t="str">
        <f>BY91</f>
        <v>FCF, relative</v>
      </c>
      <c r="BZ5" s="312" t="e">
        <f>IF(ISNUMBER(BZ91),BZ91,NA())</f>
        <v>#N/A</v>
      </c>
      <c r="CA5" s="312" t="e">
        <f t="shared" ref="CA5:CC5" si="21">IF(ISNUMBER(CA91),CA91,NA())</f>
        <v>#N/A</v>
      </c>
      <c r="CB5" s="315" t="e">
        <f t="shared" si="21"/>
        <v>#N/A</v>
      </c>
      <c r="CC5" s="315" t="e">
        <f t="shared" si="21"/>
        <v>#N/A</v>
      </c>
      <c r="CD5" s="143" t="str">
        <f>$AP91</f>
        <v/>
      </c>
      <c r="CE5" s="353" t="str">
        <f>CE91</f>
        <v>O2 flow per cells (mt: ROX-corr.)</v>
      </c>
      <c r="CF5" s="353" t="str">
        <f>CF91</f>
        <v>pmol/(s*Mill)</v>
      </c>
      <c r="CG5" s="38" t="e">
        <f>IF(ISNUMBER(CG91),CG91,NA())</f>
        <v>#N/A</v>
      </c>
      <c r="CH5" s="38" t="e">
        <f t="shared" ref="CH5:CJ5" si="22">IF(ISNUMBER(CH91),CH91,NA())</f>
        <v>#N/A</v>
      </c>
      <c r="CI5" s="38" t="e">
        <f t="shared" si="22"/>
        <v>#N/A</v>
      </c>
      <c r="CJ5" s="38" t="e">
        <f t="shared" si="22"/>
        <v>#N/A</v>
      </c>
      <c r="CK5" s="143" t="str">
        <f>$AP91</f>
        <v/>
      </c>
      <c r="CL5" s="354" t="str">
        <f>CL91</f>
        <v>FCR (mt: ROX-corr.)</v>
      </c>
      <c r="CM5" s="354" t="str">
        <f>CM91</f>
        <v>relative</v>
      </c>
      <c r="CN5" s="315" t="e">
        <f>IF(ISNUMBER(CN91),CN91,NA())</f>
        <v>#N/A</v>
      </c>
      <c r="CO5" s="315" t="e">
        <f t="shared" ref="CO5:CQ5" si="23">IF(ISNUMBER(CO91),CO91,NA())</f>
        <v>#N/A</v>
      </c>
      <c r="CP5" s="315" t="e">
        <f t="shared" si="23"/>
        <v>#N/A</v>
      </c>
      <c r="CQ5" s="315" t="e">
        <f t="shared" si="23"/>
        <v>#N/A</v>
      </c>
      <c r="CR5" s="143" t="str">
        <f>$AP91</f>
        <v/>
      </c>
      <c r="CS5" s="354" t="str">
        <f>CS91</f>
        <v>FCF (mt: ROX-corr.)</v>
      </c>
      <c r="CT5" s="354" t="str">
        <f>CT91</f>
        <v>relative</v>
      </c>
      <c r="CU5" s="315" t="e">
        <f>IF(ISNUMBER(CU91),CU91,NA())</f>
        <v>#N/A</v>
      </c>
      <c r="CV5" s="315" t="e">
        <f t="shared" ref="CV5:CX5" si="24">IF(ISNUMBER(CV91),CV91,NA())</f>
        <v>#N/A</v>
      </c>
      <c r="CW5" s="315" t="e">
        <f t="shared" si="24"/>
        <v>#N/A</v>
      </c>
      <c r="CX5" s="315" t="e">
        <f t="shared" si="24"/>
        <v>#N/A</v>
      </c>
      <c r="CY5" s="143" t="str">
        <f>$AP91</f>
        <v/>
      </c>
    </row>
    <row r="6" spans="1:116" ht="13.5" thickBot="1">
      <c r="A6" s="468" t="s">
        <v>113</v>
      </c>
      <c r="B6" s="288" t="str">
        <f>B81</f>
        <v>•</v>
      </c>
      <c r="C6" s="166" t="str">
        <f>IF(ISTEXT(C82),C82,"")</f>
        <v/>
      </c>
      <c r="D6" s="166" t="str">
        <f>IF(ISTEXT(D82),D82,"")</f>
        <v/>
      </c>
      <c r="E6" s="288" t="str">
        <f>E82</f>
        <v/>
      </c>
      <c r="F6" s="166" t="str">
        <f>IF(ISTEXT(G81),G81,"")</f>
        <v/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26"/>
      <c r="AA6" s="127"/>
      <c r="AH6" s="127"/>
      <c r="AI6" s="495" t="s">
        <v>206</v>
      </c>
      <c r="AJ6" s="496" t="e">
        <f>AL18</f>
        <v>#NUM!</v>
      </c>
      <c r="AK6" s="130"/>
      <c r="AL6" s="130"/>
      <c r="AM6" s="130"/>
      <c r="AN6" s="136">
        <f t="shared" si="8"/>
        <v>111</v>
      </c>
      <c r="AO6" s="137">
        <v>4</v>
      </c>
      <c r="AP6" s="138" t="str">
        <f>$AP111</f>
        <v/>
      </c>
      <c r="AQ6" s="38" t="str">
        <f>AQ111</f>
        <v>O2 flux per volume</v>
      </c>
      <c r="AR6" s="38" t="str">
        <f>AR111</f>
        <v>pmol/(s*ml)</v>
      </c>
      <c r="AS6" s="38" t="e">
        <f>IF(ISNUMBER(AS111),AS111,NA())</f>
        <v>#N/A</v>
      </c>
      <c r="AT6" s="38" t="e">
        <f t="shared" ref="AT6:AV6" si="25">IF(ISNUMBER(AT111),AT111,NA())</f>
        <v>#N/A</v>
      </c>
      <c r="AU6" s="38" t="e">
        <f t="shared" si="25"/>
        <v>#N/A</v>
      </c>
      <c r="AV6" s="38" t="e">
        <f t="shared" si="25"/>
        <v>#N/A</v>
      </c>
      <c r="AW6" s="351">
        <f>AW111</f>
        <v>0</v>
      </c>
      <c r="AX6" s="351">
        <f>AX111</f>
        <v>0</v>
      </c>
      <c r="AY6" s="350" t="e">
        <f>IF(ISNUMBER(AY111),AY111,NA())</f>
        <v>#N/A</v>
      </c>
      <c r="AZ6" s="350" t="e">
        <f t="shared" ref="AZ6:BB6" si="26">IF(ISNUMBER(AZ111),AZ111,NA())</f>
        <v>#N/A</v>
      </c>
      <c r="BA6" s="350" t="e">
        <f t="shared" si="26"/>
        <v>#N/A</v>
      </c>
      <c r="BB6" s="350" t="e">
        <f t="shared" si="26"/>
        <v>#N/A</v>
      </c>
      <c r="BC6" s="140">
        <f>BC111</f>
        <v>0</v>
      </c>
      <c r="BD6" s="141" t="str">
        <f>BD111</f>
        <v>•</v>
      </c>
      <c r="BE6" s="141">
        <f>BE111</f>
        <v>0</v>
      </c>
      <c r="BF6" s="142">
        <f>BF111</f>
        <v>0</v>
      </c>
      <c r="BG6" s="143" t="str">
        <f>$AP111</f>
        <v/>
      </c>
      <c r="BH6" s="143"/>
      <c r="BI6" s="144" t="str">
        <f>BI111</f>
        <v/>
      </c>
      <c r="BJ6" s="353" t="str">
        <f>BJ111</f>
        <v>O2 flow per cells</v>
      </c>
      <c r="BK6" s="353" t="str">
        <f>BK111</f>
        <v>pmol/(s*Mill)</v>
      </c>
      <c r="BL6" s="38" t="e">
        <f>IF(ISNUMBER(BL111),BL111,NA())</f>
        <v>#N/A</v>
      </c>
      <c r="BM6" s="38" t="e">
        <f t="shared" ref="BM6:BO6" si="27">IF(ISNUMBER(BM111),BM111,NA())</f>
        <v>#N/A</v>
      </c>
      <c r="BN6" s="38" t="e">
        <f t="shared" si="27"/>
        <v>#N/A</v>
      </c>
      <c r="BO6" s="38" t="e">
        <f t="shared" si="27"/>
        <v>#N/A</v>
      </c>
      <c r="BP6" s="143" t="str">
        <f>$AP111</f>
        <v/>
      </c>
      <c r="BQ6" s="354" t="str">
        <f>BQ111</f>
        <v>Flux control ratio</v>
      </c>
      <c r="BR6" s="354" t="str">
        <f>BR111</f>
        <v>FCR, relative</v>
      </c>
      <c r="BS6" s="315" t="e">
        <f>IF(ISNUMBER(BS111),BS111,NA())</f>
        <v>#N/A</v>
      </c>
      <c r="BT6" s="315" t="e">
        <f t="shared" ref="BT6:BV6" si="28">IF(ISNUMBER(BT111),BT111,NA())</f>
        <v>#N/A</v>
      </c>
      <c r="BU6" s="315" t="e">
        <f t="shared" si="28"/>
        <v>#N/A</v>
      </c>
      <c r="BV6" s="315" t="e">
        <f t="shared" si="28"/>
        <v>#N/A</v>
      </c>
      <c r="BW6" s="143" t="str">
        <f>$AP111</f>
        <v/>
      </c>
      <c r="BX6" s="354" t="str">
        <f>BX111</f>
        <v>Flux control factor</v>
      </c>
      <c r="BY6" s="354" t="str">
        <f>BY111</f>
        <v>FCF, relative</v>
      </c>
      <c r="BZ6" s="312" t="e">
        <f>IF(ISNUMBER(BZ111),BZ111,NA())</f>
        <v>#N/A</v>
      </c>
      <c r="CA6" s="312" t="e">
        <f t="shared" ref="CA6:CC6" si="29">IF(ISNUMBER(CA111),CA111,NA())</f>
        <v>#N/A</v>
      </c>
      <c r="CB6" s="315" t="e">
        <f t="shared" si="29"/>
        <v>#N/A</v>
      </c>
      <c r="CC6" s="315" t="e">
        <f t="shared" si="29"/>
        <v>#N/A</v>
      </c>
      <c r="CD6" s="143" t="str">
        <f>$AP111</f>
        <v/>
      </c>
      <c r="CE6" s="353" t="str">
        <f>CE111</f>
        <v>O2 flow per cells (mt: ROX-corr.)</v>
      </c>
      <c r="CF6" s="353" t="str">
        <f>CF111</f>
        <v>pmol/(s*Mill)</v>
      </c>
      <c r="CG6" s="38" t="e">
        <f>IF(ISNUMBER(CG111),CG111,NA())</f>
        <v>#N/A</v>
      </c>
      <c r="CH6" s="38" t="e">
        <f t="shared" ref="CH6:CJ6" si="30">IF(ISNUMBER(CH111),CH111,NA())</f>
        <v>#N/A</v>
      </c>
      <c r="CI6" s="38" t="e">
        <f t="shared" si="30"/>
        <v>#N/A</v>
      </c>
      <c r="CJ6" s="38" t="e">
        <f t="shared" si="30"/>
        <v>#N/A</v>
      </c>
      <c r="CK6" s="143" t="str">
        <f>$AP111</f>
        <v/>
      </c>
      <c r="CL6" s="354" t="str">
        <f>CL111</f>
        <v>FCR (mt: ROX-corr.)</v>
      </c>
      <c r="CM6" s="354" t="str">
        <f>CM111</f>
        <v>relative</v>
      </c>
      <c r="CN6" s="315" t="e">
        <f>IF(ISNUMBER(CN111),CN111,NA())</f>
        <v>#N/A</v>
      </c>
      <c r="CO6" s="315" t="e">
        <f t="shared" ref="CO6:CQ6" si="31">IF(ISNUMBER(CO111),CO111,NA())</f>
        <v>#N/A</v>
      </c>
      <c r="CP6" s="315" t="e">
        <f t="shared" si="31"/>
        <v>#N/A</v>
      </c>
      <c r="CQ6" s="315" t="e">
        <f t="shared" si="31"/>
        <v>#N/A</v>
      </c>
      <c r="CR6" s="143" t="str">
        <f>$AP111</f>
        <v/>
      </c>
      <c r="CS6" s="354" t="str">
        <f>CS111</f>
        <v>FCF (mt: ROX-corr.)</v>
      </c>
      <c r="CT6" s="354" t="str">
        <f>CT111</f>
        <v>relative</v>
      </c>
      <c r="CU6" s="315" t="e">
        <f>IF(ISNUMBER(CU111),CU111,NA())</f>
        <v>#N/A</v>
      </c>
      <c r="CV6" s="315" t="e">
        <f t="shared" ref="CV6:CX6" si="32">IF(ISNUMBER(CV111),CV111,NA())</f>
        <v>#N/A</v>
      </c>
      <c r="CW6" s="315" t="e">
        <f t="shared" si="32"/>
        <v>#N/A</v>
      </c>
      <c r="CX6" s="315" t="e">
        <f t="shared" si="32"/>
        <v>#N/A</v>
      </c>
      <c r="CY6" s="143" t="str">
        <f>$AP111</f>
        <v/>
      </c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</row>
    <row r="7" spans="1:116">
      <c r="A7" s="468" t="s">
        <v>114</v>
      </c>
      <c r="B7" s="288" t="str">
        <f>B101</f>
        <v>•</v>
      </c>
      <c r="C7" s="289" t="str">
        <f>IF(ISTEXT(C102),C102,"")</f>
        <v/>
      </c>
      <c r="D7" s="289" t="str">
        <f>IF(ISTEXT(D102),D102,"")</f>
        <v/>
      </c>
      <c r="E7" s="288" t="str">
        <f>E102</f>
        <v/>
      </c>
      <c r="F7" s="166" t="str">
        <f>IF(ISTEXT(G101),G101,"")</f>
        <v/>
      </c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26"/>
      <c r="AA7" s="127"/>
      <c r="AB7" s="127"/>
      <c r="AC7" s="127"/>
      <c r="AD7" s="127"/>
      <c r="AE7" s="127"/>
      <c r="AF7" s="127"/>
      <c r="AG7" s="127"/>
      <c r="AH7" s="127"/>
      <c r="AI7" s="497" t="s">
        <v>169</v>
      </c>
      <c r="AJ7" s="500" t="e">
        <f>AJ18</f>
        <v>#NUM!</v>
      </c>
      <c r="AK7" s="130"/>
      <c r="AL7" s="130"/>
      <c r="AM7" s="130"/>
      <c r="AN7" s="136">
        <f t="shared" si="8"/>
        <v>131</v>
      </c>
      <c r="AO7" s="137">
        <v>5</v>
      </c>
      <c r="AP7" s="138" t="str">
        <f>$AP131</f>
        <v/>
      </c>
      <c r="AQ7" s="38" t="str">
        <f>AQ131</f>
        <v>O2 flux per volume</v>
      </c>
      <c r="AR7" s="38" t="str">
        <f>AR131</f>
        <v>pmol/(s*ml)</v>
      </c>
      <c r="AS7" s="38" t="e">
        <f>IF(ISNUMBER(AS131),AS131,NA())</f>
        <v>#N/A</v>
      </c>
      <c r="AT7" s="38" t="e">
        <f t="shared" ref="AT7:AV7" si="33">IF(ISNUMBER(AT131),AT131,NA())</f>
        <v>#N/A</v>
      </c>
      <c r="AU7" s="38" t="e">
        <f t="shared" si="33"/>
        <v>#N/A</v>
      </c>
      <c r="AV7" s="38" t="e">
        <f t="shared" si="33"/>
        <v>#N/A</v>
      </c>
      <c r="AW7" s="351">
        <f>AW131</f>
        <v>0</v>
      </c>
      <c r="AX7" s="351">
        <f>AX131</f>
        <v>0</v>
      </c>
      <c r="AY7" s="350" t="e">
        <f>IF(ISNUMBER(AY131),AY131,NA())</f>
        <v>#N/A</v>
      </c>
      <c r="AZ7" s="350" t="e">
        <f t="shared" ref="AZ7:BB7" si="34">IF(ISNUMBER(AZ131),AZ131,NA())</f>
        <v>#N/A</v>
      </c>
      <c r="BA7" s="350" t="e">
        <f t="shared" si="34"/>
        <v>#N/A</v>
      </c>
      <c r="BB7" s="350" t="e">
        <f t="shared" si="34"/>
        <v>#N/A</v>
      </c>
      <c r="BC7" s="140">
        <f>BC131</f>
        <v>0</v>
      </c>
      <c r="BD7" s="141" t="str">
        <f>BD131</f>
        <v>•</v>
      </c>
      <c r="BE7" s="141">
        <f>BE131</f>
        <v>0</v>
      </c>
      <c r="BF7" s="142">
        <f>BF131</f>
        <v>0</v>
      </c>
      <c r="BG7" s="143" t="str">
        <f>$AP131</f>
        <v/>
      </c>
      <c r="BH7" s="143"/>
      <c r="BI7" s="144" t="str">
        <f>BI131</f>
        <v/>
      </c>
      <c r="BJ7" s="353" t="str">
        <f>BJ131</f>
        <v>O2 flow per cells</v>
      </c>
      <c r="BK7" s="353" t="str">
        <f>BK131</f>
        <v>pmol/(s*Mill)</v>
      </c>
      <c r="BL7" s="38" t="e">
        <f>IF(ISNUMBER(BL131),BL131,NA())</f>
        <v>#N/A</v>
      </c>
      <c r="BM7" s="38" t="e">
        <f t="shared" ref="BM7:BO7" si="35">IF(ISNUMBER(BM131),BM131,NA())</f>
        <v>#N/A</v>
      </c>
      <c r="BN7" s="38" t="e">
        <f t="shared" si="35"/>
        <v>#N/A</v>
      </c>
      <c r="BO7" s="38" t="e">
        <f t="shared" si="35"/>
        <v>#N/A</v>
      </c>
      <c r="BP7" s="143" t="str">
        <f>$AP131</f>
        <v/>
      </c>
      <c r="BQ7" s="354" t="str">
        <f>BQ131</f>
        <v>Flux control ratio</v>
      </c>
      <c r="BR7" s="354" t="str">
        <f>BR131</f>
        <v>FCR, relative</v>
      </c>
      <c r="BS7" s="315" t="e">
        <f>IF(ISNUMBER(BS131),BS131,NA())</f>
        <v>#N/A</v>
      </c>
      <c r="BT7" s="315" t="e">
        <f t="shared" ref="BT7:BV7" si="36">IF(ISNUMBER(BT131),BT131,NA())</f>
        <v>#N/A</v>
      </c>
      <c r="BU7" s="315" t="e">
        <f t="shared" si="36"/>
        <v>#N/A</v>
      </c>
      <c r="BV7" s="315" t="e">
        <f t="shared" si="36"/>
        <v>#N/A</v>
      </c>
      <c r="BW7" s="143" t="str">
        <f>$AP131</f>
        <v/>
      </c>
      <c r="BX7" s="354" t="str">
        <f>BX131</f>
        <v>Flux control factor</v>
      </c>
      <c r="BY7" s="354" t="str">
        <f>BY131</f>
        <v>FCF, relative</v>
      </c>
      <c r="BZ7" s="312" t="e">
        <f>IF(ISNUMBER(BZ131),BZ131,NA())</f>
        <v>#N/A</v>
      </c>
      <c r="CA7" s="312" t="e">
        <f t="shared" ref="CA7:CC7" si="37">IF(ISNUMBER(CA131),CA131,NA())</f>
        <v>#N/A</v>
      </c>
      <c r="CB7" s="315" t="e">
        <f t="shared" si="37"/>
        <v>#N/A</v>
      </c>
      <c r="CC7" s="315" t="e">
        <f t="shared" si="37"/>
        <v>#N/A</v>
      </c>
      <c r="CD7" s="143" t="str">
        <f>$AP131</f>
        <v/>
      </c>
      <c r="CE7" s="353" t="str">
        <f>CE131</f>
        <v>O2 flow per cells (mt: ROX-corr.)</v>
      </c>
      <c r="CF7" s="353" t="str">
        <f>CF131</f>
        <v>pmol/(s*Mill)</v>
      </c>
      <c r="CG7" s="38" t="e">
        <f>IF(ISNUMBER(CG131),CG131,NA())</f>
        <v>#N/A</v>
      </c>
      <c r="CH7" s="38" t="e">
        <f t="shared" ref="CH7:CJ7" si="38">IF(ISNUMBER(CH131),CH131,NA())</f>
        <v>#N/A</v>
      </c>
      <c r="CI7" s="38" t="e">
        <f t="shared" si="38"/>
        <v>#N/A</v>
      </c>
      <c r="CJ7" s="38" t="e">
        <f t="shared" si="38"/>
        <v>#N/A</v>
      </c>
      <c r="CK7" s="143" t="str">
        <f>$AP131</f>
        <v/>
      </c>
      <c r="CL7" s="354" t="str">
        <f>CL131</f>
        <v>FCR (mt: ROX-corr.)</v>
      </c>
      <c r="CM7" s="354" t="str">
        <f>CM131</f>
        <v>relative</v>
      </c>
      <c r="CN7" s="315" t="e">
        <f>IF(ISNUMBER(CN131),CN131,NA())</f>
        <v>#N/A</v>
      </c>
      <c r="CO7" s="315" t="e">
        <f t="shared" ref="CO7:CQ7" si="39">IF(ISNUMBER(CO131),CO131,NA())</f>
        <v>#N/A</v>
      </c>
      <c r="CP7" s="315" t="e">
        <f t="shared" si="39"/>
        <v>#N/A</v>
      </c>
      <c r="CQ7" s="315" t="e">
        <f t="shared" si="39"/>
        <v>#N/A</v>
      </c>
      <c r="CR7" s="143" t="str">
        <f>$AP131</f>
        <v/>
      </c>
      <c r="CS7" s="354" t="str">
        <f>CS131</f>
        <v>FCF (mt: ROX-corr.)</v>
      </c>
      <c r="CT7" s="354" t="str">
        <f>CT131</f>
        <v>relative</v>
      </c>
      <c r="CU7" s="315" t="e">
        <f>IF(ISNUMBER(CU131),CU131,NA())</f>
        <v>#N/A</v>
      </c>
      <c r="CV7" s="315" t="e">
        <f t="shared" ref="CV7:CX7" si="40">IF(ISNUMBER(CV131),CV131,NA())</f>
        <v>#N/A</v>
      </c>
      <c r="CW7" s="315" t="e">
        <f t="shared" si="40"/>
        <v>#N/A</v>
      </c>
      <c r="CX7" s="315" t="e">
        <f t="shared" si="40"/>
        <v>#N/A</v>
      </c>
      <c r="CY7" s="143" t="str">
        <f>$AP131</f>
        <v/>
      </c>
    </row>
    <row r="8" spans="1:116">
      <c r="A8" s="468" t="s">
        <v>115</v>
      </c>
      <c r="B8" s="288" t="str">
        <f>B121</f>
        <v>•</v>
      </c>
      <c r="C8" s="289" t="str">
        <f>IF(ISTEXT(C122),C122,"")</f>
        <v/>
      </c>
      <c r="D8" s="289" t="str">
        <f>IF(ISTEXT(D122),D122,"")</f>
        <v/>
      </c>
      <c r="E8" s="288" t="str">
        <f>E122</f>
        <v/>
      </c>
      <c r="F8" s="166" t="str">
        <f>IF(ISTEXT(G121),G121,"")</f>
        <v/>
      </c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26"/>
      <c r="AA8" s="127"/>
      <c r="AH8" s="127"/>
      <c r="AI8" s="498" t="s">
        <v>207</v>
      </c>
      <c r="AJ8" s="499" t="e">
        <f>AK18</f>
        <v>#NUM!</v>
      </c>
      <c r="AK8" s="130"/>
      <c r="AL8" s="130"/>
      <c r="AM8" s="130"/>
      <c r="AN8" s="136">
        <f t="shared" si="8"/>
        <v>151</v>
      </c>
      <c r="AO8" s="137">
        <v>6</v>
      </c>
      <c r="AP8" s="138" t="str">
        <f>$AP151</f>
        <v/>
      </c>
      <c r="AQ8" s="38" t="str">
        <f>AQ151</f>
        <v>O2 flux per volume</v>
      </c>
      <c r="AR8" s="38" t="str">
        <f>AR151</f>
        <v>pmol/(s*ml)</v>
      </c>
      <c r="AS8" s="38" t="e">
        <f>IF(ISNUMBER(AS151),AS151,NA())</f>
        <v>#N/A</v>
      </c>
      <c r="AT8" s="38" t="e">
        <f t="shared" ref="AT8:AV8" si="41">IF(ISNUMBER(AT151),AT151,NA())</f>
        <v>#N/A</v>
      </c>
      <c r="AU8" s="38" t="e">
        <f t="shared" si="41"/>
        <v>#N/A</v>
      </c>
      <c r="AV8" s="38" t="e">
        <f t="shared" si="41"/>
        <v>#N/A</v>
      </c>
      <c r="AW8" s="351">
        <f>AW151</f>
        <v>0</v>
      </c>
      <c r="AX8" s="351">
        <f>AX151</f>
        <v>0</v>
      </c>
      <c r="AY8" s="350" t="e">
        <f>IF(ISNUMBER(AY151),AY151,NA())</f>
        <v>#N/A</v>
      </c>
      <c r="AZ8" s="350" t="e">
        <f t="shared" ref="AZ8:BB8" si="42">IF(ISNUMBER(AZ151),AZ151,NA())</f>
        <v>#N/A</v>
      </c>
      <c r="BA8" s="350" t="e">
        <f t="shared" si="42"/>
        <v>#N/A</v>
      </c>
      <c r="BB8" s="350" t="e">
        <f t="shared" si="42"/>
        <v>#N/A</v>
      </c>
      <c r="BC8" s="140">
        <f>BC151</f>
        <v>0</v>
      </c>
      <c r="BD8" s="141" t="str">
        <f>BD151</f>
        <v>•</v>
      </c>
      <c r="BE8" s="141">
        <f>BE151</f>
        <v>0</v>
      </c>
      <c r="BF8" s="142">
        <f>BF151</f>
        <v>0</v>
      </c>
      <c r="BG8" s="143" t="str">
        <f>$AP151</f>
        <v/>
      </c>
      <c r="BH8" s="143"/>
      <c r="BI8" s="144" t="str">
        <f>BI151</f>
        <v/>
      </c>
      <c r="BJ8" s="353" t="str">
        <f>BJ151</f>
        <v>O2 flow per cells</v>
      </c>
      <c r="BK8" s="353" t="str">
        <f>BK151</f>
        <v>pmol/(s*Mill)</v>
      </c>
      <c r="BL8" s="38" t="e">
        <f>IF(ISNUMBER(BL151),BL151,NA())</f>
        <v>#N/A</v>
      </c>
      <c r="BM8" s="38" t="e">
        <f t="shared" ref="BM8:BO8" si="43">IF(ISNUMBER(BM151),BM151,NA())</f>
        <v>#N/A</v>
      </c>
      <c r="BN8" s="38" t="e">
        <f t="shared" si="43"/>
        <v>#N/A</v>
      </c>
      <c r="BO8" s="38" t="e">
        <f t="shared" si="43"/>
        <v>#N/A</v>
      </c>
      <c r="BP8" s="143" t="str">
        <f>$AP151</f>
        <v/>
      </c>
      <c r="BQ8" s="354" t="str">
        <f>BQ151</f>
        <v>Flux control ratio</v>
      </c>
      <c r="BR8" s="354" t="str">
        <f>BR151</f>
        <v>FCR, relative</v>
      </c>
      <c r="BS8" s="315" t="e">
        <f>IF(ISNUMBER(BS151),BS151,NA())</f>
        <v>#N/A</v>
      </c>
      <c r="BT8" s="315" t="e">
        <f t="shared" ref="BT8:BV8" si="44">IF(ISNUMBER(BT151),BT151,NA())</f>
        <v>#N/A</v>
      </c>
      <c r="BU8" s="315" t="e">
        <f t="shared" si="44"/>
        <v>#N/A</v>
      </c>
      <c r="BV8" s="315" t="e">
        <f t="shared" si="44"/>
        <v>#N/A</v>
      </c>
      <c r="BW8" s="143" t="str">
        <f>$AP151</f>
        <v/>
      </c>
      <c r="BX8" s="354" t="str">
        <f>BX151</f>
        <v>Flux control factor</v>
      </c>
      <c r="BY8" s="354" t="str">
        <f>BY151</f>
        <v>FCF, relative</v>
      </c>
      <c r="BZ8" s="312" t="e">
        <f>IF(ISNUMBER(BZ151),BZ151,NA())</f>
        <v>#N/A</v>
      </c>
      <c r="CA8" s="312" t="e">
        <f t="shared" ref="CA8:CC8" si="45">IF(ISNUMBER(CA151),CA151,NA())</f>
        <v>#N/A</v>
      </c>
      <c r="CB8" s="315" t="e">
        <f t="shared" si="45"/>
        <v>#N/A</v>
      </c>
      <c r="CC8" s="315" t="e">
        <f t="shared" si="45"/>
        <v>#N/A</v>
      </c>
      <c r="CD8" s="143" t="str">
        <f>$AP151</f>
        <v/>
      </c>
      <c r="CE8" s="353" t="str">
        <f>CE151</f>
        <v>O2 flow per cells (mt: ROX-corr.)</v>
      </c>
      <c r="CF8" s="353" t="str">
        <f>CF151</f>
        <v>pmol/(s*Mill)</v>
      </c>
      <c r="CG8" s="38" t="e">
        <f>IF(ISNUMBER(CG151),CG151,NA())</f>
        <v>#N/A</v>
      </c>
      <c r="CH8" s="38" t="e">
        <f t="shared" ref="CH8:CJ8" si="46">IF(ISNUMBER(CH151),CH151,NA())</f>
        <v>#N/A</v>
      </c>
      <c r="CI8" s="38" t="e">
        <f t="shared" si="46"/>
        <v>#N/A</v>
      </c>
      <c r="CJ8" s="38" t="e">
        <f t="shared" si="46"/>
        <v>#N/A</v>
      </c>
      <c r="CK8" s="143" t="str">
        <f>$AP151</f>
        <v/>
      </c>
      <c r="CL8" s="354" t="str">
        <f>CL151</f>
        <v>FCR (mt: ROX-corr.)</v>
      </c>
      <c r="CM8" s="354" t="str">
        <f>CM151</f>
        <v>relative</v>
      </c>
      <c r="CN8" s="315" t="e">
        <f>IF(ISNUMBER(CN151),CN151,NA())</f>
        <v>#N/A</v>
      </c>
      <c r="CO8" s="315" t="e">
        <f t="shared" ref="CO8:CQ8" si="47">IF(ISNUMBER(CO151),CO151,NA())</f>
        <v>#N/A</v>
      </c>
      <c r="CP8" s="315" t="e">
        <f t="shared" si="47"/>
        <v>#N/A</v>
      </c>
      <c r="CQ8" s="315" t="e">
        <f t="shared" si="47"/>
        <v>#N/A</v>
      </c>
      <c r="CR8" s="143" t="str">
        <f>$AP151</f>
        <v/>
      </c>
      <c r="CS8" s="354" t="str">
        <f>CS151</f>
        <v>FCF (mt: ROX-corr.)</v>
      </c>
      <c r="CT8" s="354" t="str">
        <f>CT151</f>
        <v>relative</v>
      </c>
      <c r="CU8" s="315" t="e">
        <f>IF(ISNUMBER(CU151),CU151,NA())</f>
        <v>#N/A</v>
      </c>
      <c r="CV8" s="315" t="e">
        <f t="shared" ref="CV8:CX8" si="48">IF(ISNUMBER(CV151),CV151,NA())</f>
        <v>#N/A</v>
      </c>
      <c r="CW8" s="315" t="e">
        <f t="shared" si="48"/>
        <v>#N/A</v>
      </c>
      <c r="CX8" s="315" t="e">
        <f t="shared" si="48"/>
        <v>#N/A</v>
      </c>
      <c r="CY8" s="143" t="str">
        <f>$AP151</f>
        <v/>
      </c>
    </row>
    <row r="9" spans="1:116">
      <c r="A9" s="468" t="s">
        <v>116</v>
      </c>
      <c r="B9" s="288" t="str">
        <f>B141</f>
        <v>•</v>
      </c>
      <c r="C9" s="289" t="str">
        <f>IF(ISTEXT(C142),C142,"")</f>
        <v/>
      </c>
      <c r="D9" s="289" t="str">
        <f>IF(ISTEXT(D142),D142,"")</f>
        <v/>
      </c>
      <c r="E9" s="288" t="str">
        <f>E142</f>
        <v/>
      </c>
      <c r="F9" s="166" t="str">
        <f>IF(ISTEXT(G141),G141,"")</f>
        <v/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26"/>
      <c r="AA9" s="127"/>
      <c r="AB9" s="127"/>
      <c r="AC9" s="127"/>
      <c r="AD9" s="127"/>
      <c r="AE9" s="127"/>
      <c r="AF9" s="127"/>
      <c r="AG9" s="127"/>
      <c r="AH9" s="127"/>
      <c r="AK9" s="130"/>
      <c r="AL9" s="130"/>
      <c r="AM9" s="130"/>
      <c r="AN9" s="136">
        <f t="shared" si="8"/>
        <v>171</v>
      </c>
      <c r="AO9" s="137">
        <v>7</v>
      </c>
      <c r="AP9" s="138" t="str">
        <f>$AP171</f>
        <v/>
      </c>
      <c r="AQ9" s="38" t="str">
        <f>AQ171</f>
        <v>O2 flux per volume</v>
      </c>
      <c r="AR9" s="38" t="str">
        <f>AR171</f>
        <v>pmol/(s*ml)</v>
      </c>
      <c r="AS9" s="38" t="e">
        <f>IF(ISNUMBER(AS171),AS171,NA())</f>
        <v>#N/A</v>
      </c>
      <c r="AT9" s="38" t="e">
        <f t="shared" ref="AT9:AV9" si="49">IF(ISNUMBER(AT171),AT171,NA())</f>
        <v>#N/A</v>
      </c>
      <c r="AU9" s="38" t="e">
        <f t="shared" si="49"/>
        <v>#N/A</v>
      </c>
      <c r="AV9" s="38" t="e">
        <f t="shared" si="49"/>
        <v>#N/A</v>
      </c>
      <c r="AW9" s="351">
        <f>AW171</f>
        <v>0</v>
      </c>
      <c r="AX9" s="351">
        <f>AX171</f>
        <v>0</v>
      </c>
      <c r="AY9" s="350" t="e">
        <f>IF(ISNUMBER(AY171),AY171,NA())</f>
        <v>#N/A</v>
      </c>
      <c r="AZ9" s="350" t="e">
        <f t="shared" ref="AZ9:BB9" si="50">IF(ISNUMBER(AZ171),AZ171,NA())</f>
        <v>#N/A</v>
      </c>
      <c r="BA9" s="350" t="e">
        <f t="shared" si="50"/>
        <v>#N/A</v>
      </c>
      <c r="BB9" s="350" t="e">
        <f t="shared" si="50"/>
        <v>#N/A</v>
      </c>
      <c r="BC9" s="140">
        <f>BC171</f>
        <v>0</v>
      </c>
      <c r="BD9" s="141" t="str">
        <f>BD171</f>
        <v>•</v>
      </c>
      <c r="BE9" s="141">
        <f>BE171</f>
        <v>0</v>
      </c>
      <c r="BF9" s="142">
        <f>BF171</f>
        <v>0</v>
      </c>
      <c r="BG9" s="143" t="str">
        <f>$AP171</f>
        <v/>
      </c>
      <c r="BH9" s="143"/>
      <c r="BI9" s="144" t="str">
        <f>BI171</f>
        <v/>
      </c>
      <c r="BJ9" s="353" t="str">
        <f>BJ171</f>
        <v>O2 flow per cells</v>
      </c>
      <c r="BK9" s="353" t="str">
        <f>BK171</f>
        <v>pmol/(s*Mill)</v>
      </c>
      <c r="BL9" s="38" t="e">
        <f>IF(ISNUMBER(BL171),BL171,NA())</f>
        <v>#N/A</v>
      </c>
      <c r="BM9" s="38" t="e">
        <f t="shared" ref="BM9:BO9" si="51">IF(ISNUMBER(BM171),BM171,NA())</f>
        <v>#N/A</v>
      </c>
      <c r="BN9" s="38" t="e">
        <f t="shared" si="51"/>
        <v>#N/A</v>
      </c>
      <c r="BO9" s="38" t="e">
        <f t="shared" si="51"/>
        <v>#N/A</v>
      </c>
      <c r="BP9" s="143" t="str">
        <f>$AP171</f>
        <v/>
      </c>
      <c r="BQ9" s="354" t="str">
        <f>BQ171</f>
        <v>Flux control ratio</v>
      </c>
      <c r="BR9" s="354" t="str">
        <f>BR171</f>
        <v>FCR, relative</v>
      </c>
      <c r="BS9" s="315" t="e">
        <f>IF(ISNUMBER(BS171),BS171,NA())</f>
        <v>#N/A</v>
      </c>
      <c r="BT9" s="315" t="e">
        <f t="shared" ref="BT9:BV9" si="52">IF(ISNUMBER(BT171),BT171,NA())</f>
        <v>#N/A</v>
      </c>
      <c r="BU9" s="315" t="e">
        <f t="shared" si="52"/>
        <v>#N/A</v>
      </c>
      <c r="BV9" s="315" t="e">
        <f t="shared" si="52"/>
        <v>#N/A</v>
      </c>
      <c r="BW9" s="143" t="str">
        <f>$AP171</f>
        <v/>
      </c>
      <c r="BX9" s="354" t="str">
        <f>BX171</f>
        <v>Flux control factor</v>
      </c>
      <c r="BY9" s="354" t="str">
        <f>BY171</f>
        <v>FCF, relative</v>
      </c>
      <c r="BZ9" s="312" t="e">
        <f>IF(ISNUMBER(BZ171),BZ171,NA())</f>
        <v>#N/A</v>
      </c>
      <c r="CA9" s="312" t="e">
        <f t="shared" ref="CA9:CC9" si="53">IF(ISNUMBER(CA171),CA171,NA())</f>
        <v>#N/A</v>
      </c>
      <c r="CB9" s="315" t="e">
        <f t="shared" si="53"/>
        <v>#N/A</v>
      </c>
      <c r="CC9" s="315" t="e">
        <f t="shared" si="53"/>
        <v>#N/A</v>
      </c>
      <c r="CD9" s="143" t="str">
        <f>$AP171</f>
        <v/>
      </c>
      <c r="CE9" s="353" t="str">
        <f>CE171</f>
        <v>O2 flow per cells (mt: ROX-corr.)</v>
      </c>
      <c r="CF9" s="353" t="str">
        <f>CF171</f>
        <v>pmol/(s*Mill)</v>
      </c>
      <c r="CG9" s="38" t="e">
        <f>IF(ISNUMBER(CG171),CG171,NA())</f>
        <v>#N/A</v>
      </c>
      <c r="CH9" s="38" t="e">
        <f t="shared" ref="CH9:CJ9" si="54">IF(ISNUMBER(CH171),CH171,NA())</f>
        <v>#N/A</v>
      </c>
      <c r="CI9" s="38" t="e">
        <f t="shared" si="54"/>
        <v>#N/A</v>
      </c>
      <c r="CJ9" s="38" t="e">
        <f t="shared" si="54"/>
        <v>#N/A</v>
      </c>
      <c r="CK9" s="143" t="str">
        <f>$AP171</f>
        <v/>
      </c>
      <c r="CL9" s="354" t="str">
        <f>CL171</f>
        <v>FCR (mt: ROX-corr.)</v>
      </c>
      <c r="CM9" s="354" t="str">
        <f>CM171</f>
        <v>relative</v>
      </c>
      <c r="CN9" s="315" t="e">
        <f>IF(ISNUMBER(CN171),CN171,NA())</f>
        <v>#N/A</v>
      </c>
      <c r="CO9" s="315" t="e">
        <f t="shared" ref="CO9:CQ9" si="55">IF(ISNUMBER(CO171),CO171,NA())</f>
        <v>#N/A</v>
      </c>
      <c r="CP9" s="315" t="e">
        <f t="shared" si="55"/>
        <v>#N/A</v>
      </c>
      <c r="CQ9" s="315" t="e">
        <f t="shared" si="55"/>
        <v>#N/A</v>
      </c>
      <c r="CR9" s="143" t="str">
        <f>$AP171</f>
        <v/>
      </c>
      <c r="CS9" s="354" t="str">
        <f>CS171</f>
        <v>FCF (mt: ROX-corr.)</v>
      </c>
      <c r="CT9" s="354" t="str">
        <f>CT171</f>
        <v>relative</v>
      </c>
      <c r="CU9" s="315" t="e">
        <f>IF(ISNUMBER(CU171),CU171,NA())</f>
        <v>#N/A</v>
      </c>
      <c r="CV9" s="315" t="e">
        <f t="shared" ref="CV9:CX9" si="56">IF(ISNUMBER(CV171),CV171,NA())</f>
        <v>#N/A</v>
      </c>
      <c r="CW9" s="315" t="e">
        <f t="shared" si="56"/>
        <v>#N/A</v>
      </c>
      <c r="CX9" s="315" t="e">
        <f t="shared" si="56"/>
        <v>#N/A</v>
      </c>
      <c r="CY9" s="143" t="str">
        <f>$AP171</f>
        <v/>
      </c>
    </row>
    <row r="10" spans="1:116">
      <c r="A10" s="468" t="s">
        <v>117</v>
      </c>
      <c r="B10" s="288" t="str">
        <f>B161</f>
        <v>•</v>
      </c>
      <c r="C10" s="289" t="str">
        <f>IF(ISTEXT(C162),C162,"")</f>
        <v/>
      </c>
      <c r="D10" s="289" t="str">
        <f>IF(ISTEXT(D162),D162,"")</f>
        <v/>
      </c>
      <c r="E10" s="288" t="str">
        <f>E162</f>
        <v/>
      </c>
      <c r="F10" s="166" t="str">
        <f>IF(ISTEXT(G161),G161,"")</f>
        <v/>
      </c>
      <c r="G10" s="43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6"/>
      <c r="AA10" s="127"/>
      <c r="AH10" s="127"/>
      <c r="AK10" s="130"/>
      <c r="AL10" s="130"/>
      <c r="AM10" s="130"/>
      <c r="AN10" s="136">
        <f t="shared" si="8"/>
        <v>191</v>
      </c>
      <c r="AO10" s="137">
        <v>8</v>
      </c>
      <c r="AP10" s="138" t="str">
        <f>$AP191</f>
        <v/>
      </c>
      <c r="AQ10" s="38" t="str">
        <f>AQ191</f>
        <v>O2 flux per volume</v>
      </c>
      <c r="AR10" s="38" t="str">
        <f>AR191</f>
        <v>pmol/(s*ml)</v>
      </c>
      <c r="AS10" s="38" t="e">
        <f>IF(ISNUMBER(AS191),AS191,NA())</f>
        <v>#N/A</v>
      </c>
      <c r="AT10" s="38" t="e">
        <f t="shared" ref="AT10:AV10" si="57">IF(ISNUMBER(AT191),AT191,NA())</f>
        <v>#N/A</v>
      </c>
      <c r="AU10" s="38" t="e">
        <f t="shared" si="57"/>
        <v>#N/A</v>
      </c>
      <c r="AV10" s="38" t="e">
        <f t="shared" si="57"/>
        <v>#N/A</v>
      </c>
      <c r="AW10" s="351">
        <f>AW191</f>
        <v>0</v>
      </c>
      <c r="AX10" s="351">
        <f>AX191</f>
        <v>0</v>
      </c>
      <c r="AY10" s="350" t="e">
        <f>IF(ISNUMBER(AY191),AY191,NA())</f>
        <v>#N/A</v>
      </c>
      <c r="AZ10" s="350" t="e">
        <f t="shared" ref="AZ10:BB10" si="58">IF(ISNUMBER(AZ191),AZ191,NA())</f>
        <v>#N/A</v>
      </c>
      <c r="BA10" s="350" t="e">
        <f t="shared" si="58"/>
        <v>#N/A</v>
      </c>
      <c r="BB10" s="350" t="e">
        <f t="shared" si="58"/>
        <v>#N/A</v>
      </c>
      <c r="BC10" s="140">
        <f>BC191</f>
        <v>0</v>
      </c>
      <c r="BD10" s="141" t="str">
        <f>BD191</f>
        <v>•</v>
      </c>
      <c r="BE10" s="141">
        <f>BE191</f>
        <v>0</v>
      </c>
      <c r="BF10" s="142">
        <f>BF191</f>
        <v>0</v>
      </c>
      <c r="BG10" s="143" t="str">
        <f>$AP191</f>
        <v/>
      </c>
      <c r="BH10" s="143"/>
      <c r="BI10" s="144" t="str">
        <f>BI191</f>
        <v/>
      </c>
      <c r="BJ10" s="353" t="str">
        <f>BJ191</f>
        <v>O2 flow per cells</v>
      </c>
      <c r="BK10" s="353" t="str">
        <f>BK191</f>
        <v>pmol/(s*Mill)</v>
      </c>
      <c r="BL10" s="38" t="e">
        <f>IF(ISNUMBER(BL191),BL191,NA())</f>
        <v>#N/A</v>
      </c>
      <c r="BM10" s="38" t="e">
        <f t="shared" ref="BM10:BO10" si="59">IF(ISNUMBER(BM191),BM191,NA())</f>
        <v>#N/A</v>
      </c>
      <c r="BN10" s="38" t="e">
        <f t="shared" si="59"/>
        <v>#N/A</v>
      </c>
      <c r="BO10" s="38" t="e">
        <f t="shared" si="59"/>
        <v>#N/A</v>
      </c>
      <c r="BP10" s="143" t="str">
        <f>$AP191</f>
        <v/>
      </c>
      <c r="BQ10" s="354" t="str">
        <f>BQ191</f>
        <v>Flux control ratio</v>
      </c>
      <c r="BR10" s="354" t="str">
        <f>BR191</f>
        <v>FCR, relative</v>
      </c>
      <c r="BS10" s="315" t="e">
        <f>IF(ISNUMBER(BS191),BS191,NA())</f>
        <v>#N/A</v>
      </c>
      <c r="BT10" s="315" t="e">
        <f t="shared" ref="BT10:BV10" si="60">IF(ISNUMBER(BT191),BT191,NA())</f>
        <v>#N/A</v>
      </c>
      <c r="BU10" s="315" t="e">
        <f t="shared" si="60"/>
        <v>#N/A</v>
      </c>
      <c r="BV10" s="315" t="e">
        <f t="shared" si="60"/>
        <v>#N/A</v>
      </c>
      <c r="BW10" s="143" t="str">
        <f>$AP191</f>
        <v/>
      </c>
      <c r="BX10" s="354" t="str">
        <f>BX191</f>
        <v>Flux control factor</v>
      </c>
      <c r="BY10" s="354" t="str">
        <f>BY191</f>
        <v>FCF, relative</v>
      </c>
      <c r="BZ10" s="312" t="e">
        <f>IF(ISNUMBER(BZ191),BZ191,NA())</f>
        <v>#N/A</v>
      </c>
      <c r="CA10" s="312" t="e">
        <f t="shared" ref="CA10:CC10" si="61">IF(ISNUMBER(CA191),CA191,NA())</f>
        <v>#N/A</v>
      </c>
      <c r="CB10" s="315" t="e">
        <f t="shared" si="61"/>
        <v>#N/A</v>
      </c>
      <c r="CC10" s="315" t="e">
        <f t="shared" si="61"/>
        <v>#N/A</v>
      </c>
      <c r="CD10" s="143" t="str">
        <f>$AP191</f>
        <v/>
      </c>
      <c r="CE10" s="353" t="str">
        <f>CE191</f>
        <v>O2 flow per cells (mt: ROX-corr.)</v>
      </c>
      <c r="CF10" s="353" t="str">
        <f>CF191</f>
        <v>pmol/(s*Mill)</v>
      </c>
      <c r="CG10" s="38" t="e">
        <f>IF(ISNUMBER(CG191),CG191,NA())</f>
        <v>#N/A</v>
      </c>
      <c r="CH10" s="38" t="e">
        <f t="shared" ref="CH10:CJ10" si="62">IF(ISNUMBER(CH191),CH191,NA())</f>
        <v>#N/A</v>
      </c>
      <c r="CI10" s="38" t="e">
        <f t="shared" si="62"/>
        <v>#N/A</v>
      </c>
      <c r="CJ10" s="38" t="e">
        <f t="shared" si="62"/>
        <v>#N/A</v>
      </c>
      <c r="CK10" s="143" t="str">
        <f>$AP191</f>
        <v/>
      </c>
      <c r="CL10" s="354" t="str">
        <f>CL191</f>
        <v>FCR (mt: ROX-corr.)</v>
      </c>
      <c r="CM10" s="354" t="str">
        <f>CM191</f>
        <v>relative</v>
      </c>
      <c r="CN10" s="315" t="e">
        <f>IF(ISNUMBER(CN191),CN191,NA())</f>
        <v>#N/A</v>
      </c>
      <c r="CO10" s="315" t="e">
        <f t="shared" ref="CO10:CQ10" si="63">IF(ISNUMBER(CO191),CO191,NA())</f>
        <v>#N/A</v>
      </c>
      <c r="CP10" s="315" t="e">
        <f t="shared" si="63"/>
        <v>#N/A</v>
      </c>
      <c r="CQ10" s="315" t="e">
        <f t="shared" si="63"/>
        <v>#N/A</v>
      </c>
      <c r="CR10" s="143" t="str">
        <f>$AP191</f>
        <v/>
      </c>
      <c r="CS10" s="354" t="str">
        <f>CS191</f>
        <v>FCF (mt: ROX-corr.)</v>
      </c>
      <c r="CT10" s="354" t="str">
        <f>CT191</f>
        <v>relative</v>
      </c>
      <c r="CU10" s="315" t="e">
        <f>IF(ISNUMBER(CU191),CU191,NA())</f>
        <v>#N/A</v>
      </c>
      <c r="CV10" s="315" t="e">
        <f t="shared" ref="CV10:CX10" si="64">IF(ISNUMBER(CV191),CV191,NA())</f>
        <v>#N/A</v>
      </c>
      <c r="CW10" s="315" t="e">
        <f t="shared" si="64"/>
        <v>#N/A</v>
      </c>
      <c r="CX10" s="315" t="e">
        <f t="shared" si="64"/>
        <v>#N/A</v>
      </c>
      <c r="CY10" s="143" t="str">
        <f>$AP191</f>
        <v/>
      </c>
    </row>
    <row r="11" spans="1:116">
      <c r="A11" s="468" t="s">
        <v>118</v>
      </c>
      <c r="B11" s="288" t="str">
        <f>B181</f>
        <v>•</v>
      </c>
      <c r="C11" s="289" t="str">
        <f>IF(ISTEXT(C182),C182,"")</f>
        <v/>
      </c>
      <c r="D11" s="289" t="str">
        <f>IF(ISTEXT(D182),D182,"")</f>
        <v/>
      </c>
      <c r="E11" s="288" t="str">
        <f>E182</f>
        <v/>
      </c>
      <c r="F11" s="166" t="str">
        <f>IF(ISTEXT(G181),G181,"")</f>
        <v/>
      </c>
      <c r="G11" s="4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16"/>
      <c r="AA11" s="127"/>
      <c r="AB11" s="127"/>
      <c r="AC11" s="127"/>
      <c r="AD11" s="127"/>
      <c r="AE11" s="127"/>
      <c r="AF11" s="127"/>
      <c r="AG11" s="127"/>
      <c r="AH11" s="127"/>
      <c r="AK11" s="130"/>
      <c r="AL11" s="130"/>
      <c r="AM11" s="130"/>
      <c r="AN11" s="136">
        <f t="shared" si="8"/>
        <v>211</v>
      </c>
      <c r="AO11" s="137">
        <v>9</v>
      </c>
      <c r="AP11" s="138"/>
      <c r="AQ11" s="38"/>
      <c r="AR11" s="38"/>
      <c r="AS11" s="38"/>
      <c r="AT11" s="38"/>
      <c r="AU11" s="38"/>
      <c r="AV11" s="38"/>
      <c r="AW11" s="351"/>
      <c r="AX11" s="351"/>
      <c r="AY11" s="350"/>
      <c r="AZ11" s="350"/>
      <c r="BA11" s="350"/>
      <c r="BB11" s="350"/>
      <c r="BC11" s="140"/>
      <c r="BD11" s="141"/>
      <c r="BE11" s="141"/>
      <c r="BF11" s="142"/>
      <c r="BG11" s="143"/>
      <c r="BH11" s="143"/>
      <c r="BI11" s="144"/>
      <c r="BJ11" s="353"/>
      <c r="BK11" s="353"/>
      <c r="BL11" s="26"/>
      <c r="BM11" s="26"/>
      <c r="BN11" s="26"/>
      <c r="BO11" s="26"/>
      <c r="BP11" s="148"/>
      <c r="BQ11" s="354"/>
      <c r="BR11" s="354"/>
      <c r="BS11" s="24"/>
      <c r="BT11" s="24"/>
      <c r="BU11" s="24"/>
      <c r="BV11" s="24"/>
      <c r="BW11" s="148"/>
      <c r="BX11" s="354"/>
      <c r="BY11" s="354"/>
      <c r="BZ11" s="24"/>
      <c r="CA11" s="24"/>
      <c r="CB11" s="315"/>
      <c r="CC11" s="315"/>
      <c r="CD11" s="148"/>
      <c r="CE11" s="353"/>
      <c r="CF11" s="353"/>
      <c r="CG11" s="38"/>
      <c r="CH11" s="38"/>
      <c r="CI11" s="38"/>
      <c r="CJ11" s="38"/>
      <c r="CK11" s="148"/>
      <c r="CL11" s="354"/>
      <c r="CM11" s="354"/>
      <c r="CN11" s="315"/>
      <c r="CO11" s="315"/>
      <c r="CP11" s="315"/>
      <c r="CQ11" s="315"/>
      <c r="CR11" s="148"/>
      <c r="CS11" s="354"/>
      <c r="CT11" s="354"/>
      <c r="CU11" s="297"/>
      <c r="CV11" s="297"/>
      <c r="CW11" s="297"/>
      <c r="CX11" s="297"/>
      <c r="CY11" s="148"/>
    </row>
    <row r="12" spans="1:116">
      <c r="A12" s="431"/>
      <c r="D12" s="88"/>
      <c r="E12" s="287"/>
      <c r="F12" s="89"/>
      <c r="G12" s="4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26"/>
      <c r="AA12" s="127"/>
      <c r="AH12" s="127"/>
      <c r="AK12" s="130"/>
      <c r="AL12" s="130"/>
      <c r="AM12" s="130"/>
      <c r="AN12" s="136">
        <f t="shared" si="8"/>
        <v>231</v>
      </c>
      <c r="AO12" s="137">
        <v>10</v>
      </c>
      <c r="AP12" s="138"/>
      <c r="AQ12" s="38"/>
      <c r="AR12" s="38"/>
      <c r="AS12" s="38"/>
      <c r="AT12" s="38"/>
      <c r="AU12" s="38"/>
      <c r="AV12" s="38"/>
      <c r="AW12" s="351"/>
      <c r="AX12" s="351"/>
      <c r="AY12" s="350"/>
      <c r="AZ12" s="350"/>
      <c r="BA12" s="350"/>
      <c r="BB12" s="350"/>
      <c r="BC12" s="140"/>
      <c r="BD12" s="141"/>
      <c r="BE12" s="141"/>
      <c r="BF12" s="142"/>
      <c r="BG12" s="143"/>
      <c r="BH12" s="143"/>
      <c r="BI12" s="144"/>
      <c r="BJ12" s="353"/>
      <c r="BK12" s="353"/>
      <c r="BL12" s="26"/>
      <c r="BM12" s="26"/>
      <c r="BN12" s="26"/>
      <c r="BO12" s="26"/>
      <c r="BP12" s="148"/>
      <c r="BQ12" s="354"/>
      <c r="BR12" s="354"/>
      <c r="BS12" s="24"/>
      <c r="BT12" s="24"/>
      <c r="BU12" s="24"/>
      <c r="BV12" s="24"/>
      <c r="BW12" s="148"/>
      <c r="BX12" s="354"/>
      <c r="BY12" s="354"/>
      <c r="BZ12" s="24"/>
      <c r="CA12" s="24"/>
      <c r="CB12" s="315"/>
      <c r="CC12" s="315"/>
      <c r="CD12" s="148"/>
      <c r="CE12" s="353"/>
      <c r="CF12" s="353"/>
      <c r="CG12" s="38"/>
      <c r="CH12" s="38"/>
      <c r="CI12" s="38"/>
      <c r="CJ12" s="38"/>
      <c r="CK12" s="148"/>
      <c r="CL12" s="354"/>
      <c r="CM12" s="354"/>
      <c r="CN12" s="315"/>
      <c r="CO12" s="315"/>
      <c r="CP12" s="315"/>
      <c r="CQ12" s="315"/>
      <c r="CR12" s="148"/>
      <c r="CS12" s="354"/>
      <c r="CT12" s="354"/>
      <c r="CU12" s="297"/>
      <c r="CV12" s="297"/>
      <c r="CW12" s="297"/>
      <c r="CX12" s="297"/>
      <c r="CY12" s="148"/>
    </row>
    <row r="13" spans="1:116">
      <c r="A13" s="431"/>
      <c r="B13" s="93"/>
      <c r="D13" s="88"/>
      <c r="E13" s="287"/>
      <c r="F13" s="89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26"/>
      <c r="AA13" s="127"/>
      <c r="AB13" s="127"/>
      <c r="AC13" s="127"/>
      <c r="AD13" s="127"/>
      <c r="AE13" s="127"/>
      <c r="AF13" s="127"/>
      <c r="AG13" s="127"/>
      <c r="AH13" s="127"/>
      <c r="AK13" s="130"/>
      <c r="AL13" s="130"/>
      <c r="AM13" s="130"/>
      <c r="AN13" s="136">
        <f t="shared" si="8"/>
        <v>251</v>
      </c>
      <c r="AO13" s="137">
        <v>11</v>
      </c>
      <c r="AP13" s="138"/>
      <c r="AQ13" s="38"/>
      <c r="AR13" s="38"/>
      <c r="AS13" s="38"/>
      <c r="AT13" s="38"/>
      <c r="AU13" s="38"/>
      <c r="AV13" s="38"/>
      <c r="AW13" s="351"/>
      <c r="AX13" s="351"/>
      <c r="AY13" s="350"/>
      <c r="AZ13" s="350"/>
      <c r="BA13" s="350"/>
      <c r="BB13" s="350"/>
      <c r="BC13" s="140"/>
      <c r="BD13" s="141"/>
      <c r="BE13" s="141"/>
      <c r="BF13" s="142"/>
      <c r="BG13" s="143"/>
      <c r="BH13" s="143"/>
      <c r="BI13" s="144"/>
      <c r="BJ13" s="353"/>
      <c r="BK13" s="353"/>
      <c r="BL13" s="26"/>
      <c r="BM13" s="26"/>
      <c r="BN13" s="26"/>
      <c r="BO13" s="26"/>
      <c r="BP13" s="148"/>
      <c r="BQ13" s="354"/>
      <c r="BR13" s="354"/>
      <c r="BS13" s="24"/>
      <c r="BT13" s="24"/>
      <c r="BU13" s="24"/>
      <c r="BV13" s="24"/>
      <c r="BW13" s="148"/>
      <c r="BX13" s="354"/>
      <c r="BY13" s="354"/>
      <c r="BZ13" s="24"/>
      <c r="CA13" s="24"/>
      <c r="CB13" s="315"/>
      <c r="CC13" s="315"/>
      <c r="CD13" s="148"/>
      <c r="CE13" s="353"/>
      <c r="CF13" s="353"/>
      <c r="CG13" s="38"/>
      <c r="CH13" s="38"/>
      <c r="CI13" s="38"/>
      <c r="CJ13" s="38"/>
      <c r="CK13" s="148"/>
      <c r="CL13" s="354"/>
      <c r="CM13" s="354"/>
      <c r="CN13" s="315"/>
      <c r="CO13" s="315"/>
      <c r="CP13" s="315"/>
      <c r="CQ13" s="315"/>
      <c r="CR13" s="148"/>
      <c r="CS13" s="354"/>
      <c r="CT13" s="354"/>
      <c r="CU13" s="297"/>
      <c r="CV13" s="297"/>
      <c r="CW13" s="297"/>
      <c r="CX13" s="297"/>
      <c r="CY13" s="148"/>
    </row>
    <row r="14" spans="1:116">
      <c r="A14" s="431"/>
      <c r="B14" s="82"/>
      <c r="D14" s="88"/>
      <c r="E14" s="287"/>
      <c r="F14" s="89"/>
      <c r="G14" s="4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26"/>
      <c r="AH14" s="127"/>
      <c r="AJ14" s="130"/>
      <c r="AK14" s="130"/>
      <c r="AL14" s="130"/>
      <c r="AM14" s="130"/>
      <c r="AN14" s="136">
        <f t="shared" si="8"/>
        <v>271</v>
      </c>
      <c r="AO14" s="137">
        <v>12</v>
      </c>
      <c r="AP14" s="138"/>
      <c r="AQ14" s="38"/>
      <c r="AR14" s="38"/>
      <c r="AS14" s="38"/>
      <c r="AT14" s="38"/>
      <c r="AU14" s="38"/>
      <c r="AV14" s="38"/>
      <c r="AW14" s="351"/>
      <c r="AX14" s="351"/>
      <c r="AY14" s="350"/>
      <c r="AZ14" s="350"/>
      <c r="BA14" s="350"/>
      <c r="BB14" s="350"/>
      <c r="BC14" s="140"/>
      <c r="BD14" s="141"/>
      <c r="BE14" s="141"/>
      <c r="BF14" s="142"/>
      <c r="BG14" s="143"/>
      <c r="BH14" s="143"/>
      <c r="BI14" s="144"/>
      <c r="BJ14" s="353"/>
      <c r="BK14" s="353"/>
      <c r="BL14" s="26"/>
      <c r="BM14" s="26"/>
      <c r="BN14" s="26"/>
      <c r="BO14" s="26"/>
      <c r="BP14" s="148"/>
      <c r="BQ14" s="354"/>
      <c r="BR14" s="354"/>
      <c r="BS14" s="24"/>
      <c r="BT14" s="24"/>
      <c r="BU14" s="24"/>
      <c r="BV14" s="24"/>
      <c r="BW14" s="148"/>
      <c r="BX14" s="354"/>
      <c r="BY14" s="354"/>
      <c r="BZ14" s="24"/>
      <c r="CA14" s="24"/>
      <c r="CB14" s="315"/>
      <c r="CC14" s="315"/>
      <c r="CD14" s="148"/>
      <c r="CE14" s="353"/>
      <c r="CF14" s="353"/>
      <c r="CG14" s="38"/>
      <c r="CH14" s="38"/>
      <c r="CI14" s="38"/>
      <c r="CJ14" s="38"/>
      <c r="CK14" s="148"/>
      <c r="CL14" s="354"/>
      <c r="CM14" s="354"/>
      <c r="CN14" s="315"/>
      <c r="CO14" s="315"/>
      <c r="CP14" s="315"/>
      <c r="CQ14" s="315"/>
      <c r="CR14" s="148"/>
      <c r="CS14" s="354"/>
      <c r="CT14" s="354"/>
      <c r="CU14" s="297"/>
      <c r="CV14" s="297"/>
      <c r="CW14" s="297"/>
      <c r="CX14" s="297"/>
      <c r="CY14" s="148"/>
    </row>
    <row r="15" spans="1:116">
      <c r="A15" s="431"/>
      <c r="D15" s="88"/>
      <c r="E15" s="287"/>
      <c r="F15" s="89"/>
      <c r="G15" s="4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26"/>
      <c r="AH15" s="127"/>
      <c r="AM15" s="135"/>
      <c r="AN15" s="136">
        <f t="shared" si="8"/>
        <v>291</v>
      </c>
      <c r="AO15" s="137">
        <v>13</v>
      </c>
      <c r="AP15" s="138"/>
      <c r="AQ15" s="38"/>
      <c r="AR15" s="38"/>
      <c r="AS15" s="38"/>
      <c r="AT15" s="38"/>
      <c r="AU15" s="38"/>
      <c r="AV15" s="38"/>
      <c r="AW15" s="351"/>
      <c r="AX15" s="351"/>
      <c r="AY15" s="350"/>
      <c r="AZ15" s="350"/>
      <c r="BA15" s="350"/>
      <c r="BB15" s="350"/>
      <c r="BC15" s="140"/>
      <c r="BD15" s="141"/>
      <c r="BE15" s="141"/>
      <c r="BF15" s="142"/>
      <c r="BG15" s="143"/>
      <c r="BH15" s="143"/>
      <c r="BI15" s="144"/>
      <c r="BJ15" s="353"/>
      <c r="BK15" s="353"/>
      <c r="BL15" s="26"/>
      <c r="BM15" s="26"/>
      <c r="BN15" s="26"/>
      <c r="BO15" s="26"/>
      <c r="BP15" s="148"/>
      <c r="BQ15" s="354"/>
      <c r="BR15" s="354"/>
      <c r="BS15" s="24"/>
      <c r="BT15" s="24"/>
      <c r="BU15" s="24"/>
      <c r="BV15" s="24"/>
      <c r="BW15" s="148"/>
      <c r="BX15" s="354"/>
      <c r="BY15" s="354"/>
      <c r="BZ15" s="24"/>
      <c r="CA15" s="24"/>
      <c r="CB15" s="315"/>
      <c r="CC15" s="315"/>
      <c r="CD15" s="148"/>
      <c r="CE15" s="353"/>
      <c r="CF15" s="353"/>
      <c r="CG15" s="38"/>
      <c r="CH15" s="38"/>
      <c r="CI15" s="38"/>
      <c r="CJ15" s="38"/>
      <c r="CK15" s="148"/>
      <c r="CL15" s="354"/>
      <c r="CM15" s="354"/>
      <c r="CN15" s="315"/>
      <c r="CO15" s="315"/>
      <c r="CP15" s="315"/>
      <c r="CQ15" s="315"/>
      <c r="CR15" s="148"/>
      <c r="CS15" s="354"/>
      <c r="CT15" s="354"/>
      <c r="CU15" s="297"/>
      <c r="CV15" s="297"/>
      <c r="CW15" s="297"/>
      <c r="CX15" s="297"/>
      <c r="CY15" s="148"/>
    </row>
    <row r="16" spans="1:116" ht="13.5" thickBot="1">
      <c r="A16" s="431"/>
      <c r="B16" s="149"/>
      <c r="D16" s="88"/>
      <c r="E16" s="287"/>
      <c r="F16" s="89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26"/>
      <c r="AH16" s="127"/>
      <c r="AM16" s="133"/>
      <c r="AN16" s="136">
        <f t="shared" si="8"/>
        <v>311</v>
      </c>
      <c r="AO16" s="137">
        <v>14</v>
      </c>
      <c r="AP16" s="138"/>
      <c r="AQ16" s="38"/>
      <c r="AR16" s="38"/>
      <c r="AS16" s="38"/>
      <c r="AT16" s="38"/>
      <c r="AU16" s="38"/>
      <c r="AV16" s="38"/>
      <c r="AW16" s="351"/>
      <c r="AX16" s="351"/>
      <c r="AY16" s="350"/>
      <c r="AZ16" s="350"/>
      <c r="BA16" s="350"/>
      <c r="BB16" s="350"/>
      <c r="BC16" s="140"/>
      <c r="BD16" s="141"/>
      <c r="BE16" s="141"/>
      <c r="BF16" s="142"/>
      <c r="BG16" s="143"/>
      <c r="BH16" s="143"/>
      <c r="BI16" s="144"/>
      <c r="BJ16" s="353"/>
      <c r="BK16" s="353"/>
      <c r="BL16" s="26"/>
      <c r="BM16" s="26"/>
      <c r="BN16" s="26"/>
      <c r="BO16" s="26"/>
      <c r="BP16" s="148"/>
      <c r="BQ16" s="354"/>
      <c r="BR16" s="354"/>
      <c r="BS16" s="24"/>
      <c r="BT16" s="24"/>
      <c r="BU16" s="24"/>
      <c r="BV16" s="24"/>
      <c r="BW16" s="148"/>
      <c r="BX16" s="354"/>
      <c r="BY16" s="354"/>
      <c r="BZ16" s="24"/>
      <c r="CA16" s="24"/>
      <c r="CB16" s="315"/>
      <c r="CC16" s="315"/>
      <c r="CD16" s="148"/>
      <c r="CE16" s="353"/>
      <c r="CF16" s="353"/>
      <c r="CG16" s="38"/>
      <c r="CH16" s="38"/>
      <c r="CI16" s="38"/>
      <c r="CJ16" s="38"/>
      <c r="CK16" s="148"/>
      <c r="CL16" s="354"/>
      <c r="CM16" s="354"/>
      <c r="CN16" s="315"/>
      <c r="CO16" s="315"/>
      <c r="CP16" s="315"/>
      <c r="CQ16" s="315"/>
      <c r="CR16" s="148"/>
      <c r="CS16" s="354"/>
      <c r="CT16" s="354"/>
      <c r="CU16" s="297"/>
      <c r="CV16" s="297"/>
      <c r="CW16" s="297"/>
      <c r="CX16" s="297"/>
      <c r="CY16" s="148"/>
    </row>
    <row r="17" spans="1:103">
      <c r="A17" s="431"/>
      <c r="B17" s="149"/>
      <c r="D17" s="88"/>
      <c r="E17" s="287"/>
      <c r="F17" s="89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AH17" s="127"/>
      <c r="AI17" s="127" t="str">
        <f>BR33</f>
        <v>FCR, relative</v>
      </c>
      <c r="AJ17" s="485" t="str">
        <f>AJ$1</f>
        <v>R</v>
      </c>
      <c r="AK17" s="31" t="str">
        <f t="shared" ref="AK17:AM17" si="65">AK$1</f>
        <v>1Omy</v>
      </c>
      <c r="AL17" s="32" t="str">
        <f t="shared" si="65"/>
        <v>2U</v>
      </c>
      <c r="AM17" s="33" t="str">
        <f t="shared" si="65"/>
        <v>3Ama</v>
      </c>
      <c r="AN17" s="136">
        <f t="shared" si="8"/>
        <v>331</v>
      </c>
      <c r="AO17" s="137">
        <v>15</v>
      </c>
      <c r="AP17" s="138"/>
      <c r="AQ17" s="38"/>
      <c r="AR17" s="38"/>
      <c r="AS17" s="38"/>
      <c r="AT17" s="38"/>
      <c r="AU17" s="38"/>
      <c r="AV17" s="38"/>
      <c r="AW17" s="351"/>
      <c r="AX17" s="351"/>
      <c r="AY17" s="350"/>
      <c r="AZ17" s="350"/>
      <c r="BA17" s="350"/>
      <c r="BB17" s="350"/>
      <c r="BC17" s="140"/>
      <c r="BD17" s="141"/>
      <c r="BE17" s="141"/>
      <c r="BF17" s="142"/>
      <c r="BG17" s="143"/>
      <c r="BH17" s="143"/>
      <c r="BI17" s="144"/>
      <c r="BJ17" s="353"/>
      <c r="BK17" s="353"/>
      <c r="BL17" s="26"/>
      <c r="BM17" s="26"/>
      <c r="BN17" s="26"/>
      <c r="BO17" s="26"/>
      <c r="BP17" s="148"/>
      <c r="BQ17" s="354"/>
      <c r="BR17" s="354"/>
      <c r="BS17" s="24"/>
      <c r="BT17" s="24"/>
      <c r="BU17" s="24"/>
      <c r="BV17" s="24"/>
      <c r="BW17" s="148"/>
      <c r="BX17" s="354"/>
      <c r="BY17" s="354"/>
      <c r="BZ17" s="24"/>
      <c r="CA17" s="24"/>
      <c r="CB17" s="315"/>
      <c r="CC17" s="315"/>
      <c r="CD17" s="148"/>
      <c r="CE17" s="353"/>
      <c r="CF17" s="353"/>
      <c r="CG17" s="38"/>
      <c r="CH17" s="38"/>
      <c r="CI17" s="38"/>
      <c r="CJ17" s="38"/>
      <c r="CK17" s="148"/>
      <c r="CL17" s="354"/>
      <c r="CM17" s="354"/>
      <c r="CN17" s="315"/>
      <c r="CO17" s="315"/>
      <c r="CP17" s="315"/>
      <c r="CQ17" s="315"/>
      <c r="CR17" s="148"/>
      <c r="CS17" s="354"/>
      <c r="CT17" s="354"/>
      <c r="CU17" s="297"/>
      <c r="CV17" s="297"/>
      <c r="CW17" s="297"/>
      <c r="CX17" s="297"/>
      <c r="CY17" s="148"/>
    </row>
    <row r="18" spans="1:103">
      <c r="A18" s="431"/>
      <c r="B18" s="149"/>
      <c r="D18" s="88"/>
      <c r="E18" s="287"/>
      <c r="F18" s="89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26"/>
      <c r="AH18" s="127"/>
      <c r="AI18" s="127" t="str">
        <f>BR34</f>
        <v>Median</v>
      </c>
      <c r="AJ18" s="212" t="e">
        <f>BS34</f>
        <v>#NUM!</v>
      </c>
      <c r="AK18" s="212" t="e">
        <f>BT34</f>
        <v>#NUM!</v>
      </c>
      <c r="AL18" s="212" t="e">
        <f>BU34</f>
        <v>#NUM!</v>
      </c>
      <c r="AM18" s="212" t="e">
        <f>BV34</f>
        <v>#NUM!</v>
      </c>
      <c r="AN18" s="155">
        <f t="shared" si="8"/>
        <v>351</v>
      </c>
      <c r="AO18" s="137">
        <v>16</v>
      </c>
      <c r="AP18" s="138"/>
      <c r="AQ18" s="38"/>
      <c r="AR18" s="38"/>
      <c r="AS18" s="38"/>
      <c r="AT18" s="38"/>
      <c r="AU18" s="38"/>
      <c r="AV18" s="38"/>
      <c r="AW18" s="351"/>
      <c r="AX18" s="351"/>
      <c r="AY18" s="350"/>
      <c r="AZ18" s="350"/>
      <c r="BA18" s="350"/>
      <c r="BB18" s="350"/>
      <c r="BC18" s="140"/>
      <c r="BD18" s="141"/>
      <c r="BE18" s="141"/>
      <c r="BF18" s="142"/>
      <c r="BG18" s="143"/>
      <c r="BH18" s="143"/>
      <c r="BI18" s="144"/>
      <c r="BJ18" s="353"/>
      <c r="BK18" s="353"/>
      <c r="BL18" s="26"/>
      <c r="BM18" s="26"/>
      <c r="BN18" s="26"/>
      <c r="BO18" s="26"/>
      <c r="BP18" s="148"/>
      <c r="BQ18" s="354"/>
      <c r="BR18" s="354"/>
      <c r="BS18" s="24"/>
      <c r="BT18" s="24"/>
      <c r="BU18" s="24"/>
      <c r="BV18" s="24"/>
      <c r="BW18" s="148"/>
      <c r="BX18" s="354"/>
      <c r="BY18" s="354"/>
      <c r="BZ18" s="24"/>
      <c r="CA18" s="24"/>
      <c r="CB18" s="315"/>
      <c r="CC18" s="315"/>
      <c r="CD18" s="148"/>
      <c r="CE18" s="353"/>
      <c r="CF18" s="353"/>
      <c r="CG18" s="38"/>
      <c r="CH18" s="38"/>
      <c r="CI18" s="38"/>
      <c r="CJ18" s="38"/>
      <c r="CK18" s="148"/>
      <c r="CL18" s="354"/>
      <c r="CM18" s="354"/>
      <c r="CN18" s="315"/>
      <c r="CO18" s="315"/>
      <c r="CP18" s="315"/>
      <c r="CQ18" s="315"/>
      <c r="CR18" s="148"/>
      <c r="CS18" s="354"/>
      <c r="CT18" s="354"/>
      <c r="CU18" s="297"/>
      <c r="CV18" s="297"/>
      <c r="CW18" s="297"/>
      <c r="CX18" s="297"/>
      <c r="CY18" s="148"/>
    </row>
    <row r="19" spans="1:103">
      <c r="A19" s="431"/>
      <c r="B19" s="149"/>
      <c r="D19" s="88"/>
      <c r="F19" s="89"/>
      <c r="H19" s="492"/>
      <c r="I19" s="492"/>
      <c r="J19" s="492"/>
      <c r="K19" s="492"/>
      <c r="L19" s="492"/>
      <c r="M19" s="492"/>
      <c r="N19" s="492"/>
      <c r="O19" s="492"/>
      <c r="P19" s="492"/>
      <c r="Q19" s="492"/>
      <c r="R19" s="492"/>
      <c r="S19" s="492"/>
      <c r="T19" s="492"/>
      <c r="U19" s="492"/>
      <c r="V19" s="492"/>
      <c r="W19" s="492"/>
      <c r="X19" s="492"/>
      <c r="Y19" s="492"/>
      <c r="Z19" s="126"/>
      <c r="AH19" s="127"/>
      <c r="AN19" s="155">
        <f t="shared" si="8"/>
        <v>371</v>
      </c>
      <c r="AO19" s="137">
        <v>17</v>
      </c>
      <c r="AP19" s="138"/>
      <c r="AQ19" s="38"/>
      <c r="AR19" s="38"/>
      <c r="AS19" s="38"/>
      <c r="AT19" s="38"/>
      <c r="AU19" s="38"/>
      <c r="AV19" s="38"/>
      <c r="AW19" s="351"/>
      <c r="AX19" s="351"/>
      <c r="AY19" s="350"/>
      <c r="AZ19" s="350"/>
      <c r="BA19" s="350"/>
      <c r="BB19" s="350"/>
      <c r="BC19" s="140"/>
      <c r="BD19" s="141"/>
      <c r="BE19" s="141"/>
      <c r="BF19" s="142"/>
      <c r="BG19" s="143"/>
      <c r="BH19" s="143"/>
      <c r="BI19" s="144"/>
      <c r="BJ19" s="353"/>
      <c r="BK19" s="353"/>
      <c r="BL19" s="26"/>
      <c r="BM19" s="26"/>
      <c r="BN19" s="26"/>
      <c r="BO19" s="26"/>
      <c r="BP19" s="148"/>
      <c r="BQ19" s="354"/>
      <c r="BR19" s="354"/>
      <c r="BS19" s="24"/>
      <c r="BT19" s="24"/>
      <c r="BU19" s="24"/>
      <c r="BV19" s="24"/>
      <c r="BW19" s="148"/>
      <c r="BX19" s="354"/>
      <c r="BY19" s="354"/>
      <c r="BZ19" s="24"/>
      <c r="CA19" s="24"/>
      <c r="CB19" s="315"/>
      <c r="CC19" s="315"/>
      <c r="CD19" s="148"/>
      <c r="CE19" s="353"/>
      <c r="CF19" s="353"/>
      <c r="CG19" s="38"/>
      <c r="CH19" s="38"/>
      <c r="CI19" s="38"/>
      <c r="CJ19" s="38"/>
      <c r="CK19" s="148"/>
      <c r="CL19" s="354"/>
      <c r="CM19" s="354"/>
      <c r="CN19" s="315"/>
      <c r="CO19" s="315"/>
      <c r="CP19" s="315"/>
      <c r="CQ19" s="315"/>
      <c r="CR19" s="148"/>
      <c r="CS19" s="354"/>
      <c r="CT19" s="354"/>
      <c r="CU19" s="297"/>
      <c r="CV19" s="297"/>
      <c r="CW19" s="297"/>
      <c r="CX19" s="297"/>
      <c r="CY19" s="148"/>
    </row>
    <row r="20" spans="1:103">
      <c r="A20" s="431"/>
      <c r="D20" s="88"/>
      <c r="F20" s="89"/>
      <c r="H20" s="492"/>
      <c r="I20" s="492"/>
      <c r="J20" s="492"/>
      <c r="K20" s="492"/>
      <c r="L20" s="492"/>
      <c r="M20" s="492"/>
      <c r="N20" s="492"/>
      <c r="O20" s="492"/>
      <c r="P20" s="492"/>
      <c r="Q20" s="492"/>
      <c r="R20" s="492"/>
      <c r="S20" s="492"/>
      <c r="T20" s="492"/>
      <c r="U20" s="492"/>
      <c r="V20" s="492"/>
      <c r="W20" s="492"/>
      <c r="X20" s="492"/>
      <c r="Y20" s="492"/>
      <c r="AN20" s="136">
        <f t="shared" si="8"/>
        <v>391</v>
      </c>
      <c r="AO20" s="137">
        <v>18</v>
      </c>
      <c r="AP20" s="138"/>
      <c r="AQ20" s="38"/>
      <c r="AR20" s="38"/>
      <c r="AS20" s="38"/>
      <c r="AT20" s="38"/>
      <c r="AU20" s="38"/>
      <c r="AV20" s="38"/>
      <c r="AW20" s="351"/>
      <c r="AX20" s="351"/>
      <c r="AY20" s="350"/>
      <c r="AZ20" s="350"/>
      <c r="BA20" s="350"/>
      <c r="BB20" s="350"/>
      <c r="BC20" s="140"/>
      <c r="BD20" s="141"/>
      <c r="BE20" s="141"/>
      <c r="BF20" s="142"/>
      <c r="BG20" s="143"/>
      <c r="BH20" s="143"/>
      <c r="BI20" s="144"/>
      <c r="BJ20" s="353"/>
      <c r="BK20" s="353"/>
      <c r="BL20" s="26"/>
      <c r="BM20" s="26"/>
      <c r="BN20" s="26"/>
      <c r="BO20" s="26"/>
      <c r="BP20" s="148"/>
      <c r="BQ20" s="354"/>
      <c r="BR20" s="354"/>
      <c r="BS20" s="24"/>
      <c r="BT20" s="24"/>
      <c r="BU20" s="24"/>
      <c r="BV20" s="24"/>
      <c r="BW20" s="148"/>
      <c r="BX20" s="354"/>
      <c r="BY20" s="354"/>
      <c r="BZ20" s="24"/>
      <c r="CA20" s="24"/>
      <c r="CB20" s="315"/>
      <c r="CC20" s="315"/>
      <c r="CD20" s="148"/>
      <c r="CE20" s="353"/>
      <c r="CF20" s="353"/>
      <c r="CG20" s="38"/>
      <c r="CH20" s="38"/>
      <c r="CI20" s="38"/>
      <c r="CJ20" s="38"/>
      <c r="CK20" s="148"/>
      <c r="CL20" s="354"/>
      <c r="CM20" s="354"/>
      <c r="CN20" s="315"/>
      <c r="CO20" s="315"/>
      <c r="CP20" s="315"/>
      <c r="CQ20" s="315"/>
      <c r="CR20" s="148"/>
      <c r="CS20" s="354"/>
      <c r="CT20" s="354"/>
      <c r="CU20" s="297"/>
      <c r="CV20" s="297"/>
      <c r="CW20" s="297"/>
      <c r="CX20" s="297"/>
      <c r="CY20" s="148"/>
    </row>
    <row r="21" spans="1:103">
      <c r="A21" s="431"/>
      <c r="B21" s="93"/>
      <c r="C21" s="93"/>
      <c r="D21" s="93"/>
      <c r="E21" s="93"/>
      <c r="F21" s="93"/>
      <c r="H21" s="492"/>
      <c r="I21" s="492"/>
      <c r="J21" s="492"/>
      <c r="K21" s="492"/>
      <c r="L21" s="492"/>
      <c r="M21" s="492"/>
      <c r="N21" s="492"/>
      <c r="O21" s="492"/>
      <c r="P21" s="492"/>
      <c r="Q21" s="492"/>
      <c r="R21" s="492"/>
      <c r="S21" s="492"/>
      <c r="T21" s="492"/>
      <c r="U21" s="492"/>
      <c r="V21" s="492"/>
      <c r="W21" s="492"/>
      <c r="X21" s="492"/>
      <c r="Y21" s="492"/>
      <c r="AH21" s="23"/>
      <c r="AI21" s="141"/>
      <c r="AJ21" s="134"/>
      <c r="AK21" s="134"/>
      <c r="AL21" s="134"/>
      <c r="AM21" s="134"/>
      <c r="AN21" s="136">
        <f t="shared" si="8"/>
        <v>411</v>
      </c>
      <c r="AO21" s="137">
        <v>19</v>
      </c>
      <c r="AP21" s="138"/>
      <c r="AQ21" s="38"/>
      <c r="AR21" s="38"/>
      <c r="AS21" s="38"/>
      <c r="AT21" s="38"/>
      <c r="AU21" s="38"/>
      <c r="AV21" s="38"/>
      <c r="AW21" s="351"/>
      <c r="AX21" s="351"/>
      <c r="AY21" s="350"/>
      <c r="AZ21" s="350"/>
      <c r="BA21" s="350"/>
      <c r="BB21" s="350"/>
      <c r="BC21" s="140"/>
      <c r="BD21" s="141"/>
      <c r="BE21" s="141"/>
      <c r="BF21" s="142"/>
      <c r="BG21" s="143"/>
      <c r="BH21" s="143"/>
      <c r="BI21" s="144"/>
      <c r="BJ21" s="353"/>
      <c r="BK21" s="353"/>
      <c r="BL21" s="26"/>
      <c r="BM21" s="26"/>
      <c r="BN21" s="26"/>
      <c r="BO21" s="26"/>
      <c r="BP21" s="148"/>
      <c r="BQ21" s="354"/>
      <c r="BR21" s="354"/>
      <c r="BS21" s="24"/>
      <c r="BT21" s="24"/>
      <c r="BU21" s="24"/>
      <c r="BV21" s="24"/>
      <c r="BW21" s="148"/>
      <c r="BX21" s="354"/>
      <c r="BY21" s="354"/>
      <c r="BZ21" s="24"/>
      <c r="CA21" s="24"/>
      <c r="CB21" s="315"/>
      <c r="CC21" s="315"/>
      <c r="CD21" s="148"/>
      <c r="CE21" s="353"/>
      <c r="CF21" s="353"/>
      <c r="CG21" s="38"/>
      <c r="CH21" s="38"/>
      <c r="CI21" s="38"/>
      <c r="CJ21" s="38"/>
      <c r="CK21" s="148"/>
      <c r="CL21" s="354"/>
      <c r="CM21" s="354"/>
      <c r="CN21" s="315"/>
      <c r="CO21" s="315"/>
      <c r="CP21" s="315"/>
      <c r="CQ21" s="315"/>
      <c r="CR21" s="148"/>
      <c r="CS21" s="354"/>
      <c r="CT21" s="354"/>
      <c r="CU21" s="297"/>
      <c r="CV21" s="297"/>
      <c r="CW21" s="297"/>
      <c r="CX21" s="297"/>
      <c r="CY21" s="148"/>
    </row>
    <row r="22" spans="1:103">
      <c r="A22" s="431"/>
      <c r="B22" s="82"/>
      <c r="C22" s="82"/>
      <c r="D22" s="82"/>
      <c r="E22" s="82"/>
      <c r="F22" s="82"/>
      <c r="G22" s="150" t="s">
        <v>235</v>
      </c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45"/>
      <c r="AA22" s="45"/>
      <c r="AB22" s="45"/>
      <c r="AC22" s="45"/>
      <c r="AD22" s="45"/>
      <c r="AE22" s="45"/>
      <c r="AF22" s="45"/>
      <c r="AG22" s="45"/>
      <c r="AH22" s="153"/>
      <c r="AI22" s="154"/>
      <c r="AJ22" s="154"/>
      <c r="AK22" s="154"/>
      <c r="AL22" s="154"/>
      <c r="AM22" s="154"/>
      <c r="AN22" s="136">
        <f t="shared" si="8"/>
        <v>431</v>
      </c>
      <c r="AO22" s="137">
        <v>20</v>
      </c>
      <c r="AP22" s="138"/>
      <c r="AQ22" s="38"/>
      <c r="AR22" s="38"/>
      <c r="AS22" s="38"/>
      <c r="AT22" s="38"/>
      <c r="AU22" s="38"/>
      <c r="AV22" s="38"/>
      <c r="AW22" s="351"/>
      <c r="AX22" s="351"/>
      <c r="AY22" s="350"/>
      <c r="AZ22" s="350"/>
      <c r="BA22" s="350"/>
      <c r="BB22" s="350"/>
      <c r="BC22" s="140"/>
      <c r="BD22" s="141"/>
      <c r="BE22" s="141"/>
      <c r="BF22" s="142"/>
      <c r="BG22" s="143"/>
      <c r="BH22" s="143"/>
      <c r="BI22" s="144"/>
      <c r="BJ22" s="353"/>
      <c r="BK22" s="353"/>
      <c r="BL22" s="26"/>
      <c r="BM22" s="26"/>
      <c r="BN22" s="26"/>
      <c r="BO22" s="26"/>
      <c r="BP22" s="148"/>
      <c r="BQ22" s="354"/>
      <c r="BR22" s="354"/>
      <c r="BS22" s="24"/>
      <c r="BT22" s="24"/>
      <c r="BU22" s="24"/>
      <c r="BV22" s="24"/>
      <c r="BW22" s="148"/>
      <c r="BX22" s="354"/>
      <c r="BY22" s="354"/>
      <c r="BZ22" s="24"/>
      <c r="CA22" s="24"/>
      <c r="CB22" s="315"/>
      <c r="CC22" s="315"/>
      <c r="CD22" s="148"/>
      <c r="CE22" s="353"/>
      <c r="CF22" s="353"/>
      <c r="CG22" s="38"/>
      <c r="CH22" s="38"/>
      <c r="CI22" s="38"/>
      <c r="CJ22" s="38"/>
      <c r="CK22" s="148"/>
      <c r="CL22" s="354"/>
      <c r="CM22" s="354"/>
      <c r="CN22" s="315"/>
      <c r="CO22" s="315"/>
      <c r="CP22" s="315"/>
      <c r="CQ22" s="315"/>
      <c r="CR22" s="148"/>
      <c r="CS22" s="354"/>
      <c r="CT22" s="354"/>
      <c r="CU22" s="297"/>
      <c r="CV22" s="297"/>
      <c r="CW22" s="297"/>
      <c r="CX22" s="297"/>
      <c r="CY22" s="148"/>
    </row>
    <row r="23" spans="1:103">
      <c r="A23" s="431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AH23" s="23"/>
      <c r="AI23" s="141"/>
      <c r="AJ23" s="134"/>
      <c r="AK23" s="134"/>
      <c r="AL23" s="134"/>
      <c r="AM23" s="134"/>
      <c r="AN23" s="136">
        <f t="shared" si="8"/>
        <v>451</v>
      </c>
      <c r="AO23" s="137">
        <v>21</v>
      </c>
      <c r="AP23" s="138"/>
      <c r="AQ23" s="38"/>
      <c r="AR23" s="38"/>
      <c r="AS23" s="38"/>
      <c r="AT23" s="38"/>
      <c r="AU23" s="38"/>
      <c r="AV23" s="38"/>
      <c r="AW23" s="351"/>
      <c r="AX23" s="351"/>
      <c r="AY23" s="350"/>
      <c r="AZ23" s="350"/>
      <c r="BA23" s="350"/>
      <c r="BB23" s="350"/>
      <c r="BC23" s="140"/>
      <c r="BD23" s="141"/>
      <c r="BE23" s="141"/>
      <c r="BF23" s="142"/>
      <c r="BG23" s="143"/>
      <c r="BH23" s="143"/>
      <c r="BI23" s="144"/>
      <c r="BJ23" s="353"/>
      <c r="BK23" s="353"/>
      <c r="BL23" s="26"/>
      <c r="BM23" s="26"/>
      <c r="BN23" s="26"/>
      <c r="BO23" s="26"/>
      <c r="BP23" s="148"/>
      <c r="BQ23" s="354"/>
      <c r="BR23" s="354"/>
      <c r="BS23" s="24"/>
      <c r="BT23" s="24"/>
      <c r="BU23" s="24"/>
      <c r="BV23" s="24"/>
      <c r="BW23" s="148"/>
      <c r="BX23" s="354"/>
      <c r="BY23" s="354"/>
      <c r="BZ23" s="24"/>
      <c r="CA23" s="24"/>
      <c r="CB23" s="315"/>
      <c r="CC23" s="315"/>
      <c r="CD23" s="148"/>
      <c r="CE23" s="353"/>
      <c r="CF23" s="353"/>
      <c r="CG23" s="38"/>
      <c r="CH23" s="38"/>
      <c r="CI23" s="38"/>
      <c r="CJ23" s="38"/>
      <c r="CK23" s="483"/>
      <c r="CL23" s="354"/>
      <c r="CM23" s="354"/>
      <c r="CN23" s="315"/>
      <c r="CO23" s="315"/>
      <c r="CP23" s="315"/>
      <c r="CQ23" s="315"/>
      <c r="CR23" s="148"/>
      <c r="CS23" s="354"/>
      <c r="CT23" s="354"/>
      <c r="CU23" s="297"/>
      <c r="CV23" s="297"/>
      <c r="CW23" s="297"/>
      <c r="CX23" s="297"/>
      <c r="CY23" s="148"/>
    </row>
    <row r="24" spans="1:103">
      <c r="A24" s="431"/>
      <c r="B24" s="149"/>
      <c r="C24" s="149"/>
      <c r="D24" s="149"/>
      <c r="E24" s="149"/>
      <c r="F24" s="149"/>
      <c r="AH24" s="23"/>
      <c r="AI24" s="141"/>
      <c r="AJ24" s="134"/>
      <c r="AK24" s="134"/>
      <c r="AL24" s="134"/>
      <c r="AM24" s="134"/>
      <c r="AN24" s="136">
        <f t="shared" si="8"/>
        <v>471</v>
      </c>
      <c r="AO24" s="137">
        <v>22</v>
      </c>
      <c r="AP24" s="138"/>
      <c r="AQ24" s="38"/>
      <c r="AR24" s="38"/>
      <c r="AS24" s="38"/>
      <c r="AT24" s="38"/>
      <c r="AU24" s="38"/>
      <c r="AV24" s="38"/>
      <c r="AW24" s="351"/>
      <c r="AX24" s="351"/>
      <c r="AY24" s="350"/>
      <c r="AZ24" s="350"/>
      <c r="BA24" s="350"/>
      <c r="BB24" s="350"/>
      <c r="BC24" s="140"/>
      <c r="BD24" s="141"/>
      <c r="BE24" s="141"/>
      <c r="BF24" s="142"/>
      <c r="BG24" s="143"/>
      <c r="BH24" s="143"/>
      <c r="BI24" s="144"/>
      <c r="BJ24" s="353"/>
      <c r="BK24" s="353"/>
      <c r="BL24" s="26"/>
      <c r="BM24" s="26"/>
      <c r="BN24" s="26"/>
      <c r="BO24" s="26"/>
      <c r="BP24" s="148"/>
      <c r="BQ24" s="354"/>
      <c r="BR24" s="354"/>
      <c r="BS24" s="24"/>
      <c r="BT24" s="24"/>
      <c r="BU24" s="24"/>
      <c r="BV24" s="24"/>
      <c r="BW24" s="148"/>
      <c r="BX24" s="354"/>
      <c r="BY24" s="354"/>
      <c r="BZ24" s="24"/>
      <c r="CA24" s="24"/>
      <c r="CB24" s="315"/>
      <c r="CC24" s="315"/>
      <c r="CD24" s="148"/>
      <c r="CE24" s="353"/>
      <c r="CF24" s="353"/>
      <c r="CG24" s="38"/>
      <c r="CH24" s="38"/>
      <c r="CI24" s="38"/>
      <c r="CJ24" s="38"/>
      <c r="CK24" s="148"/>
      <c r="CL24" s="354"/>
      <c r="CM24" s="354"/>
      <c r="CN24" s="315"/>
      <c r="CO24" s="315"/>
      <c r="CP24" s="315"/>
      <c r="CQ24" s="315"/>
      <c r="CR24" s="148"/>
      <c r="CS24" s="354"/>
      <c r="CT24" s="354"/>
      <c r="CU24" s="297"/>
      <c r="CV24" s="297"/>
      <c r="CW24" s="297"/>
      <c r="CX24" s="297"/>
      <c r="CY24" s="148"/>
    </row>
    <row r="25" spans="1:103">
      <c r="A25" s="431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AH25" s="23"/>
      <c r="AI25" s="141"/>
      <c r="AJ25" s="134"/>
      <c r="AK25" s="134"/>
      <c r="AL25" s="134"/>
      <c r="AM25" s="134"/>
      <c r="AN25" s="136">
        <f t="shared" si="8"/>
        <v>491</v>
      </c>
      <c r="AO25" s="137">
        <v>23</v>
      </c>
      <c r="AP25" s="138"/>
      <c r="AQ25" s="38"/>
      <c r="AR25" s="38"/>
      <c r="AS25" s="38"/>
      <c r="AT25" s="38"/>
      <c r="AU25" s="38"/>
      <c r="AV25" s="38"/>
      <c r="AW25" s="351"/>
      <c r="AX25" s="351"/>
      <c r="AY25" s="350"/>
      <c r="AZ25" s="350"/>
      <c r="BA25" s="350"/>
      <c r="BB25" s="350"/>
      <c r="BC25" s="140"/>
      <c r="BD25" s="141"/>
      <c r="BE25" s="141"/>
      <c r="BF25" s="142"/>
      <c r="BG25" s="143"/>
      <c r="BH25" s="143"/>
      <c r="BI25" s="144"/>
      <c r="BJ25" s="353"/>
      <c r="BK25" s="353"/>
      <c r="BL25" s="26"/>
      <c r="BM25" s="26"/>
      <c r="BN25" s="26"/>
      <c r="BO25" s="26"/>
      <c r="BP25" s="148"/>
      <c r="BQ25" s="354"/>
      <c r="BR25" s="354"/>
      <c r="BS25" s="24"/>
      <c r="BT25" s="24"/>
      <c r="BU25" s="24"/>
      <c r="BV25" s="24"/>
      <c r="BW25" s="148"/>
      <c r="BX25" s="354"/>
      <c r="BY25" s="354"/>
      <c r="BZ25" s="24"/>
      <c r="CA25" s="24"/>
      <c r="CB25" s="315"/>
      <c r="CC25" s="315"/>
      <c r="CD25" s="148"/>
      <c r="CE25" s="353"/>
      <c r="CF25" s="353"/>
      <c r="CG25" s="38"/>
      <c r="CH25" s="38"/>
      <c r="CI25" s="38"/>
      <c r="CJ25" s="38"/>
      <c r="CK25" s="148"/>
      <c r="CL25" s="354"/>
      <c r="CM25" s="354"/>
      <c r="CN25" s="315"/>
      <c r="CO25" s="315"/>
      <c r="CP25" s="315"/>
      <c r="CQ25" s="315"/>
      <c r="CR25" s="148"/>
      <c r="CS25" s="354"/>
      <c r="CT25" s="354"/>
      <c r="CU25" s="297"/>
      <c r="CV25" s="297"/>
      <c r="CW25" s="297"/>
      <c r="CX25" s="297"/>
      <c r="CY25" s="148"/>
    </row>
    <row r="26" spans="1:103">
      <c r="A26" s="431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AH26" s="23"/>
      <c r="AI26" s="141"/>
      <c r="AJ26" s="134"/>
      <c r="AK26" s="134"/>
      <c r="AL26" s="134"/>
      <c r="AM26" s="134"/>
      <c r="AN26" s="136">
        <f t="shared" si="8"/>
        <v>511</v>
      </c>
      <c r="AO26" s="137">
        <v>24</v>
      </c>
      <c r="AP26" s="138"/>
      <c r="AQ26" s="38"/>
      <c r="AR26" s="38"/>
      <c r="AS26" s="38"/>
      <c r="AT26" s="38"/>
      <c r="AU26" s="38"/>
      <c r="AV26" s="38"/>
      <c r="AW26" s="351"/>
      <c r="AX26" s="351"/>
      <c r="AY26" s="350"/>
      <c r="AZ26" s="350"/>
      <c r="BA26" s="350"/>
      <c r="BB26" s="350"/>
      <c r="BC26" s="140"/>
      <c r="BD26" s="141"/>
      <c r="BE26" s="141"/>
      <c r="BF26" s="142"/>
      <c r="BG26" s="143"/>
      <c r="BH26" s="143"/>
      <c r="BI26" s="144"/>
      <c r="BJ26" s="353"/>
      <c r="BK26" s="353"/>
      <c r="BL26" s="26"/>
      <c r="BM26" s="26"/>
      <c r="BN26" s="26"/>
      <c r="BO26" s="26"/>
      <c r="BP26" s="148"/>
      <c r="BQ26" s="354"/>
      <c r="BR26" s="354"/>
      <c r="BS26" s="24"/>
      <c r="BT26" s="24"/>
      <c r="BU26" s="24"/>
      <c r="BV26" s="24"/>
      <c r="BW26" s="148"/>
      <c r="BX26" s="354"/>
      <c r="BY26" s="354"/>
      <c r="BZ26" s="24"/>
      <c r="CA26" s="24"/>
      <c r="CB26" s="315"/>
      <c r="CC26" s="315"/>
      <c r="CD26" s="148"/>
      <c r="CE26" s="353"/>
      <c r="CF26" s="353"/>
      <c r="CG26" s="38"/>
      <c r="CH26" s="38"/>
      <c r="CI26" s="38"/>
      <c r="CJ26" s="38"/>
      <c r="CK26" s="148"/>
      <c r="CL26" s="354"/>
      <c r="CM26" s="354"/>
      <c r="CN26" s="315"/>
      <c r="CO26" s="315"/>
      <c r="CP26" s="315"/>
      <c r="CQ26" s="315"/>
      <c r="CR26" s="148"/>
      <c r="CS26" s="354"/>
      <c r="CT26" s="354"/>
      <c r="CU26" s="297"/>
      <c r="CV26" s="297"/>
      <c r="CW26" s="297"/>
      <c r="CX26" s="297"/>
      <c r="CY26" s="148"/>
    </row>
    <row r="27" spans="1:103">
      <c r="A27" s="431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AH27" s="23"/>
      <c r="AI27" s="141"/>
      <c r="AJ27" s="134"/>
      <c r="AK27" s="134"/>
      <c r="AL27" s="134"/>
      <c r="AM27" s="134"/>
      <c r="AN27" s="136">
        <f t="shared" si="8"/>
        <v>531</v>
      </c>
      <c r="AO27" s="137">
        <v>25</v>
      </c>
      <c r="AP27" s="138"/>
      <c r="AQ27" s="38"/>
      <c r="AR27" s="38"/>
      <c r="AW27" s="351"/>
      <c r="AX27" s="351"/>
      <c r="AY27" s="350"/>
      <c r="AZ27" s="350"/>
      <c r="BA27" s="350"/>
      <c r="BB27" s="350"/>
      <c r="BC27" s="140"/>
      <c r="BJ27" s="353"/>
      <c r="BK27" s="353"/>
      <c r="BP27" s="14"/>
      <c r="BQ27" s="354"/>
      <c r="BR27" s="354"/>
      <c r="BW27" s="14"/>
      <c r="BX27" s="354"/>
      <c r="BY27" s="354"/>
      <c r="CB27" s="315"/>
      <c r="CC27" s="315"/>
      <c r="CD27" s="14"/>
      <c r="CE27" s="353"/>
      <c r="CF27" s="353"/>
      <c r="CG27" s="38"/>
      <c r="CH27" s="38"/>
      <c r="CI27" s="38"/>
      <c r="CJ27" s="38"/>
      <c r="CK27" s="14"/>
      <c r="CL27" s="354"/>
      <c r="CM27" s="354"/>
      <c r="CN27" s="315"/>
      <c r="CO27" s="315"/>
      <c r="CP27" s="315"/>
      <c r="CQ27" s="315"/>
      <c r="CR27" s="14"/>
      <c r="CS27" s="354"/>
      <c r="CT27" s="354"/>
      <c r="CY27" s="14"/>
    </row>
    <row r="28" spans="1:103">
      <c r="A28" s="431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AH28" s="23"/>
      <c r="AI28" s="141"/>
      <c r="AJ28" s="134"/>
      <c r="AK28" s="134"/>
      <c r="AL28" s="134"/>
      <c r="AM28" s="134"/>
      <c r="AN28" s="136">
        <f t="shared" si="8"/>
        <v>551</v>
      </c>
      <c r="AO28" s="137">
        <v>26</v>
      </c>
      <c r="AP28" s="138"/>
      <c r="AQ28" s="38"/>
      <c r="AR28" s="38"/>
      <c r="AW28" s="351"/>
      <c r="AX28" s="351"/>
      <c r="AY28" s="350"/>
      <c r="AZ28" s="350"/>
      <c r="BA28" s="350"/>
      <c r="BB28" s="350"/>
      <c r="BC28" s="140"/>
      <c r="BJ28" s="353"/>
      <c r="BK28" s="353"/>
      <c r="BP28" s="14"/>
      <c r="BQ28" s="354"/>
      <c r="BR28" s="354"/>
      <c r="BW28" s="14"/>
      <c r="BX28" s="354"/>
      <c r="BY28" s="354"/>
      <c r="CB28" s="315"/>
      <c r="CC28" s="315"/>
      <c r="CD28" s="14"/>
      <c r="CE28" s="353"/>
      <c r="CF28" s="353"/>
      <c r="CG28" s="38"/>
      <c r="CH28" s="38"/>
      <c r="CI28" s="38"/>
      <c r="CJ28" s="38"/>
      <c r="CK28" s="14"/>
      <c r="CL28" s="354"/>
      <c r="CM28" s="354"/>
      <c r="CN28" s="315"/>
      <c r="CO28" s="315"/>
      <c r="CP28" s="315"/>
      <c r="CQ28" s="315"/>
      <c r="CR28" s="14"/>
      <c r="CS28" s="354"/>
      <c r="CT28" s="354"/>
      <c r="CY28" s="14"/>
    </row>
    <row r="29" spans="1:103">
      <c r="A29" s="431"/>
      <c r="AN29" s="136">
        <f t="shared" si="8"/>
        <v>571</v>
      </c>
      <c r="AO29" s="137">
        <v>27</v>
      </c>
      <c r="AP29" s="138"/>
      <c r="AQ29" s="38"/>
      <c r="AR29" s="38"/>
      <c r="AS29" s="116"/>
      <c r="AT29" s="116"/>
      <c r="AU29" s="116"/>
      <c r="AV29" s="116"/>
      <c r="AW29" s="351"/>
      <c r="AX29" s="351"/>
      <c r="AY29" s="350"/>
      <c r="AZ29" s="350"/>
      <c r="BA29" s="350"/>
      <c r="BB29" s="350"/>
      <c r="BC29" s="140"/>
      <c r="BD29" s="116"/>
      <c r="BE29" s="116"/>
      <c r="BF29" s="116"/>
      <c r="BG29" s="116"/>
      <c r="BH29" s="116"/>
      <c r="BJ29" s="353"/>
      <c r="BK29" s="353"/>
      <c r="BL29" s="116"/>
      <c r="BM29" s="116"/>
      <c r="BN29" s="116"/>
      <c r="BO29" s="116"/>
      <c r="BP29" s="14"/>
      <c r="BQ29" s="354"/>
      <c r="BR29" s="354"/>
      <c r="BW29" s="14"/>
      <c r="BX29" s="354"/>
      <c r="BY29" s="354"/>
      <c r="CB29" s="315"/>
      <c r="CC29" s="315"/>
      <c r="CD29" s="14"/>
      <c r="CE29" s="353"/>
      <c r="CF29" s="353"/>
      <c r="CG29" s="38"/>
      <c r="CH29" s="38"/>
      <c r="CI29" s="38"/>
      <c r="CJ29" s="38"/>
      <c r="CK29" s="14"/>
      <c r="CL29" s="354"/>
      <c r="CM29" s="354"/>
      <c r="CN29" s="315"/>
      <c r="CO29" s="315"/>
      <c r="CP29" s="315"/>
      <c r="CQ29" s="315"/>
      <c r="CR29" s="14"/>
      <c r="CS29" s="354"/>
      <c r="CT29" s="354"/>
      <c r="CY29" s="14"/>
    </row>
    <row r="30" spans="1:103">
      <c r="A30" s="431"/>
      <c r="AN30" s="136">
        <f t="shared" si="8"/>
        <v>591</v>
      </c>
      <c r="AO30" s="137">
        <v>28</v>
      </c>
      <c r="AP30" s="138"/>
      <c r="AQ30" s="38"/>
      <c r="AR30" s="38"/>
      <c r="AW30" s="351"/>
      <c r="AX30" s="351"/>
      <c r="AY30" s="350"/>
      <c r="AZ30" s="350"/>
      <c r="BA30" s="350"/>
      <c r="BB30" s="350"/>
      <c r="BC30" s="140"/>
      <c r="BJ30" s="353"/>
      <c r="BK30" s="353"/>
      <c r="BP30" s="14"/>
      <c r="BQ30" s="354"/>
      <c r="BR30" s="354"/>
      <c r="BW30" s="14"/>
      <c r="BX30" s="354"/>
      <c r="BY30" s="354"/>
      <c r="CB30" s="315"/>
      <c r="CC30" s="315"/>
      <c r="CD30" s="14"/>
      <c r="CE30" s="353"/>
      <c r="CF30" s="353"/>
      <c r="CG30" s="38"/>
      <c r="CH30" s="38"/>
      <c r="CI30" s="38"/>
      <c r="CJ30" s="38"/>
      <c r="CK30" s="14"/>
      <c r="CL30" s="354"/>
      <c r="CM30" s="354"/>
      <c r="CN30" s="315"/>
      <c r="CO30" s="315"/>
      <c r="CP30" s="315"/>
      <c r="CQ30" s="315"/>
      <c r="CR30" s="14"/>
      <c r="CS30" s="354"/>
      <c r="CT30" s="354"/>
      <c r="CY30" s="14"/>
    </row>
    <row r="31" spans="1:103">
      <c r="A31" s="431"/>
      <c r="AN31" s="136">
        <f t="shared" si="8"/>
        <v>611</v>
      </c>
      <c r="AO31" s="137">
        <v>29</v>
      </c>
      <c r="AP31" s="138"/>
      <c r="AQ31" s="38"/>
      <c r="AR31" s="38"/>
      <c r="AW31" s="351"/>
      <c r="AX31" s="351"/>
      <c r="AY31" s="350"/>
      <c r="AZ31" s="350"/>
      <c r="BA31" s="350"/>
      <c r="BB31" s="350"/>
      <c r="BC31" s="140"/>
      <c r="BJ31" s="353"/>
      <c r="BK31" s="353"/>
      <c r="BP31" s="14"/>
      <c r="BQ31" s="354"/>
      <c r="BR31" s="354"/>
      <c r="BW31" s="14"/>
      <c r="BX31" s="354"/>
      <c r="BY31" s="354"/>
      <c r="CB31" s="315"/>
      <c r="CC31" s="315"/>
      <c r="CD31" s="14"/>
      <c r="CE31" s="353"/>
      <c r="CF31" s="353"/>
      <c r="CG31" s="38"/>
      <c r="CH31" s="38"/>
      <c r="CI31" s="38"/>
      <c r="CJ31" s="38"/>
      <c r="CK31" s="14"/>
      <c r="CL31" s="354"/>
      <c r="CM31" s="354"/>
      <c r="CN31" s="315"/>
      <c r="CO31" s="315"/>
      <c r="CP31" s="315"/>
      <c r="CQ31" s="315"/>
      <c r="CR31" s="14"/>
      <c r="CS31" s="354"/>
      <c r="CT31" s="354"/>
      <c r="CY31" s="14"/>
    </row>
    <row r="32" spans="1:103" ht="13.5" thickBot="1">
      <c r="A32" s="501" t="s">
        <v>168</v>
      </c>
      <c r="B32" s="18" t="str">
        <f>$B$2</f>
        <v>CCP</v>
      </c>
      <c r="H32" s="81" t="s">
        <v>31</v>
      </c>
      <c r="AH32" s="23"/>
      <c r="AI32" s="141"/>
      <c r="AJ32" s="134"/>
      <c r="AK32" s="134"/>
      <c r="AL32" s="134"/>
      <c r="AM32" s="134"/>
      <c r="AN32" s="136">
        <f t="shared" si="8"/>
        <v>631</v>
      </c>
      <c r="AO32" s="137">
        <v>30</v>
      </c>
      <c r="AP32" s="318"/>
      <c r="AQ32" s="38"/>
      <c r="AR32" s="38"/>
      <c r="AS32" s="38"/>
      <c r="AT32" s="38"/>
      <c r="AU32" s="38"/>
      <c r="AV32" s="38"/>
      <c r="AW32" s="351"/>
      <c r="AX32" s="351"/>
      <c r="AY32" s="350"/>
      <c r="AZ32" s="350"/>
      <c r="BA32" s="350"/>
      <c r="BB32" s="350"/>
      <c r="BC32" s="140"/>
      <c r="BF32" s="142"/>
      <c r="BG32" s="346"/>
      <c r="BH32" s="143"/>
      <c r="BI32" s="144"/>
      <c r="BJ32" s="353"/>
      <c r="BK32" s="353"/>
      <c r="BL32" s="26"/>
      <c r="BM32" s="26"/>
      <c r="BN32" s="26"/>
      <c r="BO32" s="26"/>
      <c r="BP32" s="148"/>
      <c r="BQ32" s="354"/>
      <c r="BR32" s="354"/>
      <c r="BS32" s="24"/>
      <c r="BT32" s="24"/>
      <c r="BU32" s="24"/>
      <c r="BV32" s="24"/>
      <c r="BW32" s="148"/>
      <c r="BX32" s="354"/>
      <c r="BY32" s="354"/>
      <c r="BZ32" s="24"/>
      <c r="CA32" s="24"/>
      <c r="CB32" s="315"/>
      <c r="CC32" s="315"/>
      <c r="CD32" s="148"/>
      <c r="CE32" s="353"/>
      <c r="CF32" s="353"/>
      <c r="CG32" s="38"/>
      <c r="CH32" s="38"/>
      <c r="CI32" s="38"/>
      <c r="CJ32" s="38"/>
      <c r="CK32" s="148"/>
      <c r="CL32" s="354"/>
      <c r="CM32" s="354"/>
      <c r="CN32" s="315"/>
      <c r="CO32" s="315"/>
      <c r="CP32" s="315"/>
      <c r="CQ32" s="315"/>
      <c r="CR32" s="148"/>
      <c r="CS32" s="354"/>
      <c r="CT32" s="354"/>
      <c r="CU32" s="297"/>
      <c r="CV32" s="297"/>
      <c r="CW32" s="297"/>
      <c r="CX32" s="297"/>
      <c r="CY32" s="148"/>
    </row>
    <row r="33" spans="1:104">
      <c r="A33" s="502" t="s">
        <v>58</v>
      </c>
      <c r="B33" s="162" t="str">
        <f>$B$1</f>
        <v>Cohort</v>
      </c>
      <c r="C33" s="163" t="str">
        <f>$E$1</f>
        <v/>
      </c>
      <c r="D33" s="164"/>
      <c r="E33" s="165" t="str">
        <f>BI$1</f>
        <v>Amount of sample</v>
      </c>
      <c r="F33" s="46" t="str">
        <f>BJ33</f>
        <v>O2 flow per cells</v>
      </c>
      <c r="G33" s="46" t="str">
        <f>BK33</f>
        <v>pmol/(s*Mill)</v>
      </c>
      <c r="H33" s="485" t="str">
        <f>AJ$1</f>
        <v>R</v>
      </c>
      <c r="I33" s="31" t="str">
        <f t="shared" ref="I33:K33" si="66">AK$1</f>
        <v>1Omy</v>
      </c>
      <c r="J33" s="32" t="str">
        <f t="shared" si="66"/>
        <v>2U</v>
      </c>
      <c r="K33" s="33" t="str">
        <f t="shared" si="66"/>
        <v>3Ama</v>
      </c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AH33" s="23"/>
      <c r="AI33" s="141"/>
      <c r="AJ33" s="134"/>
      <c r="AK33" s="134"/>
      <c r="AL33" s="134"/>
      <c r="AM33" s="463" t="s">
        <v>209</v>
      </c>
      <c r="AN33" s="117"/>
      <c r="AO33" s="157"/>
      <c r="AP33" s="453" t="str">
        <f>$E$1</f>
        <v/>
      </c>
      <c r="AQ33" s="47" t="s">
        <v>5</v>
      </c>
      <c r="AR33" s="47" t="s">
        <v>4</v>
      </c>
      <c r="AS33" s="485" t="str">
        <f>AS1</f>
        <v>R</v>
      </c>
      <c r="AT33" s="31" t="str">
        <f>AT1</f>
        <v>1Omy</v>
      </c>
      <c r="AU33" s="32" t="str">
        <f>AU1</f>
        <v>2U</v>
      </c>
      <c r="AV33" s="33" t="str">
        <f>AV1</f>
        <v>3Ama</v>
      </c>
      <c r="AW33" s="48" t="s">
        <v>23</v>
      </c>
      <c r="AX33" s="48" t="s">
        <v>6</v>
      </c>
      <c r="AY33" s="485" t="str">
        <f>AY1</f>
        <v>R</v>
      </c>
      <c r="AZ33" s="31" t="str">
        <f>AZ1</f>
        <v>1Omy</v>
      </c>
      <c r="BA33" s="32" t="str">
        <f>BA1</f>
        <v>2U</v>
      </c>
      <c r="BB33" s="33" t="str">
        <f>BB1</f>
        <v>3Ama</v>
      </c>
      <c r="BC33" s="167"/>
      <c r="BF33" s="168">
        <f>BF51</f>
        <v>0</v>
      </c>
      <c r="BG33" s="448" t="str">
        <f>$E$1</f>
        <v/>
      </c>
      <c r="BH33" s="169" t="str">
        <f>BH1</f>
        <v>n</v>
      </c>
      <c r="BI33" s="170" t="str">
        <f>BI1</f>
        <v>Amount of sample</v>
      </c>
      <c r="BJ33" s="47" t="str">
        <f>BJ3</f>
        <v>O2 flow per cells</v>
      </c>
      <c r="BK33" s="47" t="str">
        <f>BK3</f>
        <v>pmol/(s*Mill)</v>
      </c>
      <c r="BL33" s="485" t="str">
        <f>BL$1</f>
        <v>R</v>
      </c>
      <c r="BM33" s="31" t="str">
        <f>BM$1</f>
        <v>1Omy</v>
      </c>
      <c r="BN33" s="32" t="str">
        <f>BN$1</f>
        <v>2U</v>
      </c>
      <c r="BO33" s="33" t="str">
        <f>BO$1</f>
        <v>3Ama</v>
      </c>
      <c r="BP33" s="448" t="str">
        <f>$E$1</f>
        <v/>
      </c>
      <c r="BQ33" s="35" t="str">
        <f>BQ3</f>
        <v>Flux control ratio</v>
      </c>
      <c r="BR33" s="34" t="str">
        <f>BR3</f>
        <v>FCR, relative</v>
      </c>
      <c r="BS33" s="485" t="str">
        <f>BS1</f>
        <v>R</v>
      </c>
      <c r="BT33" s="31" t="str">
        <f>BT1</f>
        <v>1Omy</v>
      </c>
      <c r="BU33" s="32" t="str">
        <f>BU1</f>
        <v>2U</v>
      </c>
      <c r="BV33" s="33" t="str">
        <f>BV1</f>
        <v>3Ama</v>
      </c>
      <c r="BW33" s="448" t="str">
        <f>$E$1</f>
        <v/>
      </c>
      <c r="BX33" s="34" t="str">
        <f>BX3</f>
        <v>Flux control factor</v>
      </c>
      <c r="BY33" s="34" t="str">
        <f>BY3</f>
        <v>FCF, relative</v>
      </c>
      <c r="BZ33" s="485" t="str">
        <f>BZ$1</f>
        <v>1-R/U</v>
      </c>
      <c r="CA33" s="31" t="str">
        <f>CA$1</f>
        <v>1-Omy/R</v>
      </c>
      <c r="CB33" s="32" t="str">
        <f>CB$1</f>
        <v>1-Omy/U</v>
      </c>
      <c r="CC33" s="33" t="str">
        <f>CC$1</f>
        <v>1-ROX/U</v>
      </c>
      <c r="CD33" s="448" t="str">
        <f>$E$1</f>
        <v/>
      </c>
      <c r="CE33" s="47" t="str">
        <f>CE3</f>
        <v>O2 flow per cells (mt: ROX-corr.)</v>
      </c>
      <c r="CF33" s="47" t="str">
        <f>CF3</f>
        <v>pmol/(s*Mill)</v>
      </c>
      <c r="CG33" s="485" t="str">
        <f>CG1</f>
        <v>R</v>
      </c>
      <c r="CH33" s="31" t="str">
        <f>CH1</f>
        <v>1Omy</v>
      </c>
      <c r="CI33" s="32" t="str">
        <f>CI1</f>
        <v>2U</v>
      </c>
      <c r="CJ33" s="33" t="str">
        <f>CJ1</f>
        <v>3Ama</v>
      </c>
      <c r="CK33" s="448" t="str">
        <f>$E$1</f>
        <v/>
      </c>
      <c r="CL33" s="49" t="str">
        <f>CL3</f>
        <v>FCR (mt: ROX-corr.)</v>
      </c>
      <c r="CM33" s="49" t="str">
        <f>CM3</f>
        <v>relative</v>
      </c>
      <c r="CN33" s="485" t="str">
        <f>CN1</f>
        <v>R</v>
      </c>
      <c r="CO33" s="31" t="str">
        <f>CO1</f>
        <v>1Omy</v>
      </c>
      <c r="CP33" s="32" t="str">
        <f>CP1</f>
        <v>2U</v>
      </c>
      <c r="CQ33" s="33" t="str">
        <f>CQ1</f>
        <v>3Ama</v>
      </c>
      <c r="CR33" s="448" t="str">
        <f>$E$1</f>
        <v/>
      </c>
      <c r="CS33" s="49" t="str">
        <f>CS3</f>
        <v>FCF (mt: ROX-corr.)</v>
      </c>
      <c r="CT33" s="49" t="str">
        <f>CT3</f>
        <v>relative</v>
      </c>
      <c r="CU33" s="485" t="str">
        <f>CU$1</f>
        <v>1-R/U</v>
      </c>
      <c r="CV33" s="31" t="str">
        <f>CV$1</f>
        <v>1-Omy/R</v>
      </c>
      <c r="CW33" s="32" t="str">
        <f>CW$1</f>
        <v>1-Omy/U</v>
      </c>
      <c r="CX33" s="33" t="str">
        <f>CX$1</f>
        <v>1-ROX/U</v>
      </c>
      <c r="CY33" s="448" t="str">
        <f>$E$1</f>
        <v/>
      </c>
    </row>
    <row r="34" spans="1:104">
      <c r="A34" s="431"/>
      <c r="B34" s="1"/>
      <c r="C34" s="1"/>
      <c r="D34" s="307" t="str">
        <f t="shared" ref="D34:D39" si="67">BG34</f>
        <v>Median</v>
      </c>
      <c r="E34" s="297" t="e">
        <f t="shared" ref="E34:E39" si="68">BI34</f>
        <v>#NUM!</v>
      </c>
      <c r="F34" s="1"/>
      <c r="G34" s="50"/>
      <c r="H34" s="26" t="e">
        <f t="shared" ref="H34:H39" si="69">BL34</f>
        <v>#NUM!</v>
      </c>
      <c r="I34" s="26" t="e">
        <f t="shared" ref="I34:I39" si="70">BM34</f>
        <v>#NUM!</v>
      </c>
      <c r="J34" s="26" t="e">
        <f t="shared" ref="J34:J39" si="71">BN34</f>
        <v>#NUM!</v>
      </c>
      <c r="K34" s="26" t="e">
        <f t="shared" ref="K34:K39" si="72">BO34</f>
        <v>#NUM!</v>
      </c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AH34" s="23"/>
      <c r="AI34" s="141"/>
      <c r="AJ34" s="134"/>
      <c r="AK34" s="134"/>
      <c r="AL34" s="134"/>
      <c r="AM34" s="134"/>
      <c r="AN34" s="171"/>
      <c r="AO34" s="171" t="s">
        <v>126</v>
      </c>
      <c r="AP34" s="448" t="str">
        <f>$E$1</f>
        <v/>
      </c>
      <c r="AQ34" s="37" t="s">
        <v>5</v>
      </c>
      <c r="AR34" s="174" t="s">
        <v>34</v>
      </c>
      <c r="AS34" s="38" t="e">
        <f t="array" ref="AS34">MEDIAN(IF(ISNUMBER(AS3:AS32),AS3:AS32))</f>
        <v>#NUM!</v>
      </c>
      <c r="AT34" s="38" t="e">
        <f t="array" ref="AT34">MEDIAN(IF(ISNUMBER(AT3:AT32),AT3:AT32))</f>
        <v>#NUM!</v>
      </c>
      <c r="AU34" s="38" t="e">
        <f t="array" ref="AU34">MEDIAN(IF(ISNUMBER(AU3:AU32),AU3:AU32))</f>
        <v>#NUM!</v>
      </c>
      <c r="AV34" s="38" t="e">
        <f t="array" ref="AV34">MEDIAN(IF(ISNUMBER(AV3:AV32),AV3:AV32))</f>
        <v>#NUM!</v>
      </c>
      <c r="AW34" s="294" t="s">
        <v>23</v>
      </c>
      <c r="AX34" s="174" t="str">
        <f>$AR34</f>
        <v>Median</v>
      </c>
      <c r="AY34" s="347" t="e">
        <f t="array" ref="AY34">MEDIAN(IF(ISNUMBER(AY3:AY32),AY3:AY32))</f>
        <v>#NUM!</v>
      </c>
      <c r="AZ34" s="347" t="e">
        <f t="array" ref="AZ34">MEDIAN(IF(ISNUMBER(AZ3:AZ32),AZ3:AZ32))</f>
        <v>#NUM!</v>
      </c>
      <c r="BA34" s="347" t="e">
        <f t="array" ref="BA34">MEDIAN(IF(ISNUMBER(BA3:BA32),BA3:BA32))</f>
        <v>#NUM!</v>
      </c>
      <c r="BB34" s="347" t="e">
        <f t="array" ref="BB34">MEDIAN(IF(ISNUMBER(BB3:BB32),BB3:BB32))</f>
        <v>#NUM!</v>
      </c>
      <c r="BC34" s="157"/>
      <c r="BD34" s="172"/>
      <c r="BE34" s="172"/>
      <c r="BF34" s="174">
        <f>BF33</f>
        <v>0</v>
      </c>
      <c r="BG34" s="296" t="str">
        <f t="shared" ref="BG34:BG39" si="73">$AR34</f>
        <v>Median</v>
      </c>
      <c r="BH34" s="192">
        <f>BI37</f>
        <v>0</v>
      </c>
      <c r="BI34" s="345" t="e">
        <f t="array" ref="BI34">MEDIAN(IF(ISNUMBER(BI3:BI32),BI3:BI32))</f>
        <v>#NUM!</v>
      </c>
      <c r="BJ34" s="37" t="str">
        <f>BJ33</f>
        <v>O2 flow per cells</v>
      </c>
      <c r="BK34" s="174" t="str">
        <f>$AR34</f>
        <v>Median</v>
      </c>
      <c r="BL34" s="26" t="e">
        <f t="array" ref="BL34">MEDIAN(IF(ISNUMBER(BL3:BL32),BL3:BL32))</f>
        <v>#NUM!</v>
      </c>
      <c r="BM34" s="26" t="e">
        <f t="array" ref="BM34">MEDIAN(IF(ISNUMBER(BM3:BM32),BM3:BM32))</f>
        <v>#NUM!</v>
      </c>
      <c r="BN34" s="26" t="e">
        <f t="array" ref="BN34">MEDIAN(IF(ISNUMBER(BN3:BN32),BN3:BN32))</f>
        <v>#NUM!</v>
      </c>
      <c r="BO34" s="26" t="e">
        <f t="array" ref="BO34">MEDIAN(IF(ISNUMBER(BO3:BO32),BO3:BO32))</f>
        <v>#NUM!</v>
      </c>
      <c r="BP34" s="448" t="str">
        <f>$E$1</f>
        <v/>
      </c>
      <c r="BQ34" s="286" t="str">
        <f>BQ33</f>
        <v>Flux control ratio</v>
      </c>
      <c r="BR34" s="174" t="str">
        <f>$AR34</f>
        <v>Median</v>
      </c>
      <c r="BS34" s="312" t="e">
        <f t="array" ref="BS34">MEDIAN(IF(ISNUMBER(BS3:BS32),BS3:BS32))</f>
        <v>#NUM!</v>
      </c>
      <c r="BT34" s="312" t="e">
        <f t="array" ref="BT34">MEDIAN(IF(ISNUMBER(BT3:BT32),BT3:BT32))</f>
        <v>#NUM!</v>
      </c>
      <c r="BU34" s="312" t="e">
        <f t="array" ref="BU34">MEDIAN(IF(ISNUMBER(BU3:BU32),BU3:BU32))</f>
        <v>#NUM!</v>
      </c>
      <c r="BV34" s="312" t="e">
        <f t="array" ref="BV34">MEDIAN(IF(ISNUMBER(BV3:BV32),BV3:BV32))</f>
        <v>#NUM!</v>
      </c>
      <c r="BW34" s="448" t="str">
        <f>$E$1</f>
        <v/>
      </c>
      <c r="BX34" s="51" t="str">
        <f>BX33</f>
        <v>Flux control factor</v>
      </c>
      <c r="BY34" s="174" t="str">
        <f>$AR34</f>
        <v>Median</v>
      </c>
      <c r="BZ34" s="312" t="e">
        <f t="array" ref="BZ34">MEDIAN(IF(ISNUMBER(BZ3:BZ32),BZ3:BZ32))</f>
        <v>#NUM!</v>
      </c>
      <c r="CA34" s="312" t="e">
        <f t="array" ref="CA34">MEDIAN(IF(ISNUMBER(CA3:CA32),CA3:CA32))</f>
        <v>#NUM!</v>
      </c>
      <c r="CB34" s="312" t="e">
        <f t="array" ref="CB34">MEDIAN(IF(ISNUMBER(CB3:CB32),CB3:CB32))</f>
        <v>#NUM!</v>
      </c>
      <c r="CC34" s="312" t="e">
        <f t="array" ref="CC34">MEDIAN(IF(ISNUMBER(CC3:CC32),CC3:CC32))</f>
        <v>#NUM!</v>
      </c>
      <c r="CD34" s="448" t="str">
        <f>$E$1</f>
        <v/>
      </c>
      <c r="CE34" s="37" t="str">
        <f>CE33</f>
        <v>O2 flow per cells (mt: ROX-corr.)</v>
      </c>
      <c r="CF34" s="174" t="str">
        <f>$AR34</f>
        <v>Median</v>
      </c>
      <c r="CG34" s="26" t="e">
        <f t="array" ref="CG34">MEDIAN(IF(ISNUMBER(CG3:CG32),CG3:CG32))</f>
        <v>#NUM!</v>
      </c>
      <c r="CH34" s="26" t="e">
        <f t="array" ref="CH34">MEDIAN(IF(ISNUMBER(CH3:CH32),CH3:CH32))</f>
        <v>#NUM!</v>
      </c>
      <c r="CI34" s="26" t="e">
        <f t="array" ref="CI34">MEDIAN(IF(ISNUMBER(CI3:CI32),CI3:CI32))</f>
        <v>#NUM!</v>
      </c>
      <c r="CJ34" s="26" t="e">
        <f t="array" ref="CJ34">MEDIAN(IF(ISNUMBER(CJ3:CJ32),CJ3:CJ32))</f>
        <v>#NUM!</v>
      </c>
      <c r="CK34" s="448" t="str">
        <f>$E$1</f>
        <v/>
      </c>
      <c r="CL34" s="314" t="str">
        <f>CL33</f>
        <v>FCR (mt: ROX-corr.)</v>
      </c>
      <c r="CM34" s="174" t="str">
        <f>$AR34</f>
        <v>Median</v>
      </c>
      <c r="CN34" s="312" t="e">
        <f t="array" ref="CN34">MEDIAN(IF(ISNUMBER(CN3:CN32),CN3:CN32))</f>
        <v>#NUM!</v>
      </c>
      <c r="CO34" s="312" t="e">
        <f t="array" ref="CO34">MEDIAN(IF(ISNUMBER(CO3:CO32),CO3:CO32))</f>
        <v>#NUM!</v>
      </c>
      <c r="CP34" s="312" t="e">
        <f t="array" ref="CP34">MEDIAN(IF(ISNUMBER(CP3:CP32),CP3:CP32))</f>
        <v>#NUM!</v>
      </c>
      <c r="CQ34" s="312" t="e">
        <f t="array" ref="CQ34">MEDIAN(IF(ISNUMBER(CQ3:CQ32),CQ3:CQ32))</f>
        <v>#NUM!</v>
      </c>
      <c r="CR34" s="448" t="str">
        <f>$E$1</f>
        <v/>
      </c>
      <c r="CS34" s="314" t="str">
        <f>CS33</f>
        <v>FCF (mt: ROX-corr.)</v>
      </c>
      <c r="CT34" s="174" t="str">
        <f>$AR34</f>
        <v>Median</v>
      </c>
      <c r="CU34" s="312" t="e">
        <f t="array" ref="CU34">MEDIAN(IF(ISNUMBER(CU3:CU32),CU3:CU32))</f>
        <v>#NUM!</v>
      </c>
      <c r="CV34" s="312" t="e">
        <f t="array" ref="CV34">MEDIAN(IF(ISNUMBER(CV3:CV32),CV3:CV32))</f>
        <v>#NUM!</v>
      </c>
      <c r="CW34" s="312" t="e">
        <f t="array" ref="CW34">MEDIAN(IF(ISNUMBER(CW3:CW32),CW3:CW32))</f>
        <v>#NUM!</v>
      </c>
      <c r="CX34" s="312" t="e">
        <f t="array" ref="CX34">MEDIAN(IF(ISNUMBER(CX3:CX32),CX3:CX32))</f>
        <v>#NUM!</v>
      </c>
      <c r="CY34" s="448" t="str">
        <f>$E$1</f>
        <v/>
      </c>
    </row>
    <row r="35" spans="1:104">
      <c r="A35" s="431"/>
      <c r="D35" s="307" t="str">
        <f t="shared" si="67"/>
        <v>Range</v>
      </c>
      <c r="E35" s="306">
        <f t="shared" si="68"/>
        <v>0</v>
      </c>
      <c r="H35" s="38">
        <f t="shared" si="69"/>
        <v>0</v>
      </c>
      <c r="I35" s="38">
        <f t="shared" si="70"/>
        <v>0</v>
      </c>
      <c r="J35" s="38">
        <f t="shared" si="71"/>
        <v>0</v>
      </c>
      <c r="K35" s="38">
        <f t="shared" si="72"/>
        <v>0</v>
      </c>
      <c r="AN35" s="117"/>
      <c r="AO35" s="157"/>
      <c r="AP35" s="173"/>
      <c r="AR35" s="228" t="s">
        <v>81</v>
      </c>
      <c r="AS35" s="129">
        <f t="array" ref="AS35">MAX(IF(ISNUMBER(AS3:AS32),AS3:AS32))-MIN(IF(ISNUMBER(AS3:AS32),AS3:AS32))</f>
        <v>0</v>
      </c>
      <c r="AT35" s="129">
        <f t="array" ref="AT35">MAX(IF(ISNUMBER(AT3:AT32),AT3:AT32))-MIN(IF(ISNUMBER(AT3:AT32),AT3:AT32))</f>
        <v>0</v>
      </c>
      <c r="AU35" s="129">
        <f t="array" ref="AU35">MAX(IF(ISNUMBER(AU3:AU32),AU3:AU32))-MIN(IF(ISNUMBER(AU3:AU32),AU3:AU32))</f>
        <v>0</v>
      </c>
      <c r="AV35" s="129">
        <f t="array" ref="AV35">MAX(IF(ISNUMBER(AV3:AV32),AV3:AV32))-MIN(IF(ISNUMBER(AV3:AV32),AV3:AV32))</f>
        <v>0</v>
      </c>
      <c r="AY35" s="129">
        <f t="array" ref="AY35">MAX(IF(ISNUMBER(AY3:AY32),AY3:AY32))-MIN(IF(ISNUMBER(AY3:AY32),AY3:AY32))</f>
        <v>0</v>
      </c>
      <c r="AZ35" s="129">
        <f t="array" ref="AZ35">MAX(IF(ISNUMBER(AZ3:AZ32),AZ3:AZ32))-MIN(IF(ISNUMBER(AZ3:AZ32),AZ3:AZ32))</f>
        <v>0</v>
      </c>
      <c r="BA35" s="129">
        <f t="array" ref="BA35">MAX(IF(ISNUMBER(BA3:BA32),BA3:BA32))-MIN(IF(ISNUMBER(BA3:BA32),BA3:BA32))</f>
        <v>0</v>
      </c>
      <c r="BB35" s="129">
        <f t="array" ref="BB35">MAX(IF(ISNUMBER(BB3:BB32),BB3:BB32))-MIN(IF(ISNUMBER(BB3:BB32),BB3:BB32))</f>
        <v>0</v>
      </c>
      <c r="BC35" s="140"/>
      <c r="BG35" s="296" t="str">
        <f t="shared" si="73"/>
        <v>Range</v>
      </c>
      <c r="BI35" s="239">
        <f t="array" ref="BI35">MAX(IF(ISNUMBER(BI3:BI32),BI3:BI32))-MIN(IF(ISNUMBER(BI3:BI32),BI3:BI32))</f>
        <v>0</v>
      </c>
      <c r="BL35" s="129">
        <f t="array" ref="BL35">MAX(IF(ISNUMBER(BL3:BL32),BL3:BL32))-MIN(IF(ISNUMBER(BL3:BL32),BL3:BL32))</f>
        <v>0</v>
      </c>
      <c r="BM35" s="129">
        <f t="array" ref="BM35">MAX(IF(ISNUMBER(BM3:BM32),BM3:BM32))-MIN(IF(ISNUMBER(BM3:BM32),BM3:BM32))</f>
        <v>0</v>
      </c>
      <c r="BN35" s="129">
        <f t="array" ref="BN35">MAX(IF(ISNUMBER(BN3:BN32),BN3:BN32))-MIN(IF(ISNUMBER(BN3:BN32),BN3:BN32))</f>
        <v>0</v>
      </c>
      <c r="BO35" s="129">
        <f t="array" ref="BO35">MAX(IF(ISNUMBER(BO3:BO32),BO3:BO32))-MIN(IF(ISNUMBER(BO3:BO32),BO3:BO32))</f>
        <v>0</v>
      </c>
      <c r="BP35" s="14"/>
      <c r="BS35" s="229">
        <f t="array" ref="BS35">MAX(IF(ISNUMBER(BS3:BS32),BS3:BS32))-MIN(IF(ISNUMBER(BS3:BS32),BS3:BS32))</f>
        <v>0</v>
      </c>
      <c r="BT35" s="229">
        <f t="array" ref="BT35">MAX(IF(ISNUMBER(BT3:BT32),BT3:BT32))-MIN(IF(ISNUMBER(BT3:BT32),BT3:BT32))</f>
        <v>0</v>
      </c>
      <c r="BU35" s="229">
        <f t="array" ref="BU35">MAX(IF(ISNUMBER(BU3:BU32),BU3:BU32))-MIN(IF(ISNUMBER(BU3:BU32),BU3:BU32))</f>
        <v>0</v>
      </c>
      <c r="BV35" s="229">
        <f t="array" ref="BV35">MAX(IF(ISNUMBER(BV3:BV32),BV3:BV32))-MIN(IF(ISNUMBER(BV3:BV32),BV3:BV32))</f>
        <v>0</v>
      </c>
      <c r="BW35" s="14"/>
      <c r="BZ35" s="229">
        <f t="array" ref="BZ35">MAX(IF(ISNUMBER(BZ3:BZ32),BZ3:BZ32))-MIN(IF(ISNUMBER(BZ3:BZ32),BZ3:BZ32))</f>
        <v>0</v>
      </c>
      <c r="CA35" s="229">
        <f t="array" ref="CA35">MAX(IF(ISNUMBER(CA3:CA32),CA3:CA32))-MIN(IF(ISNUMBER(CA3:CA32),CA3:CA32))</f>
        <v>0</v>
      </c>
      <c r="CB35" s="229">
        <f t="array" ref="CB35">MAX(IF(ISNUMBER(CB3:CB32),CB3:CB32))-MIN(IF(ISNUMBER(CB3:CB32),CB3:CB32))</f>
        <v>0</v>
      </c>
      <c r="CC35" s="229">
        <f t="array" ref="CC35">MAX(IF(ISNUMBER(CC3:CC32),CC3:CC32))-MIN(IF(ISNUMBER(CC3:CC32),CC3:CC32))</f>
        <v>0</v>
      </c>
      <c r="CD35" s="13"/>
      <c r="CG35" s="129">
        <f t="array" ref="CG35">MAX(IF(ISNUMBER(CG3:CG32),CG3:CG32))-MIN(IF(ISNUMBER(CG3:CG32),CG3:CG32))</f>
        <v>0</v>
      </c>
      <c r="CH35" s="129">
        <f t="array" ref="CH35">MAX(IF(ISNUMBER(CH3:CH32),CH3:CH32))-MIN(IF(ISNUMBER(CH3:CH32),CH3:CH32))</f>
        <v>0</v>
      </c>
      <c r="CI35" s="129">
        <f t="array" ref="CI35">MAX(IF(ISNUMBER(CI3:CI32),CI3:CI32))-MIN(IF(ISNUMBER(CI3:CI32),CI3:CI32))</f>
        <v>0</v>
      </c>
      <c r="CJ35" s="129">
        <f t="array" ref="CJ35">MAX(IF(ISNUMBER(CJ3:CJ32),CJ3:CJ32))-MIN(IF(ISNUMBER(CJ3:CJ32),CJ3:CJ32))</f>
        <v>0</v>
      </c>
      <c r="CK35" s="14"/>
      <c r="CN35" s="229">
        <f t="array" ref="CN35">MAX(IF(ISNUMBER(CN3:CN32),CN3:CN32))-MIN(IF(ISNUMBER(CN3:CN32),CN3:CN32))</f>
        <v>0</v>
      </c>
      <c r="CO35" s="229">
        <f t="array" ref="CO35">MAX(IF(ISNUMBER(CO3:CO32),CO3:CO32))-MIN(IF(ISNUMBER(CO3:CO32),CO3:CO32))</f>
        <v>0</v>
      </c>
      <c r="CP35" s="229">
        <f t="array" ref="CP35">MAX(IF(ISNUMBER(CP3:CP32),CP3:CP32))-MIN(IF(ISNUMBER(CP3:CP32),CP3:CP32))</f>
        <v>0</v>
      </c>
      <c r="CQ35" s="229">
        <f t="array" ref="CQ35">MAX(IF(ISNUMBER(CQ3:CQ32),CQ3:CQ32))-MIN(IF(ISNUMBER(CQ3:CQ32),CQ3:CQ32))</f>
        <v>0</v>
      </c>
      <c r="CR35" s="14"/>
      <c r="CU35" s="229">
        <f t="array" ref="CU35">MAX(IF(ISNUMBER(CU3:CU32),CU3:CU32))-MIN(IF(ISNUMBER(CU3:CU32),CU3:CU32))</f>
        <v>0</v>
      </c>
      <c r="CV35" s="229">
        <f t="array" ref="CV35">MAX(IF(ISNUMBER(CV3:CV32),CV3:CV32))-MIN(IF(ISNUMBER(CV3:CV32),CV3:CV32))</f>
        <v>0</v>
      </c>
      <c r="CW35" s="229">
        <f t="array" ref="CW35">MAX(IF(ISNUMBER(CW3:CW32),CW3:CW32))-MIN(IF(ISNUMBER(CW3:CW32),CW3:CW32))</f>
        <v>0</v>
      </c>
      <c r="CX35" s="229">
        <f t="array" ref="CX35">MAX(IF(ISNUMBER(CX3:CX32),CX3:CX32))-MIN(IF(ISNUMBER(CX3:CX32),CX3:CX32))</f>
        <v>0</v>
      </c>
      <c r="CY35" s="14"/>
    </row>
    <row r="36" spans="1:104">
      <c r="A36" s="431"/>
      <c r="D36" s="307" t="str">
        <f t="shared" si="67"/>
        <v>Outlier index</v>
      </c>
      <c r="E36" s="306" t="e">
        <f t="shared" si="68"/>
        <v>#NUM!</v>
      </c>
      <c r="H36" s="38" t="e">
        <f t="shared" si="69"/>
        <v>#NUM!</v>
      </c>
      <c r="I36" s="38" t="e">
        <f t="shared" si="70"/>
        <v>#NUM!</v>
      </c>
      <c r="J36" s="38" t="e">
        <f t="shared" si="71"/>
        <v>#NUM!</v>
      </c>
      <c r="K36" s="38" t="e">
        <f t="shared" si="72"/>
        <v>#NUM!</v>
      </c>
      <c r="AN36" s="117"/>
      <c r="AO36" s="157"/>
      <c r="AP36" s="173"/>
      <c r="AR36" s="128" t="s">
        <v>82</v>
      </c>
      <c r="AS36" s="229" t="e">
        <f>(AS34-AS38)/(((AS34+AS38))/2)</f>
        <v>#NUM!</v>
      </c>
      <c r="AT36" s="229" t="e">
        <f t="shared" ref="AT36:AV36" si="74">(AT34-AT38)/(((AT34+AT38))/2)</f>
        <v>#NUM!</v>
      </c>
      <c r="AU36" s="229" t="e">
        <f t="shared" si="74"/>
        <v>#NUM!</v>
      </c>
      <c r="AV36" s="229" t="e">
        <f t="shared" si="74"/>
        <v>#NUM!</v>
      </c>
      <c r="AY36" s="229" t="e">
        <f>(AY34-AY38)/(((AY34+AY38))/2)</f>
        <v>#NUM!</v>
      </c>
      <c r="AZ36" s="229" t="e">
        <f t="shared" ref="AZ36:BB36" si="75">(AZ34-AZ38)/(((AZ34+AZ38))/2)</f>
        <v>#NUM!</v>
      </c>
      <c r="BA36" s="229" t="e">
        <f t="shared" si="75"/>
        <v>#NUM!</v>
      </c>
      <c r="BB36" s="229" t="e">
        <f t="shared" si="75"/>
        <v>#NUM!</v>
      </c>
      <c r="BC36" s="140"/>
      <c r="BG36" s="296" t="str">
        <f t="shared" si="73"/>
        <v>Outlier index</v>
      </c>
      <c r="BI36" s="229" t="e">
        <f>(BI34-BI38)/(((BI34+BI38))/2)</f>
        <v>#NUM!</v>
      </c>
      <c r="BL36" s="229" t="e">
        <f>(BL34-BL38)/(((BL34+BL38))/2)</f>
        <v>#NUM!</v>
      </c>
      <c r="BM36" s="229" t="e">
        <f t="shared" ref="BM36:BO36" si="76">(BM34-BM38)/(((BM34+BM38))/2)</f>
        <v>#NUM!</v>
      </c>
      <c r="BN36" s="229" t="e">
        <f t="shared" si="76"/>
        <v>#NUM!</v>
      </c>
      <c r="BO36" s="229" t="e">
        <f t="shared" si="76"/>
        <v>#NUM!</v>
      </c>
      <c r="BP36" s="14"/>
      <c r="BS36" s="229" t="e">
        <f>(BS34-BS38)/(((BS34+BS38))/2)</f>
        <v>#NUM!</v>
      </c>
      <c r="BT36" s="229" t="e">
        <f t="shared" ref="BT36:BV36" si="77">(BT34-BT38)/(((BT34+BT38))/2)</f>
        <v>#NUM!</v>
      </c>
      <c r="BU36" s="229" t="e">
        <f t="shared" si="77"/>
        <v>#NUM!</v>
      </c>
      <c r="BV36" s="229" t="e">
        <f t="shared" si="77"/>
        <v>#NUM!</v>
      </c>
      <c r="BW36" s="14"/>
      <c r="BZ36" s="229" t="e">
        <f t="shared" ref="BZ36:CA36" si="78">(BZ34-BZ38)/(((BZ34+BZ38))/2)</f>
        <v>#NUM!</v>
      </c>
      <c r="CA36" s="229" t="e">
        <f t="shared" si="78"/>
        <v>#NUM!</v>
      </c>
      <c r="CB36" s="229" t="e">
        <f t="shared" ref="CB36:CC36" si="79">(CB34-CB38)/(((CB34+CB38))/2)</f>
        <v>#NUM!</v>
      </c>
      <c r="CC36" s="229" t="e">
        <f t="shared" si="79"/>
        <v>#NUM!</v>
      </c>
      <c r="CD36" s="13"/>
      <c r="CG36" s="229" t="e">
        <f>(CG34-CG38)/(((CG34+CG38))/2)</f>
        <v>#NUM!</v>
      </c>
      <c r="CH36" s="229" t="e">
        <f t="shared" ref="CH36:CI36" si="80">(CH34-CH38)/(((CH34+CH38))/2)</f>
        <v>#NUM!</v>
      </c>
      <c r="CI36" s="229" t="e">
        <f t="shared" si="80"/>
        <v>#NUM!</v>
      </c>
      <c r="CJ36" s="229" t="e">
        <f>(CJ34-CJ38)/(((CJ34+CJ38))/2)</f>
        <v>#NUM!</v>
      </c>
      <c r="CK36" s="14"/>
      <c r="CN36" s="229" t="e">
        <f>(CN34-CN38)/(((CN34+CN38))/2)</f>
        <v>#NUM!</v>
      </c>
      <c r="CO36" s="229" t="e">
        <f t="shared" ref="CO36:CQ36" si="81">(CO34-CO38)/(((CO34+CO38))/2)</f>
        <v>#NUM!</v>
      </c>
      <c r="CP36" s="229" t="e">
        <f t="shared" si="81"/>
        <v>#NUM!</v>
      </c>
      <c r="CQ36" s="229" t="e">
        <f t="shared" si="81"/>
        <v>#NUM!</v>
      </c>
      <c r="CR36" s="14"/>
      <c r="CU36" s="229" t="e">
        <f t="shared" ref="CU36:CV36" si="82">(CU34-CU38)/(((CU34+CU38))/2)</f>
        <v>#NUM!</v>
      </c>
      <c r="CV36" s="229" t="e">
        <f t="shared" si="82"/>
        <v>#NUM!</v>
      </c>
      <c r="CW36" s="229" t="e">
        <f t="shared" ref="CW36:CX36" si="83">(CW34-CW38)/(((CW34+CW38))/2)</f>
        <v>#NUM!</v>
      </c>
      <c r="CX36" s="229" t="e">
        <f t="shared" si="83"/>
        <v>#NUM!</v>
      </c>
      <c r="CY36" s="14"/>
    </row>
    <row r="37" spans="1:104">
      <c r="A37" s="431"/>
      <c r="B37" s="298"/>
      <c r="C37" s="299"/>
      <c r="D37" s="300" t="str">
        <f t="shared" si="67"/>
        <v>n</v>
      </c>
      <c r="E37" s="291">
        <f t="shared" si="68"/>
        <v>0</v>
      </c>
      <c r="F37" s="52"/>
      <c r="G37" s="175"/>
      <c r="H37" s="291">
        <f t="shared" si="69"/>
        <v>0</v>
      </c>
      <c r="I37" s="291">
        <f t="shared" si="70"/>
        <v>0</v>
      </c>
      <c r="J37" s="291">
        <f t="shared" si="71"/>
        <v>0</v>
      </c>
      <c r="K37" s="291">
        <f t="shared" si="72"/>
        <v>0</v>
      </c>
      <c r="AH37" s="23"/>
      <c r="AI37" s="141"/>
      <c r="AJ37" s="134"/>
      <c r="AK37" s="134"/>
      <c r="AL37" s="134"/>
      <c r="AM37" s="134"/>
      <c r="AN37" s="117"/>
      <c r="AO37" s="157"/>
      <c r="AP37" s="173"/>
      <c r="AQ37" s="53"/>
      <c r="AR37" s="290" t="s">
        <v>32</v>
      </c>
      <c r="AS37" s="291">
        <f>COUNT(AS3:AS32)</f>
        <v>0</v>
      </c>
      <c r="AT37" s="291">
        <f>COUNT(AT3:AT32)</f>
        <v>0</v>
      </c>
      <c r="AU37" s="291">
        <f>COUNT(AU3:AU32)</f>
        <v>0</v>
      </c>
      <c r="AV37" s="291">
        <f>COUNT(AV3:AV32)</f>
        <v>0</v>
      </c>
      <c r="AW37" s="292"/>
      <c r="AX37" s="290" t="str">
        <f>$AR37</f>
        <v>n</v>
      </c>
      <c r="AY37" s="291">
        <f>COUNT(AY3:AY32)</f>
        <v>0</v>
      </c>
      <c r="AZ37" s="291">
        <f>COUNT(AZ3:AZ32)</f>
        <v>0</v>
      </c>
      <c r="BA37" s="291">
        <f>COUNT(BA3:BA32)</f>
        <v>0</v>
      </c>
      <c r="BB37" s="291">
        <f>COUNT(BB3:BB32)</f>
        <v>0</v>
      </c>
      <c r="BC37" s="123"/>
      <c r="BD37" s="176"/>
      <c r="BE37" s="176"/>
      <c r="BF37" s="308"/>
      <c r="BG37" s="300" t="str">
        <f t="shared" si="73"/>
        <v>n</v>
      </c>
      <c r="BH37" s="300"/>
      <c r="BI37" s="291">
        <f>COUNT(BI3:BI32)</f>
        <v>0</v>
      </c>
      <c r="BJ37" s="54"/>
      <c r="BK37" s="290" t="str">
        <f>$AR37</f>
        <v>n</v>
      </c>
      <c r="BL37" s="291">
        <f>COUNT(BL3:BL32)</f>
        <v>0</v>
      </c>
      <c r="BM37" s="291">
        <f>COUNT(BM3:BM32)</f>
        <v>0</v>
      </c>
      <c r="BN37" s="291">
        <f>COUNT(BN3:BN32)</f>
        <v>0</v>
      </c>
      <c r="BO37" s="291">
        <f>COUNT(BO3:BO32)</f>
        <v>0</v>
      </c>
      <c r="BP37" s="177"/>
      <c r="BQ37" s="54"/>
      <c r="BR37" s="290" t="str">
        <f>$AR37</f>
        <v>n</v>
      </c>
      <c r="BS37" s="291">
        <f>COUNT(BS3:BS32)</f>
        <v>0</v>
      </c>
      <c r="BT37" s="291">
        <f>COUNT(BT3:BT32)</f>
        <v>0</v>
      </c>
      <c r="BU37" s="291">
        <f>COUNT(BU3:BU32)</f>
        <v>0</v>
      </c>
      <c r="BV37" s="291">
        <f>COUNT(BV3:BV32)</f>
        <v>0</v>
      </c>
      <c r="BW37" s="177"/>
      <c r="BX37" s="54"/>
      <c r="BY37" s="290" t="str">
        <f>$AR37</f>
        <v>n</v>
      </c>
      <c r="BZ37" s="291">
        <f>COUNT(BZ3:BZ32)</f>
        <v>0</v>
      </c>
      <c r="CA37" s="291">
        <f>COUNT(CA3:CA32)</f>
        <v>0</v>
      </c>
      <c r="CB37" s="291">
        <f>COUNT(CB3:CB32)</f>
        <v>0</v>
      </c>
      <c r="CC37" s="291">
        <f>COUNT(CC3:CC32)</f>
        <v>0</v>
      </c>
      <c r="CD37" s="178"/>
      <c r="CE37" s="54"/>
      <c r="CF37" s="290" t="str">
        <f>$AR37</f>
        <v>n</v>
      </c>
      <c r="CG37" s="291">
        <f>COUNT(CG3:CG32)</f>
        <v>0</v>
      </c>
      <c r="CH37" s="291">
        <f>COUNT(CH3:CH32)</f>
        <v>0</v>
      </c>
      <c r="CI37" s="291">
        <f>COUNT(CI3:CI32)</f>
        <v>0</v>
      </c>
      <c r="CJ37" s="291">
        <f>COUNT(CJ3:CJ32)</f>
        <v>0</v>
      </c>
      <c r="CK37" s="177"/>
      <c r="CL37" s="54"/>
      <c r="CM37" s="290" t="str">
        <f>$AR37</f>
        <v>n</v>
      </c>
      <c r="CN37" s="291">
        <f>COUNT(CN3:CN32)</f>
        <v>0</v>
      </c>
      <c r="CO37" s="291">
        <f>COUNT(CO3:CO32)</f>
        <v>0</v>
      </c>
      <c r="CP37" s="291">
        <f>COUNT(CP3:CP32)</f>
        <v>0</v>
      </c>
      <c r="CQ37" s="291">
        <f>COUNT(CQ3:CQ32)</f>
        <v>0</v>
      </c>
      <c r="CR37" s="177"/>
      <c r="CS37" s="54"/>
      <c r="CT37" s="290" t="str">
        <f>$AR37</f>
        <v>n</v>
      </c>
      <c r="CU37" s="291">
        <f>COUNT(CU3:CU32)</f>
        <v>0</v>
      </c>
      <c r="CV37" s="291">
        <f>COUNT(CV3:CV32)</f>
        <v>0</v>
      </c>
      <c r="CW37" s="291">
        <f>COUNT(CW3:CW32)</f>
        <v>0</v>
      </c>
      <c r="CX37" s="291">
        <f>COUNT(CX3:CX32)</f>
        <v>0</v>
      </c>
      <c r="CY37" s="14"/>
    </row>
    <row r="38" spans="1:104" s="216" customFormat="1">
      <c r="A38" s="431"/>
      <c r="B38" s="217"/>
      <c r="C38" s="301"/>
      <c r="D38" s="302" t="str">
        <f t="shared" si="67"/>
        <v>Mean</v>
      </c>
      <c r="E38" s="303" t="e">
        <f t="shared" si="68"/>
        <v>#DIV/0!</v>
      </c>
      <c r="F38" s="214"/>
      <c r="G38" s="215"/>
      <c r="H38" s="295" t="e">
        <f t="shared" si="69"/>
        <v>#DIV/0!</v>
      </c>
      <c r="I38" s="295" t="e">
        <f t="shared" si="70"/>
        <v>#DIV/0!</v>
      </c>
      <c r="J38" s="295" t="e">
        <f t="shared" si="71"/>
        <v>#DIV/0!</v>
      </c>
      <c r="K38" s="295" t="e">
        <f t="shared" si="72"/>
        <v>#DIV/0!</v>
      </c>
      <c r="Z38" s="132"/>
      <c r="AA38" s="130"/>
      <c r="AB38" s="219"/>
      <c r="AC38" s="219"/>
      <c r="AD38" s="219"/>
      <c r="AE38" s="219"/>
      <c r="AF38" s="219"/>
      <c r="AG38" s="219"/>
      <c r="AH38" s="220"/>
      <c r="AI38" s="221"/>
      <c r="AJ38" s="222"/>
      <c r="AK38" s="222"/>
      <c r="AM38" s="222"/>
      <c r="AN38" s="223"/>
      <c r="AO38" s="223"/>
      <c r="AP38" s="224"/>
      <c r="AQ38" s="225"/>
      <c r="AR38" s="235" t="s">
        <v>24</v>
      </c>
      <c r="AS38" s="293" t="e">
        <f>AVERAGEIFS(AS3:AS32,AS3:AS32,"&lt;&gt;IKKE.TILGÆNGELIG",AS3:AS32,"&lt;&gt;PUUTTUU",AS3:AS32,"&lt;&gt;NON.DISP",AS3:AS32,"&lt;&gt;NB",AS3:AS32,"&lt;&gt;IT",AS3:AS32,"&lt;&gt;BRAK",AS3:AS32,"&lt;&gt;NÃO.DISP",AS3:AS32,"&lt;&gt;НД",AS3:AS32,"&lt;&gt;SAKNAS",AS3:AS32,"&lt;&gt;NOD",AS3:AS32,"&lt;&gt;NEDEF",AS3:AS32,"&lt;&gt;YOKSAY",AS3:AS32,"&lt;&gt;#N/A",AS3:AS32,"&lt;&gt;#NV")</f>
        <v>#DIV/0!</v>
      </c>
      <c r="AT38" s="293" t="e">
        <f>AVERAGEIFS(AT3:AT32,AT3:AT32,"&lt;&gt;IKKE.TILGÆNGELIG",AT3:AT32,"&lt;&gt;PUUTTUU",AT3:AT32,"&lt;&gt;NON.DISP",AT3:AT32,"&lt;&gt;NB",AT3:AT32,"&lt;&gt;IT",AT3:AT32,"&lt;&gt;BRAK",AT3:AT32,"&lt;&gt;NÃO.DISP",AT3:AT32,"&lt;&gt;НД",AT3:AT32,"&lt;&gt;SAKNAS",AT3:AT32,"&lt;&gt;NOD",AT3:AT32,"&lt;&gt;NEDEF",AT3:AT32,"&lt;&gt;YOKSAY",AT3:AT32,"&lt;&gt;#N/A",AT3:AT32,"&lt;&gt;#NV")</f>
        <v>#DIV/0!</v>
      </c>
      <c r="AU38" s="293" t="e">
        <f>AVERAGEIFS(AU3:AU32,AU3:AU32,"&lt;&gt;IKKE.TILGÆNGELIG",AU3:AU32,"&lt;&gt;PUUTTUU",AU3:AU32,"&lt;&gt;NON.DISP",AU3:AU32,"&lt;&gt;NB",AU3:AU32,"&lt;&gt;IT",AU3:AU32,"&lt;&gt;BRAK",AU3:AU32,"&lt;&gt;NÃO.DISP",AU3:AU32,"&lt;&gt;НД",AU3:AU32,"&lt;&gt;SAKNAS",AU3:AU32,"&lt;&gt;NOD",AU3:AU32,"&lt;&gt;NEDEF",AU3:AU32,"&lt;&gt;YOKSAY",AU3:AU32,"&lt;&gt;#N/A",AU3:AU32,"&lt;&gt;#NV")</f>
        <v>#DIV/0!</v>
      </c>
      <c r="AV38" s="293" t="e">
        <f>AVERAGEIFS(AV3:AV32,AV3:AV32,"&lt;&gt;IKKE.TILGÆNGELIG",AV3:AV32,"&lt;&gt;PUUTTUU",AV3:AV32,"&lt;&gt;NON.DISP",AV3:AV32,"&lt;&gt;NB",AV3:AV32,"&lt;&gt;IT",AV3:AV32,"&lt;&gt;BRAK",AV3:AV32,"&lt;&gt;NÃO.DISP",AV3:AV32,"&lt;&gt;НД",AV3:AV32,"&lt;&gt;SAKNAS",AV3:AV32,"&lt;&gt;NOD",AV3:AV32,"&lt;&gt;NEDEF",AV3:AV32,"&lt;&gt;YOKSAY",AV3:AV32,"&lt;&gt;#N/A",AV3:AV32,"&lt;&gt;#NV")</f>
        <v>#DIV/0!</v>
      </c>
      <c r="AW38" s="230"/>
      <c r="AX38" s="235" t="str">
        <f>$AR38</f>
        <v>Mean</v>
      </c>
      <c r="AY38" s="293" t="e">
        <f>AVERAGEIFS(AY3:AY32,AY3:AY32,"&lt;&gt;IKKE.TILGÆNGELIG",AY3:AY32,"&lt;&gt;PUUTTUU",AY3:AY32,"&lt;&gt;NON.DISP",AY3:AY32,"&lt;&gt;NB",AY3:AY32,"&lt;&gt;IT",AY3:AY32,"&lt;&gt;BRAK",AY3:AY32,"&lt;&gt;NÃO.DISP",AY3:AY32,"&lt;&gt;НД",AY3:AY32,"&lt;&gt;SAKNAS",AY3:AY32,"&lt;&gt;NOD",AY3:AY32,"&lt;&gt;NEDEF",AY3:AY32,"&lt;&gt;YOKSAY",AY3:AY32,"&lt;&gt;#N/A",AY3:AY32,"&lt;&gt;#NV")</f>
        <v>#DIV/0!</v>
      </c>
      <c r="AZ38" s="293" t="e">
        <f>AVERAGEIFS(AZ3:AZ32,AZ3:AZ32,"&lt;&gt;IKKE.TILGÆNGELIG",AZ3:AZ32,"&lt;&gt;PUUTTUU",AZ3:AZ32,"&lt;&gt;NON.DISP",AZ3:AZ32,"&lt;&gt;NB",AZ3:AZ32,"&lt;&gt;IT",AZ3:AZ32,"&lt;&gt;BRAK",AZ3:AZ32,"&lt;&gt;NÃO.DISP",AZ3:AZ32,"&lt;&gt;НД",AZ3:AZ32,"&lt;&gt;SAKNAS",AZ3:AZ32,"&lt;&gt;NOD",AZ3:AZ32,"&lt;&gt;NEDEF",AZ3:AZ32,"&lt;&gt;YOKSAY",AZ3:AZ32,"&lt;&gt;#N/A",AZ3:AZ32,"&lt;&gt;#NV")</f>
        <v>#DIV/0!</v>
      </c>
      <c r="BA38" s="293" t="e">
        <f>AVERAGEIFS(BA3:BA32,BA3:BA32,"&lt;&gt;IKKE.TILGÆNGELIG",BA3:BA32,"&lt;&gt;PUUTTUU",BA3:BA32,"&lt;&gt;NON.DISP",BA3:BA32,"&lt;&gt;NB",BA3:BA32,"&lt;&gt;IT",BA3:BA32,"&lt;&gt;BRAK",BA3:BA32,"&lt;&gt;NÃO.DISP",BA3:BA32,"&lt;&gt;НД",BA3:BA32,"&lt;&gt;SAKNAS",BA3:BA32,"&lt;&gt;NOD",BA3:BA32,"&lt;&gt;NEDEF",BA3:BA32,"&lt;&gt;YOKSAY",BA3:BA32,"&lt;&gt;#N/A",BA3:BA32,"&lt;&gt;#NV")</f>
        <v>#DIV/0!</v>
      </c>
      <c r="BB38" s="293" t="e">
        <f>AVERAGEIFS(BB3:BB32,BB3:BB32,"&lt;&gt;IKKE.TILGÆNGELIG",BB3:BB32,"&lt;&gt;PUUTTUU",BB3:BB32,"&lt;&gt;NON.DISP",BB3:BB32,"&lt;&gt;NB",BB3:BB32,"&lt;&gt;IT",BB3:BB32,"&lt;&gt;BRAK",BB3:BB32,"&lt;&gt;NÃO.DISP",BB3:BB32,"&lt;&gt;НД",BB3:BB32,"&lt;&gt;SAKNAS",BB3:BB32,"&lt;&gt;NOD",BB3:BB32,"&lt;&gt;NEDEF",BB3:BB32,"&lt;&gt;YOKSAY",BB3:BB32,"&lt;&gt;#N/A",BB3:BB32,"&lt;&gt;#NV")</f>
        <v>#DIV/0!</v>
      </c>
      <c r="BC38" s="231"/>
      <c r="BD38" s="232"/>
      <c r="BE38" s="232"/>
      <c r="BF38" s="237"/>
      <c r="BG38" s="309" t="str">
        <f t="shared" si="73"/>
        <v>Mean</v>
      </c>
      <c r="BH38" s="310">
        <f>BI37</f>
        <v>0</v>
      </c>
      <c r="BI38" s="311" t="e">
        <f>AVERAGE(BI3:BI32)</f>
        <v>#DIV/0!</v>
      </c>
      <c r="BJ38" s="233"/>
      <c r="BK38" s="235" t="str">
        <f>$AR38</f>
        <v>Mean</v>
      </c>
      <c r="BL38" s="293" t="e">
        <f>AVERAGEIFS(BL3:BL32,BL3:BL32,"&lt;&gt;IKKE.TILGÆNGELIG",BL3:BL32,"&lt;&gt;PUUTTUU",BL3:BL32,"&lt;&gt;NON.DISP",BL3:BL32,"&lt;&gt;NB",BL3:BL32,"&lt;&gt;IT",BL3:BL32,"&lt;&gt;BRAK",BL3:BL32,"&lt;&gt;NÃO.DISP",BL3:BL32,"&lt;&gt;НД",BL3:BL32,"&lt;&gt;SAKNAS",BL3:BL32,"&lt;&gt;NOD",BL3:BL32,"&lt;&gt;NEDEF",BL3:BL32,"&lt;&gt;YOKSAY",BL3:BL32,"&lt;&gt;#N/A",BL3:BL32,"&lt;&gt;#NV")</f>
        <v>#DIV/0!</v>
      </c>
      <c r="BM38" s="293" t="e">
        <f>AVERAGEIFS(BM3:BM32,BM3:BM32,"&lt;&gt;IKKE.TILGÆNGELIG",BM3:BM32,"&lt;&gt;PUUTTUU",BM3:BM32,"&lt;&gt;NON.DISP",BM3:BM32,"&lt;&gt;NB",BM3:BM32,"&lt;&gt;IT",BM3:BM32,"&lt;&gt;BRAK",BM3:BM32,"&lt;&gt;NÃO.DISP",BM3:BM32,"&lt;&gt;НД",BM3:BM32,"&lt;&gt;SAKNAS",BM3:BM32,"&lt;&gt;NOD",BM3:BM32,"&lt;&gt;NEDEF",BM3:BM32,"&lt;&gt;YOKSAY",BM3:BM32,"&lt;&gt;#N/A",BM3:BM32,"&lt;&gt;#NV")</f>
        <v>#DIV/0!</v>
      </c>
      <c r="BN38" s="293" t="e">
        <f>AVERAGEIFS(BN3:BN32,BN3:BN32,"&lt;&gt;IKKE.TILGÆNGELIG",BN3:BN32,"&lt;&gt;PUUTTUU",BN3:BN32,"&lt;&gt;NON.DISP",BN3:BN32,"&lt;&gt;NB",BN3:BN32,"&lt;&gt;IT",BN3:BN32,"&lt;&gt;BRAK",BN3:BN32,"&lt;&gt;NÃO.DISP",BN3:BN32,"&lt;&gt;НД",BN3:BN32,"&lt;&gt;SAKNAS",BN3:BN32,"&lt;&gt;NOD",BN3:BN32,"&lt;&gt;NEDEF",BN3:BN32,"&lt;&gt;YOKSAY",BN3:BN32,"&lt;&gt;#N/A",BN3:BN32,"&lt;&gt;#NV")</f>
        <v>#DIV/0!</v>
      </c>
      <c r="BO38" s="293" t="e">
        <f>AVERAGEIFS(BO3:BO32,BO3:BO32,"&lt;&gt;IKKE.TILGÆNGELIG",BO3:BO32,"&lt;&gt;PUUTTUU",BO3:BO32,"&lt;&gt;NON.DISP",BO3:BO32,"&lt;&gt;NB",BO3:BO32,"&lt;&gt;IT",BO3:BO32,"&lt;&gt;BRAK",BO3:BO32,"&lt;&gt;NÃO.DISP",BO3:BO32,"&lt;&gt;НД",BO3:BO32,"&lt;&gt;SAKNAS",BO3:BO32,"&lt;&gt;NOD",BO3:BO32,"&lt;&gt;NEDEF",BO3:BO32,"&lt;&gt;YOKSAY",BO3:BO32,"&lt;&gt;#N/A",BO3:BO32,"&lt;&gt;#NV")</f>
        <v>#DIV/0!</v>
      </c>
      <c r="BP38" s="234"/>
      <c r="BQ38" s="232"/>
      <c r="BR38" s="235" t="str">
        <f>$AR38</f>
        <v>Mean</v>
      </c>
      <c r="BS38" s="313" t="e">
        <f>AVERAGEIFS(BS3:BS32,BS3:BS32,"&lt;&gt;IKKE.TILGÆNGELIG",BS3:BS32,"&lt;&gt;PUUTTUU",BS3:BS32,"&lt;&gt;NON.DISP",BS3:BS32,"&lt;&gt;NB",BS3:BS32,"&lt;&gt;IT",BS3:BS32,"&lt;&gt;BRAK",BS3:BS32,"&lt;&gt;NÃO.DISP",BS3:BS32,"&lt;&gt;НД",BS3:BS32,"&lt;&gt;SAKNAS",BS3:BS32,"&lt;&gt;NOD",BS3:BS32,"&lt;&gt;NEDEF",BS3:BS32,"&lt;&gt;YOKSAY",BS3:BS32,"&lt;&gt;#N/A",BS3:BS32,"&lt;&gt;#NV")</f>
        <v>#DIV/0!</v>
      </c>
      <c r="BT38" s="313" t="e">
        <f>AVERAGEIFS(BT3:BT32,BT3:BT32,"&lt;&gt;IKKE.TILGÆNGELIG",BT3:BT32,"&lt;&gt;PUUTTUU",BT3:BT32,"&lt;&gt;NON.DISP",BT3:BT32,"&lt;&gt;NB",BT3:BT32,"&lt;&gt;IT",BT3:BT32,"&lt;&gt;BRAK",BT3:BT32,"&lt;&gt;NÃO.DISP",BT3:BT32,"&lt;&gt;НД",BT3:BT32,"&lt;&gt;SAKNAS",BT3:BT32,"&lt;&gt;NOD",BT3:BT32,"&lt;&gt;NEDEF",BT3:BT32,"&lt;&gt;YOKSAY",BT3:BT32,"&lt;&gt;#N/A",BT3:BT32,"&lt;&gt;#NV")</f>
        <v>#DIV/0!</v>
      </c>
      <c r="BU38" s="313" t="e">
        <f>AVERAGEIFS(BU3:BU32,BU3:BU32,"&lt;&gt;IKKE.TILGÆNGELIG",BU3:BU32,"&lt;&gt;PUUTTUU",BU3:BU32,"&lt;&gt;NON.DISP",BU3:BU32,"&lt;&gt;NB",BU3:BU32,"&lt;&gt;IT",BU3:BU32,"&lt;&gt;BRAK",BU3:BU32,"&lt;&gt;NÃO.DISP",BU3:BU32,"&lt;&gt;НД",BU3:BU32,"&lt;&gt;SAKNAS",BU3:BU32,"&lt;&gt;NOD",BU3:BU32,"&lt;&gt;NEDEF",BU3:BU32,"&lt;&gt;YOKSAY",BU3:BU32,"&lt;&gt;#N/A",BU3:BU32,"&lt;&gt;#NV")</f>
        <v>#DIV/0!</v>
      </c>
      <c r="BV38" s="313" t="e">
        <f>AVERAGEIFS(BV3:BV32,BV3:BV32,"&lt;&gt;IKKE.TILGÆNGELIG",BV3:BV32,"&lt;&gt;PUUTTUU",BV3:BV32,"&lt;&gt;NON.DISP",BV3:BV32,"&lt;&gt;NB",BV3:BV32,"&lt;&gt;IT",BV3:BV32,"&lt;&gt;BRAK",BV3:BV32,"&lt;&gt;NÃO.DISP",BV3:BV32,"&lt;&gt;НД",BV3:BV32,"&lt;&gt;SAKNAS",BV3:BV32,"&lt;&gt;NOD",BV3:BV32,"&lt;&gt;NEDEF",BV3:BV32,"&lt;&gt;YOKSAY",BV3:BV32,"&lt;&gt;#N/A",BV3:BV32,"&lt;&gt;#NV")</f>
        <v>#DIV/0!</v>
      </c>
      <c r="BW38" s="234"/>
      <c r="BX38" s="235"/>
      <c r="BY38" s="235" t="str">
        <f>$AR38</f>
        <v>Mean</v>
      </c>
      <c r="BZ38" s="313" t="e">
        <f>AVERAGEIFS(BZ3:BZ32,BZ3:BZ32,"&lt;&gt;IKKE.TILGÆNGELIG",BZ3:BZ32,"&lt;&gt;PUUTTUU",BZ3:BZ32,"&lt;&gt;NON.DISP",BZ3:BZ32,"&lt;&gt;NB",BZ3:BZ32,"&lt;&gt;IT",BZ3:BZ32,"&lt;&gt;BRAK",BZ3:BZ32,"&lt;&gt;NÃO.DISP",BZ3:BZ32,"&lt;&gt;НД",BZ3:BZ32,"&lt;&gt;SAKNAS",BZ3:BZ32,"&lt;&gt;NOD",BZ3:BZ32,"&lt;&gt;NEDEF",BZ3:BZ32,"&lt;&gt;YOKSAY",BZ3:BZ32,"&lt;&gt;#N/A",BZ3:BZ32,"&lt;&gt;#NV")</f>
        <v>#DIV/0!</v>
      </c>
      <c r="CA38" s="313" t="e">
        <f>AVERAGEIFS(CA3:CA32,CA3:CA32,"&lt;&gt;IKKE.TILGÆNGELIG",CA3:CA32,"&lt;&gt;PUUTTUU",CA3:CA32,"&lt;&gt;NON.DISP",CA3:CA32,"&lt;&gt;NB",CA3:CA32,"&lt;&gt;IT",CA3:CA32,"&lt;&gt;BRAK",CA3:CA32,"&lt;&gt;NÃO.DISP",CA3:CA32,"&lt;&gt;НД",CA3:CA32,"&lt;&gt;SAKNAS",CA3:CA32,"&lt;&gt;NOD",CA3:CA32,"&lt;&gt;NEDEF",CA3:CA32,"&lt;&gt;YOKSAY",CA3:CA32,"&lt;&gt;#N/A",CA3:CA32,"&lt;&gt;#NV")</f>
        <v>#DIV/0!</v>
      </c>
      <c r="CB38" s="313" t="e">
        <f>AVERAGEIFS(CB3:CB32,CB3:CB32,"&lt;&gt;IKKE.TILGÆNGELIG",CB3:CB32,"&lt;&gt;PUUTTUU",CB3:CB32,"&lt;&gt;NON.DISP",CB3:CB32,"&lt;&gt;NB",CB3:CB32,"&lt;&gt;IT",CB3:CB32,"&lt;&gt;BRAK",CB3:CB32,"&lt;&gt;NÃO.DISP",CB3:CB32,"&lt;&gt;НД",CB3:CB32,"&lt;&gt;SAKNAS",CB3:CB32,"&lt;&gt;NOD",CB3:CB32,"&lt;&gt;NEDEF",CB3:CB32,"&lt;&gt;YOKSAY",CB3:CB32,"&lt;&gt;#N/A",CB3:CB32,"&lt;&gt;#NV")</f>
        <v>#DIV/0!</v>
      </c>
      <c r="CC38" s="313" t="e">
        <f>AVERAGEIFS(CC3:CC32,CC3:CC32,"&lt;&gt;IKKE.TILGÆNGELIG",CC3:CC32,"&lt;&gt;PUUTTUU",CC3:CC32,"&lt;&gt;NON.DISP",CC3:CC32,"&lt;&gt;NB",CC3:CC32,"&lt;&gt;IT",CC3:CC32,"&lt;&gt;BRAK",CC3:CC32,"&lt;&gt;NÃO.DISP",CC3:CC32,"&lt;&gt;НД",CC3:CC32,"&lt;&gt;SAKNAS",CC3:CC32,"&lt;&gt;NOD",CC3:CC32,"&lt;&gt;NEDEF",CC3:CC32,"&lt;&gt;YOKSAY",CC3:CC32,"&lt;&gt;#N/A",CC3:CC32,"&lt;&gt;#NV")</f>
        <v>#DIV/0!</v>
      </c>
      <c r="CD38" s="234"/>
      <c r="CE38" s="233"/>
      <c r="CF38" s="235" t="str">
        <f>$AR38</f>
        <v>Mean</v>
      </c>
      <c r="CG38" s="293" t="e">
        <f>AVERAGEIFS(CG3:CG32,CG3:CG32,"&lt;&gt;IKKE.TILGÆNGELIG",CG3:CG32,"&lt;&gt;PUUTTUU",CG3:CG32,"&lt;&gt;NON.DISP",CG3:CG32,"&lt;&gt;NB",CG3:CG32,"&lt;&gt;IT",CG3:CG32,"&lt;&gt;BRAK",CG3:CG32,"&lt;&gt;NÃO.DISP",CG3:CG32,"&lt;&gt;НД",CG3:CG32,"&lt;&gt;SAKNAS",CG3:CG32,"&lt;&gt;NOD",CG3:CG32,"&lt;&gt;NEDEF",CG3:CG32,"&lt;&gt;YOKSAY",CG3:CG32,"&lt;&gt;#N/A",CG3:CG32,"&lt;&gt;#NV")</f>
        <v>#DIV/0!</v>
      </c>
      <c r="CH38" s="293" t="e">
        <f>AVERAGEIFS(CH3:CH32,CH3:CH32,"&lt;&gt;IKKE.TILGÆNGELIG",CH3:CH32,"&lt;&gt;PUUTTUU",CH3:CH32,"&lt;&gt;NON.DISP",CH3:CH32,"&lt;&gt;NB",CH3:CH32,"&lt;&gt;IT",CH3:CH32,"&lt;&gt;BRAK",CH3:CH32,"&lt;&gt;NÃO.DISP",CH3:CH32,"&lt;&gt;НД",CH3:CH32,"&lt;&gt;SAKNAS",CH3:CH32,"&lt;&gt;NOD",CH3:CH32,"&lt;&gt;NEDEF",CH3:CH32,"&lt;&gt;YOKSAY",CH3:CH32,"&lt;&gt;#N/A",CH3:CH32,"&lt;&gt;#NV")</f>
        <v>#DIV/0!</v>
      </c>
      <c r="CI38" s="293" t="e">
        <f>AVERAGEIFS(CI3:CI32,CI3:CI32,"&lt;&gt;IKKE.TILGÆNGELIG",CI3:CI32,"&lt;&gt;PUUTTUU",CI3:CI32,"&lt;&gt;NON.DISP",CI3:CI32,"&lt;&gt;NB",CI3:CI32,"&lt;&gt;IT",CI3:CI32,"&lt;&gt;BRAK",CI3:CI32,"&lt;&gt;NÃO.DISP",CI3:CI32,"&lt;&gt;НД",CI3:CI32,"&lt;&gt;SAKNAS",CI3:CI32,"&lt;&gt;NOD",CI3:CI32,"&lt;&gt;NEDEF",CI3:CI32,"&lt;&gt;YOKSAY",CI3:CI32,"&lt;&gt;#N/A",CI3:CI32,"&lt;&gt;#NV")</f>
        <v>#DIV/0!</v>
      </c>
      <c r="CJ38" s="293" t="e">
        <f>AVERAGEIFS(CJ3:CJ32,CJ3:CJ32,"&lt;&gt;IKKE.TILGÆNGELIG",CJ3:CJ32,"&lt;&gt;PUUTTUU",CJ3:CJ32,"&lt;&gt;NON.DISP",CJ3:CJ32,"&lt;&gt;NB",CJ3:CJ32,"&lt;&gt;IT",CJ3:CJ32,"&lt;&gt;BRAK",CJ3:CJ32,"&lt;&gt;NÃO.DISP",CJ3:CJ32,"&lt;&gt;НД",CJ3:CJ32,"&lt;&gt;SAKNAS",CJ3:CJ32,"&lt;&gt;NOD",CJ3:CJ32,"&lt;&gt;NEDEF",CJ3:CJ32,"&lt;&gt;YOKSAY",CJ3:CJ32,"&lt;&gt;#N/A",CJ3:CJ32,"&lt;&gt;#NV")</f>
        <v>#DIV/0!</v>
      </c>
      <c r="CK38" s="234"/>
      <c r="CL38" s="233"/>
      <c r="CM38" s="235" t="str">
        <f>$AR38</f>
        <v>Mean</v>
      </c>
      <c r="CN38" s="313" t="e">
        <f>AVERAGEIFS(CN3:CN32,CN3:CN32,"&lt;&gt;IKKE.TILGÆNGELIG",CN3:CN32,"&lt;&gt;PUUTTUU",CN3:CN32,"&lt;&gt;NON.DISP",CN3:CN32,"&lt;&gt;NB",CN3:CN32,"&lt;&gt;IT",CN3:CN32,"&lt;&gt;BRAK",CN3:CN32,"&lt;&gt;NÃO.DISP",CN3:CN32,"&lt;&gt;НД",CN3:CN32,"&lt;&gt;SAKNAS",CN3:CN32,"&lt;&gt;NOD",CN3:CN32,"&lt;&gt;NEDEF",CN3:CN32,"&lt;&gt;YOKSAY",CN3:CN32,"&lt;&gt;#N/A",CN3:CN32,"&lt;&gt;#NV")</f>
        <v>#DIV/0!</v>
      </c>
      <c r="CO38" s="313" t="e">
        <f>AVERAGEIFS(CO3:CO32,CO3:CO32,"&lt;&gt;IKKE.TILGÆNGELIG",CO3:CO32,"&lt;&gt;PUUTTUU",CO3:CO32,"&lt;&gt;NON.DISP",CO3:CO32,"&lt;&gt;NB",CO3:CO32,"&lt;&gt;IT",CO3:CO32,"&lt;&gt;BRAK",CO3:CO32,"&lt;&gt;NÃO.DISP",CO3:CO32,"&lt;&gt;НД",CO3:CO32,"&lt;&gt;SAKNAS",CO3:CO32,"&lt;&gt;NOD",CO3:CO32,"&lt;&gt;NEDEF",CO3:CO32,"&lt;&gt;YOKSAY",CO3:CO32,"&lt;&gt;#N/A",CO3:CO32,"&lt;&gt;#NV")</f>
        <v>#DIV/0!</v>
      </c>
      <c r="CP38" s="313" t="e">
        <f>AVERAGEIFS(CP3:CP32,CP3:CP32,"&lt;&gt;IKKE.TILGÆNGELIG",CP3:CP32,"&lt;&gt;PUUTTUU",CP3:CP32,"&lt;&gt;NON.DISP",CP3:CP32,"&lt;&gt;NB",CP3:CP32,"&lt;&gt;IT",CP3:CP32,"&lt;&gt;BRAK",CP3:CP32,"&lt;&gt;NÃO.DISP",CP3:CP32,"&lt;&gt;НД",CP3:CP32,"&lt;&gt;SAKNAS",CP3:CP32,"&lt;&gt;NOD",CP3:CP32,"&lt;&gt;NEDEF",CP3:CP32,"&lt;&gt;YOKSAY",CP3:CP32,"&lt;&gt;#N/A",CP3:CP32,"&lt;&gt;#NV")</f>
        <v>#DIV/0!</v>
      </c>
      <c r="CQ38" s="313" t="e">
        <f>AVERAGEIFS(CQ3:CQ32,CQ3:CQ32,"&lt;&gt;IKKE.TILGÆNGELIG",CQ3:CQ32,"&lt;&gt;PUUTTUU",CQ3:CQ32,"&lt;&gt;NON.DISP",CQ3:CQ32,"&lt;&gt;NB",CQ3:CQ32,"&lt;&gt;IT",CQ3:CQ32,"&lt;&gt;BRAK",CQ3:CQ32,"&lt;&gt;NÃO.DISP",CQ3:CQ32,"&lt;&gt;НД",CQ3:CQ32,"&lt;&gt;SAKNAS",CQ3:CQ32,"&lt;&gt;NOD",CQ3:CQ32,"&lt;&gt;NEDEF",CQ3:CQ32,"&lt;&gt;YOKSAY",CQ3:CQ32,"&lt;&gt;#N/A",CQ3:CQ32,"&lt;&gt;#NV")</f>
        <v>#DIV/0!</v>
      </c>
      <c r="CR38" s="234"/>
      <c r="CS38" s="233"/>
      <c r="CT38" s="235" t="str">
        <f>$AR38</f>
        <v>Mean</v>
      </c>
      <c r="CU38" s="313" t="e">
        <f>AVERAGEIFS(CU3:CU32,CU3:CU32,"&lt;&gt;IKKE.TILGÆNGELIG",CU3:CU32,"&lt;&gt;PUUTTUU",CU3:CU32,"&lt;&gt;NON.DISP",CU3:CU32,"&lt;&gt;NB",CU3:CU32,"&lt;&gt;IT",CU3:CU32,"&lt;&gt;BRAK",CU3:CU32,"&lt;&gt;NÃO.DISP",CU3:CU32,"&lt;&gt;НД",CU3:CU32,"&lt;&gt;SAKNAS",CU3:CU32,"&lt;&gt;NOD",CU3:CU32,"&lt;&gt;NEDEF",CU3:CU32,"&lt;&gt;YOKSAY",CU3:CU32,"&lt;&gt;#N/A",CU3:CU32,"&lt;&gt;#NV")</f>
        <v>#DIV/0!</v>
      </c>
      <c r="CV38" s="313" t="e">
        <f>AVERAGEIFS(CV3:CV32,CV3:CV32,"&lt;&gt;IKKE.TILGÆNGELIG",CV3:CV32,"&lt;&gt;PUUTTUU",CV3:CV32,"&lt;&gt;NON.DISP",CV3:CV32,"&lt;&gt;NB",CV3:CV32,"&lt;&gt;IT",CV3:CV32,"&lt;&gt;BRAK",CV3:CV32,"&lt;&gt;NÃO.DISP",CV3:CV32,"&lt;&gt;НД",CV3:CV32,"&lt;&gt;SAKNAS",CV3:CV32,"&lt;&gt;NOD",CV3:CV32,"&lt;&gt;NEDEF",CV3:CV32,"&lt;&gt;YOKSAY",CV3:CV32,"&lt;&gt;#N/A",CV3:CV32,"&lt;&gt;#NV")</f>
        <v>#DIV/0!</v>
      </c>
      <c r="CW38" s="313" t="e">
        <f>AVERAGEIFS(CW3:CW32,CW3:CW32,"&lt;&gt;IKKE.TILGÆNGELIG",CW3:CW32,"&lt;&gt;PUUTTUU",CW3:CW32,"&lt;&gt;NON.DISP",CW3:CW32,"&lt;&gt;NB",CW3:CW32,"&lt;&gt;IT",CW3:CW32,"&lt;&gt;BRAK",CW3:CW32,"&lt;&gt;NÃO.DISP",CW3:CW32,"&lt;&gt;НД",CW3:CW32,"&lt;&gt;SAKNAS",CW3:CW32,"&lt;&gt;NOD",CW3:CW32,"&lt;&gt;NEDEF",CW3:CW32,"&lt;&gt;YOKSAY",CW3:CW32,"&lt;&gt;#N/A",CW3:CW32,"&lt;&gt;#NV")</f>
        <v>#DIV/0!</v>
      </c>
      <c r="CX38" s="313" t="e">
        <f>AVERAGEIFS(CX3:CX32,CX3:CX32,"&lt;&gt;IKKE.TILGÆNGELIG",CX3:CX32,"&lt;&gt;PUUTTUU",CX3:CX32,"&lt;&gt;NON.DISP",CX3:CX32,"&lt;&gt;NB",CX3:CX32,"&lt;&gt;IT",CX3:CX32,"&lt;&gt;BRAK",CX3:CX32,"&lt;&gt;NÃO.DISP",CX3:CX32,"&lt;&gt;НД",CX3:CX32,"&lt;&gt;SAKNAS",CX3:CX32,"&lt;&gt;NOD",CX3:CX32,"&lt;&gt;NEDEF",CX3:CX32,"&lt;&gt;YOKSAY",CX3:CX32,"&lt;&gt;#N/A",CX3:CX32,"&lt;&gt;#NV")</f>
        <v>#DIV/0!</v>
      </c>
      <c r="CY38" s="236"/>
    </row>
    <row r="39" spans="1:104" s="216" customFormat="1">
      <c r="A39" s="432"/>
      <c r="B39" s="305"/>
      <c r="C39" s="304"/>
      <c r="D39" s="302" t="str">
        <f t="shared" si="67"/>
        <v>SD</v>
      </c>
      <c r="E39" s="303" t="e">
        <f t="shared" si="68"/>
        <v>#DIV/0!</v>
      </c>
      <c r="F39" s="214"/>
      <c r="G39" s="214"/>
      <c r="H39" s="295" t="e">
        <f t="shared" si="69"/>
        <v>#DIV/0!</v>
      </c>
      <c r="I39" s="295" t="e">
        <f t="shared" si="70"/>
        <v>#DIV/0!</v>
      </c>
      <c r="J39" s="295" t="e">
        <f t="shared" si="71"/>
        <v>#DIV/0!</v>
      </c>
      <c r="K39" s="295" t="e">
        <f t="shared" si="72"/>
        <v>#DIV/0!</v>
      </c>
      <c r="Z39" s="218"/>
      <c r="AA39" s="219"/>
      <c r="AB39" s="219"/>
      <c r="AC39" s="219"/>
      <c r="AD39" s="219"/>
      <c r="AE39" s="219"/>
      <c r="AF39" s="219"/>
      <c r="AG39" s="219"/>
      <c r="AH39" s="220"/>
      <c r="AI39" s="221"/>
      <c r="AJ39" s="222"/>
      <c r="AK39" s="222"/>
      <c r="AL39" s="222"/>
      <c r="AM39" s="222"/>
      <c r="AN39" s="227"/>
      <c r="AO39" s="226"/>
      <c r="AP39" s="224"/>
      <c r="AQ39" s="225"/>
      <c r="AR39" s="235" t="s">
        <v>22</v>
      </c>
      <c r="AS39" s="293" t="e">
        <f t="array" ref="AS39">STDEV(IF(ISNUMBER(AS3:AS32),AS3:AS32))</f>
        <v>#DIV/0!</v>
      </c>
      <c r="AT39" s="293" t="e">
        <f t="array" ref="AT39">STDEV(IF(ISNUMBER(AT3:AT32),AT3:AT32))</f>
        <v>#DIV/0!</v>
      </c>
      <c r="AU39" s="293" t="e">
        <f t="array" ref="AU39">STDEV(IF(ISNUMBER(AU3:AU32),AU3:AU32))</f>
        <v>#DIV/0!</v>
      </c>
      <c r="AV39" s="293" t="e">
        <f t="array" ref="AV39">STDEV(IF(ISNUMBER(AV3:AV32),AV3:AV32))</f>
        <v>#DIV/0!</v>
      </c>
      <c r="AW39" s="237"/>
      <c r="AX39" s="235" t="str">
        <f>$AR39</f>
        <v>SD</v>
      </c>
      <c r="AY39" s="293" t="e">
        <f t="array" ref="AY39">STDEV(IF(ISNUMBER(AY3:AY32),AY3:AY32))</f>
        <v>#DIV/0!</v>
      </c>
      <c r="AZ39" s="293" t="e">
        <f t="array" ref="AZ39">STDEV(IF(ISNUMBER(AZ3:AZ32),AZ3:AZ32))</f>
        <v>#DIV/0!</v>
      </c>
      <c r="BA39" s="293" t="e">
        <f t="array" ref="BA39">STDEV(IF(ISNUMBER(BA3:BA32),BA3:BA32))</f>
        <v>#DIV/0!</v>
      </c>
      <c r="BB39" s="293" t="e">
        <f t="array" ref="BB39">STDEV(IF(ISNUMBER(BB3:BB32),BB3:BB32))</f>
        <v>#DIV/0!</v>
      </c>
      <c r="BC39" s="231"/>
      <c r="BD39" s="232"/>
      <c r="BE39" s="232"/>
      <c r="BF39" s="237"/>
      <c r="BG39" s="309" t="str">
        <f t="shared" si="73"/>
        <v>SD</v>
      </c>
      <c r="BH39" s="310">
        <f>BI37</f>
        <v>0</v>
      </c>
      <c r="BI39" s="311" t="e">
        <f>STDEV(BI3:BI32)</f>
        <v>#DIV/0!</v>
      </c>
      <c r="BJ39" s="232"/>
      <c r="BK39" s="235" t="str">
        <f>$AR39</f>
        <v>SD</v>
      </c>
      <c r="BL39" s="293" t="e">
        <f t="array" ref="BL39">STDEV(IF(ISNUMBER(BL3:BL32),BL3:BL32))</f>
        <v>#DIV/0!</v>
      </c>
      <c r="BM39" s="293" t="e">
        <f t="array" ref="BM39">STDEV(IF(ISNUMBER(BM3:BM32),BM3:BM32))</f>
        <v>#DIV/0!</v>
      </c>
      <c r="BN39" s="293" t="e">
        <f t="array" ref="BN39">STDEV(IF(ISNUMBER(BN3:BN32),BN3:BN32))</f>
        <v>#DIV/0!</v>
      </c>
      <c r="BO39" s="293" t="e">
        <f t="array" ref="BO39">STDEV(IF(ISNUMBER(BO3:BO32),BO3:BO32))</f>
        <v>#DIV/0!</v>
      </c>
      <c r="BP39" s="234"/>
      <c r="BQ39" s="232"/>
      <c r="BR39" s="235" t="str">
        <f>$AR39</f>
        <v>SD</v>
      </c>
      <c r="BS39" s="313" t="e">
        <f t="array" ref="BS39">STDEV(IF(ISNUMBER(BS3:BS32),BS3:BS32))</f>
        <v>#DIV/0!</v>
      </c>
      <c r="BT39" s="313" t="e">
        <f t="array" ref="BT39">STDEV(IF(ISNUMBER(BT3:BT32),BT3:BT32))</f>
        <v>#DIV/0!</v>
      </c>
      <c r="BU39" s="313" t="e">
        <f t="array" ref="BU39">STDEV(IF(ISNUMBER(BU3:BU32),BU3:BU32))</f>
        <v>#DIV/0!</v>
      </c>
      <c r="BV39" s="313" t="e">
        <f t="array" ref="BV39">STDEV(IF(ISNUMBER(BV3:BV32),BV3:BV32))</f>
        <v>#DIV/0!</v>
      </c>
      <c r="BW39" s="234"/>
      <c r="BX39" s="235"/>
      <c r="BY39" s="235" t="str">
        <f>$AR39</f>
        <v>SD</v>
      </c>
      <c r="BZ39" s="313" t="e">
        <f t="array" ref="BZ39">STDEV(IF(ISNUMBER(BZ3:BZ32),BZ3:BZ32))</f>
        <v>#DIV/0!</v>
      </c>
      <c r="CA39" s="313" t="e">
        <f t="array" ref="CA39">STDEV(IF(ISNUMBER(CA3:CA32),CA3:CA32))</f>
        <v>#DIV/0!</v>
      </c>
      <c r="CB39" s="313" t="e">
        <f t="array" ref="CB39">STDEV(IF(ISNUMBER(CB3:CB32),CB3:CB32))</f>
        <v>#DIV/0!</v>
      </c>
      <c r="CC39" s="313" t="e">
        <f t="array" ref="CC39">STDEV(IF(ISNUMBER(CC3:CC32),CC3:CC32))</f>
        <v>#DIV/0!</v>
      </c>
      <c r="CD39" s="234"/>
      <c r="CE39" s="238"/>
      <c r="CF39" s="235" t="str">
        <f>$AR39</f>
        <v>SD</v>
      </c>
      <c r="CG39" s="293" t="e">
        <f t="array" ref="CG39">STDEV(IF(ISNUMBER(CG3:CG32),CG3:CG32))</f>
        <v>#DIV/0!</v>
      </c>
      <c r="CH39" s="293" t="e">
        <f t="array" ref="CH39">STDEV(IF(ISNUMBER(CH3:CH32),CH3:CH32))</f>
        <v>#DIV/0!</v>
      </c>
      <c r="CI39" s="293" t="e">
        <f t="array" ref="CI39">STDEV(IF(ISNUMBER(CI3:CI32),CI3:CI32))</f>
        <v>#DIV/0!</v>
      </c>
      <c r="CJ39" s="293" t="e">
        <f t="array" ref="CJ39">STDEV(IF(ISNUMBER(CJ3:CJ32),CJ3:CJ32))</f>
        <v>#DIV/0!</v>
      </c>
      <c r="CK39" s="234"/>
      <c r="CL39" s="238"/>
      <c r="CM39" s="235" t="str">
        <f>$AR39</f>
        <v>SD</v>
      </c>
      <c r="CN39" s="313" t="e">
        <f t="array" ref="CN39">STDEV(IF(ISNUMBER(CN3:CN32),CN3:CN32))</f>
        <v>#DIV/0!</v>
      </c>
      <c r="CO39" s="313" t="e">
        <f t="array" ref="CO39">STDEV(IF(ISNUMBER(CO3:CO32),CO3:CO32))</f>
        <v>#DIV/0!</v>
      </c>
      <c r="CP39" s="313" t="e">
        <f t="array" ref="CP39">STDEV(IF(ISNUMBER(CP3:CP32),CP3:CP32))</f>
        <v>#DIV/0!</v>
      </c>
      <c r="CQ39" s="313" t="e">
        <f t="array" ref="CQ39">STDEV(IF(ISNUMBER(CQ3:CQ32),CQ3:CQ32))</f>
        <v>#DIV/0!</v>
      </c>
      <c r="CR39" s="234"/>
      <c r="CS39" s="238"/>
      <c r="CT39" s="235" t="str">
        <f>$AR39</f>
        <v>SD</v>
      </c>
      <c r="CU39" s="313" t="e">
        <f t="array" ref="CU39">STDEV(IF(ISNUMBER(CU3:CU32),CU3:CU32))</f>
        <v>#DIV/0!</v>
      </c>
      <c r="CV39" s="313" t="e">
        <f t="array" ref="CV39">STDEV(IF(ISNUMBER(CV3:CV32),CV3:CV32))</f>
        <v>#DIV/0!</v>
      </c>
      <c r="CW39" s="313" t="e">
        <f t="array" ref="CW39">STDEV(IF(ISNUMBER(CW3:CW32),CW3:CW32))</f>
        <v>#DIV/0!</v>
      </c>
      <c r="CX39" s="313" t="e">
        <f t="array" ref="CX39">STDEV(IF(ISNUMBER(CX3:CX32),CX3:CX32))</f>
        <v>#DIV/0!</v>
      </c>
      <c r="CY39" s="236"/>
    </row>
    <row r="40" spans="1:104" ht="13.5" thickBot="1">
      <c r="A40" s="460" t="s">
        <v>68</v>
      </c>
      <c r="B40" s="433" t="str">
        <f>$G$22</f>
        <v>DatLab 7 Template 16-08-02</v>
      </c>
      <c r="C40" s="434"/>
      <c r="D40" s="434"/>
      <c r="E40" s="434"/>
      <c r="F40" s="434"/>
      <c r="G40" s="434"/>
      <c r="H40" s="434"/>
      <c r="I40" s="434"/>
      <c r="J40" s="434"/>
      <c r="K40" s="434"/>
      <c r="L40" s="434"/>
      <c r="M40" s="434"/>
      <c r="N40" s="434"/>
      <c r="O40" s="434"/>
      <c r="P40" s="434"/>
      <c r="Q40" s="434"/>
      <c r="R40" s="434"/>
      <c r="S40" s="434"/>
      <c r="T40" s="434"/>
      <c r="U40" s="435"/>
      <c r="V40" s="435"/>
      <c r="W40" s="435"/>
      <c r="X40" s="435"/>
      <c r="Y40" s="435"/>
      <c r="Z40" s="436"/>
      <c r="AA40" s="437"/>
      <c r="AB40" s="437"/>
      <c r="AC40" s="437"/>
      <c r="AD40" s="437"/>
      <c r="AE40" s="437"/>
      <c r="AF40" s="437"/>
      <c r="AG40" s="437"/>
      <c r="AH40" s="438"/>
      <c r="AI40" s="437"/>
      <c r="AJ40" s="439"/>
      <c r="AK40" s="439"/>
      <c r="AL40" s="439"/>
      <c r="AM40" s="439"/>
      <c r="AN40" s="439"/>
      <c r="AO40" s="440"/>
      <c r="AP40" s="441"/>
      <c r="AQ40" s="442"/>
      <c r="AR40" s="442"/>
      <c r="AS40" s="443"/>
      <c r="AT40" s="443"/>
      <c r="AU40" s="443"/>
      <c r="AV40" s="443"/>
      <c r="AW40" s="444"/>
      <c r="AX40" s="444"/>
      <c r="AY40" s="434"/>
      <c r="AZ40" s="434"/>
      <c r="BA40" s="434"/>
      <c r="BB40" s="434"/>
      <c r="BC40" s="445"/>
      <c r="BD40" s="444"/>
      <c r="BE40" s="444"/>
      <c r="BF40" s="442"/>
      <c r="BG40" s="446"/>
      <c r="BH40" s="446"/>
      <c r="BI40" s="434"/>
      <c r="BJ40" s="444"/>
      <c r="BK40" s="444"/>
      <c r="BL40" s="443"/>
      <c r="BM40" s="443"/>
      <c r="BN40" s="443"/>
      <c r="BO40" s="443"/>
      <c r="BP40" s="434"/>
      <c r="BQ40" s="444"/>
      <c r="BR40" s="444"/>
      <c r="BS40" s="434"/>
      <c r="BT40" s="434"/>
      <c r="BU40" s="434"/>
      <c r="BV40" s="434"/>
      <c r="BW40" s="434"/>
      <c r="BX40" s="444"/>
      <c r="BY40" s="444"/>
      <c r="BZ40" s="434"/>
      <c r="CA40" s="434"/>
      <c r="CB40" s="434"/>
      <c r="CC40" s="434"/>
      <c r="CD40" s="447"/>
      <c r="CE40" s="444"/>
      <c r="CF40" s="444"/>
      <c r="CG40" s="443"/>
      <c r="CH40" s="443"/>
      <c r="CI40" s="443"/>
      <c r="CJ40" s="443"/>
      <c r="CK40" s="434"/>
      <c r="CL40" s="444"/>
      <c r="CM40" s="444"/>
      <c r="CN40" s="434"/>
      <c r="CO40" s="434"/>
      <c r="CP40" s="434"/>
      <c r="CQ40" s="434"/>
      <c r="CR40" s="434"/>
      <c r="CS40" s="444"/>
      <c r="CT40" s="444"/>
      <c r="CU40" s="434"/>
      <c r="CV40" s="434"/>
      <c r="CW40" s="434"/>
      <c r="CX40" s="434"/>
      <c r="CY40" s="445" t="s">
        <v>89</v>
      </c>
    </row>
    <row r="41" spans="1:104">
      <c r="A41" s="331" t="s">
        <v>104</v>
      </c>
      <c r="B41" s="285" t="str">
        <f>AA44</f>
        <v>•</v>
      </c>
      <c r="C41" s="277"/>
      <c r="D41" s="30"/>
      <c r="F41" s="55" t="s">
        <v>16</v>
      </c>
      <c r="G41" s="56">
        <f>AC45</f>
        <v>0</v>
      </c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425"/>
      <c r="AC41" s="110"/>
      <c r="AD41" s="110"/>
      <c r="AE41" s="110"/>
      <c r="AF41" s="110"/>
      <c r="AG41" s="110"/>
      <c r="AH41" s="110"/>
      <c r="AI41" s="180" t="s">
        <v>65</v>
      </c>
      <c r="AJ41" s="485" t="str">
        <f>AJ$1</f>
        <v>R</v>
      </c>
      <c r="AK41" s="31" t="str">
        <f t="shared" ref="AK41:AM41" si="84">AK$1</f>
        <v>1Omy</v>
      </c>
      <c r="AL41" s="32" t="str">
        <f t="shared" si="84"/>
        <v>2U</v>
      </c>
      <c r="AM41" s="33" t="str">
        <f t="shared" si="84"/>
        <v>3Ama</v>
      </c>
      <c r="AN41" s="133"/>
      <c r="AO41" s="181"/>
      <c r="AP41" s="74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8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3"/>
      <c r="BR41" s="143"/>
      <c r="BS41" s="143"/>
      <c r="BT41" s="143"/>
      <c r="BU41" s="143"/>
      <c r="BV41" s="143"/>
      <c r="BW41" s="14"/>
      <c r="BY41" s="143"/>
      <c r="BZ41" s="143"/>
      <c r="CA41" s="143"/>
      <c r="CB41" s="143"/>
      <c r="CC41" s="143"/>
      <c r="CD41" s="13"/>
      <c r="CF41" s="143"/>
      <c r="CG41" s="143"/>
      <c r="CH41" s="143"/>
      <c r="CI41" s="143"/>
      <c r="CJ41" s="143"/>
      <c r="CK41" s="13"/>
      <c r="CM41" s="143"/>
      <c r="CN41" s="143"/>
      <c r="CO41" s="143"/>
      <c r="CP41" s="143"/>
      <c r="CQ41" s="143"/>
      <c r="CR41" s="13"/>
      <c r="CT41" s="143"/>
      <c r="CU41" s="143"/>
      <c r="CV41" s="143"/>
      <c r="CW41" s="143"/>
      <c r="CX41" s="143"/>
      <c r="CY41" s="13"/>
    </row>
    <row r="42" spans="1:104">
      <c r="A42" s="452" t="str">
        <f>E42</f>
        <v/>
      </c>
      <c r="B42" s="286" t="s">
        <v>26</v>
      </c>
      <c r="C42" s="88">
        <f>AB47</f>
        <v>0</v>
      </c>
      <c r="D42" s="88">
        <f>AB49</f>
        <v>0</v>
      </c>
      <c r="E42" s="278" t="str">
        <f>IF(ISNUMBER(AB50),AB50+0.01*AB51,"")</f>
        <v/>
      </c>
      <c r="F42" s="279" t="s">
        <v>10</v>
      </c>
      <c r="G42" s="98">
        <f>AE53</f>
        <v>-2</v>
      </c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240" t="str">
        <f>$E42</f>
        <v/>
      </c>
      <c r="AA42" s="176"/>
      <c r="AB42" s="176"/>
      <c r="AC42" s="176"/>
      <c r="AD42" s="176"/>
      <c r="AE42" s="176"/>
      <c r="AF42" s="176"/>
      <c r="AG42" s="176"/>
      <c r="AH42" s="57" t="s">
        <v>215</v>
      </c>
      <c r="AI42" s="58" t="s">
        <v>12</v>
      </c>
      <c r="AJ42" s="182">
        <f>AJ46</f>
        <v>0</v>
      </c>
      <c r="AK42" s="182">
        <f t="shared" ref="AK42:AM42" si="85">AK46</f>
        <v>0</v>
      </c>
      <c r="AL42" s="182">
        <f t="shared" si="85"/>
        <v>0</v>
      </c>
      <c r="AM42" s="182">
        <f t="shared" si="85"/>
        <v>0</v>
      </c>
      <c r="AN42" s="133"/>
      <c r="AO42" s="181"/>
      <c r="AP42" s="74"/>
      <c r="AQ42" s="142"/>
      <c r="AR42" s="142"/>
      <c r="AS42" s="135"/>
      <c r="AT42" s="135"/>
      <c r="AU42" s="135"/>
      <c r="AV42" s="135"/>
      <c r="AW42" s="127"/>
      <c r="AX42" s="127"/>
      <c r="AY42" s="133"/>
      <c r="AZ42" s="133"/>
      <c r="BA42" s="133"/>
      <c r="BB42" s="133"/>
      <c r="BC42" s="166"/>
      <c r="BD42" s="127"/>
      <c r="BE42" s="127"/>
      <c r="BF42" s="142"/>
      <c r="BG42" s="183"/>
      <c r="BH42" s="183"/>
      <c r="BI42" s="133"/>
      <c r="BJ42" s="127"/>
      <c r="BK42" s="127"/>
      <c r="BL42" s="135"/>
      <c r="BM42" s="135"/>
      <c r="BN42" s="135"/>
      <c r="BO42" s="135"/>
      <c r="BP42" s="14"/>
      <c r="BQ42" s="127"/>
      <c r="BR42" s="127"/>
      <c r="BS42" s="133"/>
      <c r="BT42" s="133"/>
      <c r="BU42" s="133"/>
      <c r="BV42" s="133"/>
      <c r="BW42" s="14"/>
      <c r="BX42" s="127"/>
      <c r="BY42" s="127"/>
      <c r="BZ42" s="133"/>
      <c r="CA42" s="133"/>
      <c r="CB42" s="133"/>
      <c r="CC42" s="133"/>
      <c r="CD42" s="13"/>
      <c r="CE42" s="127"/>
      <c r="CF42" s="127"/>
      <c r="CG42" s="135"/>
      <c r="CH42" s="135"/>
      <c r="CI42" s="135"/>
      <c r="CJ42" s="135"/>
      <c r="CK42" s="14"/>
      <c r="CL42" s="127"/>
      <c r="CM42" s="127"/>
      <c r="CN42" s="133"/>
      <c r="CO42" s="133"/>
      <c r="CP42" s="133"/>
      <c r="CQ42" s="133"/>
      <c r="CR42" s="14"/>
      <c r="CS42" s="127"/>
      <c r="CT42" s="127"/>
      <c r="CU42" s="133"/>
      <c r="CV42" s="133"/>
      <c r="CW42" s="133"/>
      <c r="CX42" s="133"/>
      <c r="CY42" s="14"/>
    </row>
    <row r="43" spans="1:104" ht="13.5" thickBot="1">
      <c r="A43" s="457" t="s">
        <v>84</v>
      </c>
      <c r="B43" s="280">
        <f>AB48</f>
        <v>0</v>
      </c>
      <c r="C43" s="281" t="s">
        <v>35</v>
      </c>
      <c r="D43" s="281" t="s">
        <v>181</v>
      </c>
      <c r="E43" s="22">
        <f>E44/G44</f>
        <v>0</v>
      </c>
      <c r="F43" s="279" t="s">
        <v>11</v>
      </c>
      <c r="G43" s="99">
        <f>AE54</f>
        <v>2.5000000000000001E-2</v>
      </c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463" t="s">
        <v>80</v>
      </c>
      <c r="AA43" s="133" t="s">
        <v>83</v>
      </c>
      <c r="AB43" s="51"/>
      <c r="AC43" s="110" t="str">
        <f>$G$3</f>
        <v>DatLab 7</v>
      </c>
      <c r="AD43" s="51"/>
      <c r="AE43" s="51"/>
      <c r="AF43" s="96"/>
      <c r="AG43" s="51"/>
      <c r="AH43" s="59" t="s">
        <v>8</v>
      </c>
      <c r="AI43" s="59" t="s">
        <v>183</v>
      </c>
      <c r="AJ43" s="60">
        <f>$E43-($E43*AJ42/1000)/2</f>
        <v>0</v>
      </c>
      <c r="AK43" s="60">
        <f>$E43-($E43*(SUM(AJ42:AK42))/1000)/2</f>
        <v>0</v>
      </c>
      <c r="AL43" s="60">
        <f>$E43-($E43*(SUM(AJ42:AL42))/1000)/2</f>
        <v>0</v>
      </c>
      <c r="AM43" s="60">
        <f>$E43-($E43*(SUM(AJ42:AM42))/1000)/2</f>
        <v>0</v>
      </c>
      <c r="AN43" s="133"/>
      <c r="AO43" s="181"/>
      <c r="AP43" s="74"/>
      <c r="AQ43" s="142"/>
      <c r="AR43" s="142"/>
      <c r="AS43" s="135"/>
      <c r="AT43" s="135"/>
      <c r="AU43" s="135"/>
      <c r="AV43" s="135"/>
      <c r="AW43" s="127"/>
      <c r="AX43" s="127"/>
      <c r="AY43" s="133"/>
      <c r="AZ43" s="133"/>
      <c r="BA43" s="133"/>
      <c r="BB43" s="133"/>
      <c r="BC43" s="166"/>
      <c r="BD43" s="127"/>
      <c r="BE43" s="127"/>
      <c r="BF43" s="142"/>
      <c r="BG43" s="183"/>
      <c r="BH43" s="183"/>
      <c r="BI43" s="133"/>
      <c r="BJ43" s="127"/>
      <c r="BK43" s="127"/>
      <c r="BL43" s="135"/>
      <c r="BM43" s="135"/>
      <c r="BN43" s="135"/>
      <c r="BO43" s="135"/>
      <c r="BP43" s="14"/>
      <c r="BQ43" s="127"/>
      <c r="BR43" s="127"/>
      <c r="BS43" s="133"/>
      <c r="BT43" s="133"/>
      <c r="BU43" s="133"/>
      <c r="BV43" s="133"/>
      <c r="BW43" s="14"/>
      <c r="BX43" s="127"/>
      <c r="BY43" s="127"/>
      <c r="BZ43" s="133"/>
      <c r="CA43" s="133"/>
      <c r="CB43" s="133"/>
      <c r="CC43" s="133"/>
      <c r="CD43" s="13"/>
      <c r="CE43" s="127"/>
      <c r="CF43" s="127"/>
      <c r="CG43" s="135"/>
      <c r="CH43" s="135"/>
      <c r="CI43" s="135"/>
      <c r="CJ43" s="135"/>
      <c r="CK43" s="14"/>
      <c r="CL43" s="127"/>
      <c r="CM43" s="127"/>
      <c r="CN43" s="133"/>
      <c r="CO43" s="133"/>
      <c r="CP43" s="133"/>
      <c r="CQ43" s="133"/>
      <c r="CR43" s="14"/>
      <c r="CS43" s="127"/>
      <c r="CT43" s="127"/>
      <c r="CU43" s="133"/>
      <c r="CV43" s="133"/>
      <c r="CW43" s="133"/>
      <c r="CX43" s="133"/>
      <c r="CY43" s="14"/>
      <c r="CZ43" s="10" t="s">
        <v>9</v>
      </c>
    </row>
    <row r="44" spans="1:104" ht="14.25" thickTop="1" thickBot="1">
      <c r="A44" s="184"/>
      <c r="B44" s="282">
        <f>AB46</f>
        <v>0</v>
      </c>
      <c r="C44" s="283" t="s">
        <v>7</v>
      </c>
      <c r="D44" s="283" t="s">
        <v>182</v>
      </c>
      <c r="E44" s="100">
        <f>AB53</f>
        <v>0</v>
      </c>
      <c r="F44" s="284" t="s">
        <v>36</v>
      </c>
      <c r="G44" s="62">
        <f>AB54</f>
        <v>2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241" t="s">
        <v>33</v>
      </c>
      <c r="AA44" s="211" t="s">
        <v>177</v>
      </c>
      <c r="AB44" s="242"/>
      <c r="AC44" s="242"/>
      <c r="AD44" s="242"/>
      <c r="AE44" s="242"/>
      <c r="AF44" s="243"/>
      <c r="AG44" s="117"/>
      <c r="AH44" s="117"/>
      <c r="AI44" s="117"/>
      <c r="AJ44" s="117"/>
      <c r="AK44" s="117"/>
      <c r="AL44" s="117"/>
      <c r="AM44" s="117"/>
      <c r="AP44" s="74"/>
      <c r="AS44" s="135"/>
      <c r="AT44" s="135"/>
      <c r="AU44" s="135"/>
      <c r="AV44" s="135"/>
      <c r="BC44" s="166"/>
      <c r="BD44" s="127"/>
      <c r="BE44" s="127"/>
      <c r="BF44" s="142"/>
      <c r="BG44" s="183"/>
      <c r="BH44" s="183"/>
      <c r="BI44" s="133"/>
      <c r="BJ44" s="127"/>
      <c r="BK44" s="127"/>
      <c r="BL44" s="135"/>
      <c r="BM44" s="135"/>
      <c r="BN44" s="135"/>
      <c r="BO44" s="135"/>
      <c r="BP44" s="14"/>
      <c r="BQ44" s="127"/>
      <c r="BR44" s="127"/>
      <c r="BS44" s="133"/>
      <c r="BT44" s="133"/>
      <c r="BU44" s="133"/>
      <c r="BV44" s="133"/>
      <c r="BW44" s="14"/>
      <c r="BX44" s="127"/>
      <c r="BY44" s="127"/>
      <c r="BZ44" s="133"/>
      <c r="CA44" s="133"/>
      <c r="CB44" s="133"/>
      <c r="CC44" s="133"/>
      <c r="CD44" s="13"/>
      <c r="CE44" s="127"/>
      <c r="CF44" s="127"/>
      <c r="CG44" s="135"/>
      <c r="CH44" s="135"/>
      <c r="CI44" s="135"/>
      <c r="CJ44" s="135"/>
      <c r="CK44" s="14"/>
      <c r="CL44" s="127"/>
      <c r="CM44" s="127"/>
      <c r="CN44" s="133"/>
      <c r="CO44" s="133"/>
      <c r="CP44" s="133"/>
      <c r="CQ44" s="133"/>
      <c r="CR44" s="14"/>
      <c r="CS44" s="127"/>
      <c r="CT44" s="127"/>
      <c r="CU44" s="133"/>
      <c r="CV44" s="133"/>
      <c r="CW44" s="133"/>
      <c r="CX44" s="133"/>
      <c r="CY44" s="14"/>
      <c r="CZ44" s="101" t="s">
        <v>66</v>
      </c>
    </row>
    <row r="45" spans="1:104" ht="13.5" thickBot="1">
      <c r="A45" s="83" t="s">
        <v>69</v>
      </c>
      <c r="B45" s="411"/>
      <c r="C45" s="134"/>
      <c r="D45" s="307"/>
      <c r="E45" s="307"/>
      <c r="F45" s="469" t="s">
        <v>166</v>
      </c>
      <c r="G45" s="469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AA45" s="269"/>
      <c r="AB45" s="244" t="s">
        <v>56</v>
      </c>
      <c r="AC45" s="245"/>
      <c r="AD45" s="246" t="s">
        <v>37</v>
      </c>
      <c r="AE45" s="247" t="s">
        <v>38</v>
      </c>
      <c r="AF45" s="248"/>
      <c r="AG45" s="102"/>
      <c r="AH45" s="15"/>
      <c r="AI45" s="15"/>
      <c r="AJ45" s="485"/>
      <c r="AK45" s="31"/>
      <c r="AL45" s="32"/>
      <c r="AM45" s="33"/>
      <c r="AN45" s="133"/>
      <c r="AO45" s="181"/>
      <c r="AP45" s="74"/>
      <c r="AS45" s="135"/>
      <c r="AT45" s="135"/>
      <c r="AU45" s="135"/>
      <c r="AV45" s="135"/>
      <c r="AW45" s="127"/>
      <c r="AX45" s="127"/>
      <c r="AY45" s="133"/>
      <c r="AZ45" s="133"/>
      <c r="BA45" s="133"/>
      <c r="BB45" s="133"/>
      <c r="BC45" s="166"/>
      <c r="BD45" s="127"/>
      <c r="BE45" s="127"/>
      <c r="BF45" s="142"/>
      <c r="BG45" s="183"/>
      <c r="BH45" s="183"/>
      <c r="BI45" s="133"/>
      <c r="BJ45" s="127"/>
      <c r="BK45" s="127"/>
      <c r="BL45" s="135"/>
      <c r="BM45" s="135"/>
      <c r="BN45" s="135"/>
      <c r="BO45" s="135"/>
      <c r="BP45" s="14"/>
      <c r="BQ45" s="127"/>
      <c r="BR45" s="127"/>
      <c r="BS45" s="133"/>
      <c r="BT45" s="133"/>
      <c r="BU45" s="133"/>
      <c r="BV45" s="133"/>
      <c r="BW45" s="14"/>
      <c r="BX45" s="127"/>
      <c r="BY45" s="127"/>
      <c r="BZ45" s="133"/>
      <c r="CA45" s="133"/>
      <c r="CB45" s="133"/>
      <c r="CC45" s="133"/>
      <c r="CD45" s="13"/>
      <c r="CE45" s="127"/>
      <c r="CF45" s="127"/>
      <c r="CG45" s="135"/>
      <c r="CH45" s="135"/>
      <c r="CI45" s="135"/>
      <c r="CJ45" s="135"/>
      <c r="CK45" s="14"/>
      <c r="CL45" s="127"/>
      <c r="CM45" s="127"/>
      <c r="CN45" s="133"/>
      <c r="CO45" s="133"/>
      <c r="CP45" s="133"/>
      <c r="CQ45" s="133"/>
      <c r="CR45" s="14"/>
      <c r="CS45" s="127"/>
      <c r="CT45" s="127"/>
      <c r="CU45" s="133"/>
      <c r="CV45" s="133"/>
      <c r="CW45" s="133"/>
      <c r="CX45" s="133"/>
      <c r="CY45" s="14"/>
    </row>
    <row r="46" spans="1:104">
      <c r="A46" s="9" t="s">
        <v>70</v>
      </c>
      <c r="B46" s="83"/>
      <c r="C46" s="13"/>
      <c r="D46" s="185"/>
      <c r="E46" s="8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26"/>
      <c r="AA46" s="270" t="s">
        <v>39</v>
      </c>
      <c r="AB46" s="249"/>
      <c r="AC46" s="250"/>
      <c r="AD46" s="251" t="s">
        <v>40</v>
      </c>
      <c r="AE46" s="247"/>
      <c r="AF46" s="252"/>
      <c r="AG46" s="102"/>
      <c r="AH46" s="186"/>
      <c r="AI46" s="186"/>
      <c r="AJ46" s="133"/>
      <c r="AK46" s="133"/>
      <c r="AL46" s="133"/>
      <c r="AM46" s="133"/>
      <c r="AN46" s="133"/>
      <c r="AO46" s="181"/>
      <c r="AP46" s="74"/>
      <c r="AQ46" s="64" t="s">
        <v>17</v>
      </c>
      <c r="AR46" s="187"/>
      <c r="AS46" s="135"/>
      <c r="AT46" s="135"/>
      <c r="AU46" s="135"/>
      <c r="AV46" s="135"/>
      <c r="AW46" s="127"/>
      <c r="AX46" s="127"/>
      <c r="AY46" s="133"/>
      <c r="AZ46" s="133"/>
      <c r="BA46" s="133"/>
      <c r="BB46" s="133"/>
      <c r="BC46" s="166"/>
      <c r="BD46" s="127"/>
      <c r="BE46" s="127"/>
      <c r="BF46" s="142"/>
      <c r="BG46" s="183"/>
      <c r="BH46" s="183"/>
      <c r="BI46" s="133"/>
      <c r="BJ46" s="127"/>
      <c r="BK46" s="127"/>
      <c r="BL46" s="135"/>
      <c r="BM46" s="135"/>
      <c r="BN46" s="135"/>
      <c r="BO46" s="135"/>
      <c r="BP46" s="14"/>
      <c r="BQ46" s="127"/>
      <c r="BR46" s="127"/>
      <c r="BS46" s="133"/>
      <c r="BT46" s="133"/>
      <c r="BU46" s="133"/>
      <c r="BV46" s="133"/>
      <c r="BW46" s="14"/>
      <c r="BX46" s="127"/>
      <c r="BY46" s="127"/>
      <c r="BZ46" s="133"/>
      <c r="CA46" s="133"/>
      <c r="CB46" s="133"/>
      <c r="CC46" s="133"/>
      <c r="CD46" s="13"/>
      <c r="CE46" s="127"/>
      <c r="CF46" s="127"/>
      <c r="CG46" s="135"/>
      <c r="CH46" s="135"/>
      <c r="CI46" s="135"/>
      <c r="CJ46" s="135"/>
      <c r="CK46" s="14"/>
      <c r="CL46" s="127"/>
      <c r="CM46" s="127"/>
      <c r="CN46" s="133"/>
      <c r="CO46" s="133"/>
      <c r="CP46" s="133"/>
      <c r="CQ46" s="133"/>
      <c r="CR46" s="14"/>
      <c r="CS46" s="127"/>
      <c r="CT46" s="127"/>
      <c r="CU46" s="133"/>
      <c r="CV46" s="133"/>
      <c r="CW46" s="133"/>
      <c r="CX46" s="133"/>
      <c r="CY46" s="14"/>
    </row>
    <row r="47" spans="1:104" ht="13.5" thickBot="1">
      <c r="A47" s="83"/>
      <c r="B47" s="83"/>
      <c r="C47" s="83"/>
      <c r="D47" s="85"/>
      <c r="E47" s="84"/>
      <c r="F47" s="86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26"/>
      <c r="AA47" s="271" t="s">
        <v>41</v>
      </c>
      <c r="AB47" s="253"/>
      <c r="AC47" s="254"/>
      <c r="AD47" s="158" t="s">
        <v>42</v>
      </c>
      <c r="AE47" s="117"/>
      <c r="AF47" s="255"/>
      <c r="AG47" s="14"/>
      <c r="AH47" s="186"/>
      <c r="AI47" s="186"/>
      <c r="AJ47" s="188"/>
      <c r="AK47" s="188"/>
      <c r="AL47" s="188"/>
      <c r="AM47" s="188"/>
      <c r="AN47" s="133"/>
      <c r="AO47" s="181"/>
      <c r="AP47" s="74"/>
      <c r="AQ47" s="65" t="s">
        <v>43</v>
      </c>
      <c r="AR47" s="66"/>
      <c r="AS47" s="135"/>
      <c r="AT47" s="135"/>
      <c r="AU47" s="135"/>
      <c r="AV47" s="135"/>
      <c r="AW47" s="127"/>
      <c r="AX47" s="127"/>
      <c r="AY47" s="133"/>
      <c r="AZ47" s="133"/>
      <c r="BA47" s="133"/>
      <c r="BB47" s="133"/>
      <c r="BC47" s="166"/>
      <c r="BD47" s="127"/>
      <c r="BE47" s="127"/>
      <c r="BF47" s="142"/>
      <c r="BG47" s="183"/>
      <c r="BH47" s="183"/>
      <c r="BI47" s="133"/>
      <c r="BJ47" s="127"/>
      <c r="BK47" s="127"/>
      <c r="BL47" s="135"/>
      <c r="BM47" s="135"/>
      <c r="BN47" s="135"/>
      <c r="BO47" s="135"/>
      <c r="BP47" s="14"/>
      <c r="BQ47" s="127"/>
      <c r="BR47" s="127"/>
      <c r="BS47" s="133"/>
      <c r="BT47" s="133"/>
      <c r="BU47" s="133"/>
      <c r="BV47" s="133"/>
      <c r="BW47" s="14"/>
      <c r="BX47" s="127"/>
      <c r="BY47" s="127"/>
      <c r="BZ47" s="133"/>
      <c r="CA47" s="133"/>
      <c r="CB47" s="133"/>
      <c r="CC47" s="133"/>
      <c r="CD47" s="13"/>
      <c r="CE47" s="127"/>
      <c r="CF47" s="127"/>
      <c r="CG47" s="135"/>
      <c r="CH47" s="135"/>
      <c r="CI47" s="135"/>
      <c r="CJ47" s="135"/>
      <c r="CK47" s="14"/>
      <c r="CL47" s="127"/>
      <c r="CM47" s="127"/>
      <c r="CN47" s="133"/>
      <c r="CO47" s="133"/>
      <c r="CP47" s="133"/>
      <c r="CQ47" s="133"/>
      <c r="CR47" s="14"/>
      <c r="CS47" s="127"/>
      <c r="CT47" s="127"/>
      <c r="CU47" s="133"/>
      <c r="CV47" s="133"/>
      <c r="CW47" s="133"/>
      <c r="CX47" s="133"/>
      <c r="CY47" s="14"/>
    </row>
    <row r="48" spans="1:104">
      <c r="A48" s="83"/>
      <c r="B48" s="83"/>
      <c r="C48" s="83"/>
      <c r="D48" s="85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26"/>
      <c r="AA48" s="271" t="s">
        <v>120</v>
      </c>
      <c r="AB48" s="253"/>
      <c r="AC48" s="254"/>
      <c r="AD48" s="158" t="s">
        <v>44</v>
      </c>
      <c r="AE48" s="117"/>
      <c r="AF48" s="255"/>
      <c r="AG48" s="14"/>
      <c r="AH48" s="186"/>
      <c r="AI48" s="188"/>
      <c r="AJ48" s="188"/>
      <c r="AK48" s="188"/>
      <c r="AL48" s="188"/>
      <c r="AM48" s="188"/>
      <c r="AP48" s="74"/>
      <c r="AQ48" s="67" t="s">
        <v>188</v>
      </c>
      <c r="AR48" s="68" t="s">
        <v>189</v>
      </c>
      <c r="AS48" s="135"/>
      <c r="AT48" s="135"/>
      <c r="AU48" s="135"/>
      <c r="AV48" s="135"/>
      <c r="AW48" s="127"/>
      <c r="AX48" s="127"/>
      <c r="AY48" s="133"/>
      <c r="AZ48" s="133"/>
      <c r="BA48" s="133"/>
      <c r="BB48" s="133"/>
      <c r="BC48" s="166"/>
      <c r="BD48" s="127"/>
      <c r="BE48" s="127"/>
      <c r="BF48" s="142"/>
      <c r="BG48" s="183"/>
      <c r="BH48" s="183"/>
      <c r="BI48" s="133"/>
      <c r="BJ48" s="127"/>
      <c r="BK48" s="127"/>
      <c r="BL48" s="135"/>
      <c r="BM48" s="135"/>
      <c r="BN48" s="135"/>
      <c r="BO48" s="135"/>
      <c r="BP48" s="14"/>
      <c r="BQ48" s="127"/>
      <c r="BR48" s="127"/>
      <c r="BS48" s="133"/>
      <c r="BT48" s="133"/>
      <c r="BU48" s="133"/>
      <c r="BV48" s="133"/>
      <c r="BW48" s="14"/>
      <c r="BX48" s="127"/>
      <c r="BY48" s="127"/>
      <c r="BZ48" s="133"/>
      <c r="CA48" s="133"/>
      <c r="CB48" s="133"/>
      <c r="CC48" s="133"/>
      <c r="CD48" s="13"/>
      <c r="CE48" s="127"/>
      <c r="CF48" s="127"/>
      <c r="CG48" s="135"/>
      <c r="CH48" s="135"/>
      <c r="CI48" s="135"/>
      <c r="CJ48" s="135"/>
      <c r="CK48" s="14"/>
      <c r="CL48" s="127"/>
      <c r="CM48" s="127"/>
      <c r="CN48" s="133"/>
      <c r="CO48" s="133"/>
      <c r="CP48" s="133"/>
      <c r="CQ48" s="133"/>
      <c r="CR48" s="14"/>
      <c r="CS48" s="127"/>
      <c r="CT48" s="127"/>
      <c r="CU48" s="133"/>
      <c r="CV48" s="133"/>
      <c r="CW48" s="133"/>
      <c r="CX48" s="133"/>
      <c r="CY48" s="14"/>
    </row>
    <row r="49" spans="1:104" ht="13.5" thickBot="1">
      <c r="A49" s="83"/>
      <c r="B49" s="83"/>
      <c r="C49" s="83"/>
      <c r="D49" s="83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26"/>
      <c r="AA49" s="271" t="s">
        <v>28</v>
      </c>
      <c r="AB49" s="197"/>
      <c r="AC49" s="254"/>
      <c r="AD49" s="158" t="s">
        <v>45</v>
      </c>
      <c r="AE49" s="117"/>
      <c r="AF49" s="255"/>
      <c r="AG49" s="177"/>
      <c r="AH49" s="189"/>
      <c r="AI49" s="190"/>
      <c r="AJ49" s="189"/>
      <c r="AK49" s="189"/>
      <c r="AL49" s="189"/>
      <c r="AM49" s="189"/>
      <c r="AP49" s="74"/>
      <c r="AQ49" s="69" t="str">
        <f>BN51</f>
        <v/>
      </c>
      <c r="AR49" s="70" t="str">
        <f>BO51</f>
        <v/>
      </c>
      <c r="AS49" s="135"/>
      <c r="AT49" s="135"/>
      <c r="AU49" s="135"/>
      <c r="AV49" s="135"/>
      <c r="AW49" s="127"/>
      <c r="AX49" s="127"/>
      <c r="AY49" s="133"/>
      <c r="AZ49" s="133"/>
      <c r="BA49" s="133"/>
      <c r="BB49" s="133"/>
      <c r="BC49" s="166"/>
      <c r="BD49" s="127"/>
      <c r="BE49" s="127"/>
      <c r="BF49" s="142"/>
      <c r="BG49" s="183"/>
      <c r="BH49" s="183"/>
      <c r="BI49" s="133"/>
      <c r="BJ49" s="127"/>
      <c r="BK49" s="127"/>
      <c r="BL49" s="135"/>
      <c r="BM49" s="135"/>
      <c r="BN49" s="135"/>
      <c r="BO49" s="135"/>
      <c r="BP49" s="14"/>
      <c r="BQ49" s="127"/>
      <c r="BR49" s="127"/>
      <c r="BS49" s="133"/>
      <c r="BT49" s="133"/>
      <c r="BU49" s="133"/>
      <c r="BV49" s="133"/>
      <c r="BW49" s="14"/>
      <c r="BX49" s="127"/>
      <c r="BY49" s="127"/>
      <c r="BZ49" s="133"/>
      <c r="CA49" s="133"/>
      <c r="CB49" s="133"/>
      <c r="CC49" s="133"/>
      <c r="CD49" s="13"/>
      <c r="CE49" s="127"/>
      <c r="CF49" s="127"/>
      <c r="CG49" s="135"/>
      <c r="CH49" s="135"/>
      <c r="CI49" s="135"/>
      <c r="CJ49" s="135"/>
      <c r="CK49" s="14"/>
      <c r="CL49" s="127"/>
      <c r="CM49" s="127"/>
      <c r="CN49" s="133"/>
      <c r="CO49" s="133"/>
      <c r="CP49" s="133"/>
      <c r="CQ49" s="133"/>
      <c r="CR49" s="14"/>
      <c r="CS49" s="127"/>
      <c r="CT49" s="127"/>
      <c r="CU49" s="133"/>
      <c r="CV49" s="133"/>
      <c r="CW49" s="133"/>
      <c r="CX49" s="133"/>
      <c r="CY49" s="14"/>
    </row>
    <row r="50" spans="1:104">
      <c r="A50" s="83"/>
      <c r="B50" s="87"/>
      <c r="C50" s="87"/>
      <c r="D50" s="87"/>
      <c r="E50" s="145"/>
      <c r="F50" s="145"/>
      <c r="G50" s="87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6"/>
      <c r="AA50" s="271" t="s">
        <v>46</v>
      </c>
      <c r="AB50" s="256"/>
      <c r="AC50" s="254"/>
      <c r="AD50" s="158" t="s">
        <v>47</v>
      </c>
      <c r="AE50" s="117"/>
      <c r="AF50" s="255"/>
      <c r="AG50" s="103"/>
      <c r="AH50" s="104"/>
      <c r="AI50" s="16"/>
      <c r="AJ50" s="71"/>
      <c r="AK50" s="71"/>
      <c r="AL50" s="71"/>
      <c r="AM50" s="71"/>
      <c r="AP50" s="454"/>
      <c r="AQ50" s="113" t="s">
        <v>14</v>
      </c>
      <c r="AR50" s="113" t="s">
        <v>13</v>
      </c>
      <c r="AS50" s="485" t="str">
        <f>AS$1</f>
        <v>R</v>
      </c>
      <c r="AT50" s="31" t="str">
        <f t="shared" ref="AT50:AV50" si="86">AT$1</f>
        <v>1Omy</v>
      </c>
      <c r="AU50" s="32" t="str">
        <f t="shared" si="86"/>
        <v>2U</v>
      </c>
      <c r="AV50" s="33" t="str">
        <f t="shared" si="86"/>
        <v>3Ama</v>
      </c>
      <c r="AW50" s="113" t="str">
        <f>AQ50</f>
        <v>Quantity</v>
      </c>
      <c r="AX50" s="113" t="str">
        <f>AR50</f>
        <v>Units</v>
      </c>
      <c r="AY50" s="485">
        <f>AJ45</f>
        <v>0</v>
      </c>
      <c r="AZ50" s="31">
        <f>AK45</f>
        <v>0</v>
      </c>
      <c r="BA50" s="32">
        <f>AL45</f>
        <v>0</v>
      </c>
      <c r="BB50" s="33">
        <f>AM45</f>
        <v>0</v>
      </c>
      <c r="BC50" s="166"/>
      <c r="BD50" s="34" t="s">
        <v>27</v>
      </c>
      <c r="BE50" s="34" t="s">
        <v>28</v>
      </c>
      <c r="BF50" s="35" t="s">
        <v>120</v>
      </c>
      <c r="BG50" s="72" t="s">
        <v>26</v>
      </c>
      <c r="BH50" s="72"/>
      <c r="BI50" s="36" t="s">
        <v>7</v>
      </c>
      <c r="BJ50" s="113" t="str">
        <f>$AQ50</f>
        <v>Quantity</v>
      </c>
      <c r="BK50" s="113" t="str">
        <f>$AR50</f>
        <v>Units</v>
      </c>
      <c r="BL50" s="485" t="str">
        <f>BL$1</f>
        <v>R</v>
      </c>
      <c r="BM50" s="31" t="str">
        <f t="shared" ref="BM50:BO50" si="87">BM$1</f>
        <v>1Omy</v>
      </c>
      <c r="BN50" s="32" t="str">
        <f t="shared" si="87"/>
        <v>2U</v>
      </c>
      <c r="BO50" s="33" t="str">
        <f t="shared" si="87"/>
        <v>3Ama</v>
      </c>
      <c r="BP50" s="191"/>
      <c r="BQ50" s="113" t="str">
        <f>$AQ50</f>
        <v>Quantity</v>
      </c>
      <c r="BR50" s="113" t="str">
        <f>$AR50</f>
        <v>Units</v>
      </c>
      <c r="BS50" s="485" t="str">
        <f>BS$1</f>
        <v>R</v>
      </c>
      <c r="BT50" s="31" t="str">
        <f t="shared" ref="BT50:BV50" si="88">BT$1</f>
        <v>1Omy</v>
      </c>
      <c r="BU50" s="32" t="str">
        <f t="shared" si="88"/>
        <v>2U</v>
      </c>
      <c r="BV50" s="33" t="str">
        <f t="shared" si="88"/>
        <v>3Ama</v>
      </c>
      <c r="BW50" s="191"/>
      <c r="BX50" s="113" t="str">
        <f>$AQ50</f>
        <v>Quantity</v>
      </c>
      <c r="BY50" s="113" t="str">
        <f>$AR50</f>
        <v>Units</v>
      </c>
      <c r="BZ50" s="485" t="str">
        <f>BZ$1</f>
        <v>1-R/U</v>
      </c>
      <c r="CA50" s="31" t="str">
        <f t="shared" ref="CA50:CC50" si="89">CA$1</f>
        <v>1-Omy/R</v>
      </c>
      <c r="CB50" s="32" t="str">
        <f t="shared" si="89"/>
        <v>1-Omy/U</v>
      </c>
      <c r="CC50" s="33" t="str">
        <f t="shared" si="89"/>
        <v>1-ROX/U</v>
      </c>
      <c r="CD50" s="191"/>
      <c r="CE50" s="113" t="str">
        <f>$AQ50</f>
        <v>Quantity</v>
      </c>
      <c r="CF50" s="113" t="str">
        <f>$AR50</f>
        <v>Units</v>
      </c>
      <c r="CG50" s="485" t="str">
        <f>CG$1</f>
        <v>R</v>
      </c>
      <c r="CH50" s="31" t="str">
        <f t="shared" ref="CH50:CJ50" si="90">CH$1</f>
        <v>1Omy</v>
      </c>
      <c r="CI50" s="32" t="str">
        <f t="shared" si="90"/>
        <v>2U</v>
      </c>
      <c r="CJ50" s="33" t="str">
        <f t="shared" si="90"/>
        <v>3Ama</v>
      </c>
      <c r="CK50" s="191"/>
      <c r="CL50" s="113" t="str">
        <f>$AQ50</f>
        <v>Quantity</v>
      </c>
      <c r="CM50" s="113" t="str">
        <f>$AR50</f>
        <v>Units</v>
      </c>
      <c r="CN50" s="485" t="str">
        <f>CN$1</f>
        <v>R</v>
      </c>
      <c r="CO50" s="31" t="str">
        <f t="shared" ref="CO50:CQ50" si="91">CO$1</f>
        <v>1Omy</v>
      </c>
      <c r="CP50" s="32" t="str">
        <f t="shared" si="91"/>
        <v>2U</v>
      </c>
      <c r="CQ50" s="33" t="str">
        <f t="shared" si="91"/>
        <v>3Ama</v>
      </c>
      <c r="CR50" s="191"/>
      <c r="CS50" s="113" t="str">
        <f>$AQ50</f>
        <v>Quantity</v>
      </c>
      <c r="CT50" s="113" t="str">
        <f>$AR50</f>
        <v>Units</v>
      </c>
      <c r="CU50" s="485" t="str">
        <f>CU$1</f>
        <v>1-R/U</v>
      </c>
      <c r="CV50" s="31" t="str">
        <f t="shared" ref="CV50:CX50" si="92">CV$1</f>
        <v>1-Omy/R</v>
      </c>
      <c r="CW50" s="32" t="str">
        <f t="shared" si="92"/>
        <v>1-Omy/U</v>
      </c>
      <c r="CX50" s="33" t="str">
        <f t="shared" si="92"/>
        <v>1-ROX/U</v>
      </c>
      <c r="CY50" s="14"/>
    </row>
    <row r="51" spans="1:104">
      <c r="A51" s="83"/>
      <c r="B51" s="83"/>
      <c r="C51" s="83"/>
      <c r="D51" s="83"/>
      <c r="E51" s="14"/>
      <c r="F51" s="14"/>
      <c r="G51" s="83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16"/>
      <c r="AA51" s="271" t="s">
        <v>48</v>
      </c>
      <c r="AB51" s="257"/>
      <c r="AC51" s="254"/>
      <c r="AD51" s="158" t="s">
        <v>49</v>
      </c>
      <c r="AE51" s="117"/>
      <c r="AF51" s="255"/>
      <c r="AG51" s="105"/>
      <c r="AH51" s="106"/>
      <c r="AI51" s="17"/>
      <c r="AJ51" s="8"/>
      <c r="AK51" s="8"/>
      <c r="AL51" s="8"/>
      <c r="AM51" s="8"/>
      <c r="AP51" s="455" t="str">
        <f>E42</f>
        <v/>
      </c>
      <c r="AQ51" s="488" t="s">
        <v>5</v>
      </c>
      <c r="AR51" s="37" t="s">
        <v>4</v>
      </c>
      <c r="AS51" s="21" t="str">
        <f>IF(ISNUMBER(AJ51),AJ51-($G43*AJ50+$G42),"")</f>
        <v/>
      </c>
      <c r="AT51" s="21" t="str">
        <f>IF(ISNUMBER(AK51),AK51-($G43*AK50+$G42),"")</f>
        <v/>
      </c>
      <c r="AU51" s="21" t="str">
        <f>IF(ISNUMBER(AL51),AL51-($G43*AL50+$G42),"")</f>
        <v/>
      </c>
      <c r="AV51" s="21" t="str">
        <f>IF(ISNUMBER(AM51),AM51-($G43*AM50+$G42),"")</f>
        <v/>
      </c>
      <c r="AW51" s="107">
        <f>$AH50</f>
        <v>0</v>
      </c>
      <c r="AX51" s="107">
        <f>$AI50</f>
        <v>0</v>
      </c>
      <c r="AY51" s="73" t="str">
        <f>IF(ISNUMBER(AJ50),AJ50,"")</f>
        <v/>
      </c>
      <c r="AZ51" s="73" t="str">
        <f>IF(ISNUMBER(AK50),AK50,"")</f>
        <v/>
      </c>
      <c r="BA51" s="73" t="str">
        <f>IF(ISNUMBER(AL50),AL50,"")</f>
        <v/>
      </c>
      <c r="BB51" s="73" t="str">
        <f t="shared" ref="BB51" si="93">IF(ISNUMBER(AM50),AM50,"")</f>
        <v/>
      </c>
      <c r="BC51" s="166"/>
      <c r="BD51" s="176" t="str">
        <f>$AA44</f>
        <v>•</v>
      </c>
      <c r="BE51" s="193">
        <f>$D42</f>
        <v>0</v>
      </c>
      <c r="BF51" s="124">
        <f>$B43</f>
        <v>0</v>
      </c>
      <c r="BG51" s="194" t="str">
        <f>$E42</f>
        <v/>
      </c>
      <c r="BH51" s="195"/>
      <c r="BI51" s="196" t="str">
        <f>IF(ISNUMBER($AB53),$AB53,"")</f>
        <v/>
      </c>
      <c r="BJ51" s="489" t="str">
        <f>AH2</f>
        <v>O2 flow per cells</v>
      </c>
      <c r="BK51" s="489" t="str">
        <f>AI2</f>
        <v>pmol/(s*Mill)</v>
      </c>
      <c r="BL51" s="7" t="str">
        <f>IF(ISNUMBER(AS51),AS51/AJ43,"")</f>
        <v/>
      </c>
      <c r="BM51" s="7" t="str">
        <f>IF(ISNUMBER(AT51),AT51/AK43,"")</f>
        <v/>
      </c>
      <c r="BN51" s="7" t="str">
        <f>IF(ISNUMBER(AU51),AU51/AL43,"")</f>
        <v/>
      </c>
      <c r="BO51" s="7" t="str">
        <f>IF(ISNUMBER(AV51),AV51/AM43,"")</f>
        <v/>
      </c>
      <c r="BP51" s="194" t="str">
        <f>$E42</f>
        <v/>
      </c>
      <c r="BQ51" s="6" t="s">
        <v>19</v>
      </c>
      <c r="BR51" s="6" t="s">
        <v>20</v>
      </c>
      <c r="BS51" s="5" t="str">
        <f>IF(ISNUMBER(BL51),BL51/$AQ49,"")</f>
        <v/>
      </c>
      <c r="BT51" s="5" t="str">
        <f>IF(ISNUMBER(BM51),BM51/$AQ49,"")</f>
        <v/>
      </c>
      <c r="BU51" s="5" t="str">
        <f t="shared" ref="BU51" si="94">IF(ISNUMBER(BN51),BN51/$AQ49,"")</f>
        <v/>
      </c>
      <c r="BV51" s="5" t="str">
        <f>IF(ISNUMBER(BO51),BO51/$AQ49,"")</f>
        <v/>
      </c>
      <c r="BW51" s="194" t="str">
        <f>$E42</f>
        <v/>
      </c>
      <c r="BX51" s="6" t="s">
        <v>18</v>
      </c>
      <c r="BY51" s="6" t="s">
        <v>21</v>
      </c>
      <c r="BZ51" s="5" t="str">
        <f>IF(ISNUMBER(BN51),1-BL51/BN51,"")</f>
        <v/>
      </c>
      <c r="CA51" s="5" t="str">
        <f>IF(ISNUMBER(BM51),1-BM51/BL51,"")</f>
        <v/>
      </c>
      <c r="CB51" s="5" t="str">
        <f>IF(ISNUMBER(BM51),1-BM51/BN51,"")</f>
        <v/>
      </c>
      <c r="CC51" s="5" t="str">
        <f>IF(ISNUMBER(BN51),1-BO51/BN51,"")</f>
        <v/>
      </c>
      <c r="CD51" s="194" t="str">
        <f>$E42</f>
        <v/>
      </c>
      <c r="CE51" s="489" t="str">
        <f>AH3</f>
        <v>O2 flow per cells (mt: ROX-corr.)</v>
      </c>
      <c r="CF51" s="489" t="str">
        <f>AI2</f>
        <v>pmol/(s*Mill)</v>
      </c>
      <c r="CG51" s="7" t="str">
        <f>IF(ISNUMBER(BL51),BL51-$AR49,"")</f>
        <v/>
      </c>
      <c r="CH51" s="7" t="str">
        <f>IF(ISNUMBER(BM51),BM51-$AR49,"")</f>
        <v/>
      </c>
      <c r="CI51" s="7" t="str">
        <f>IF(ISNUMBER(BN51),BN51-$AR49,"")</f>
        <v/>
      </c>
      <c r="CJ51" s="7" t="str">
        <f>IF(ISNUMBER(BO51),BO51-$AR49,"")</f>
        <v/>
      </c>
      <c r="CK51" s="194" t="str">
        <f>$E42</f>
        <v/>
      </c>
      <c r="CL51" s="6" t="s">
        <v>3</v>
      </c>
      <c r="CM51" s="6" t="s">
        <v>1</v>
      </c>
      <c r="CN51" s="5" t="str">
        <f>IF(ISNUMBER(CG51),CG51/($AQ49-$AR49),"")</f>
        <v/>
      </c>
      <c r="CO51" s="5" t="str">
        <f>IF(ISNUMBER(CH51),CH51/($AQ49-$AR49),"")</f>
        <v/>
      </c>
      <c r="CP51" s="5" t="str">
        <f>IF(ISNUMBER(CI51),CI51/($AQ49-$AR49),"")</f>
        <v/>
      </c>
      <c r="CQ51" s="5" t="str">
        <f>IF(ISNUMBER(CJ51),CJ51/($AQ49-$AR49),"")</f>
        <v/>
      </c>
      <c r="CR51" s="194" t="str">
        <f>$E42</f>
        <v/>
      </c>
      <c r="CS51" s="6" t="s">
        <v>2</v>
      </c>
      <c r="CT51" s="6" t="s">
        <v>1</v>
      </c>
      <c r="CU51" s="5" t="str">
        <f>IF(ISNUMBER(CI51),1-CG51/CI51,"")</f>
        <v/>
      </c>
      <c r="CV51" s="5" t="str">
        <f>IF(ISNUMBER(CH51),1-CH51/CG51,"")</f>
        <v/>
      </c>
      <c r="CW51" s="5" t="str">
        <f>IF(ISNUMBER(CH51),1-CH51/CI51,"")</f>
        <v/>
      </c>
      <c r="CX51" s="5" t="str">
        <f>IF(ISNUMBER(CI51),1-CJ51/CI51,"")</f>
        <v/>
      </c>
      <c r="CY51" s="14"/>
    </row>
    <row r="52" spans="1:104">
      <c r="A52" s="83"/>
      <c r="B52" s="83"/>
      <c r="C52" s="83"/>
      <c r="D52" s="83"/>
      <c r="E52" s="83"/>
      <c r="F52" s="83"/>
      <c r="G52" s="83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26"/>
      <c r="AA52" s="272" t="s">
        <v>50</v>
      </c>
      <c r="AB52" s="258"/>
      <c r="AC52" s="259"/>
      <c r="AD52" s="158" t="s">
        <v>178</v>
      </c>
      <c r="AE52" s="256"/>
      <c r="AF52" s="255"/>
      <c r="AG52" s="274"/>
      <c r="AH52" s="275"/>
      <c r="AI52" s="275"/>
      <c r="AJ52" s="276"/>
      <c r="AK52" s="276"/>
      <c r="AL52" s="276"/>
      <c r="AM52" s="276"/>
      <c r="AN52" s="2"/>
      <c r="AO52" s="11"/>
      <c r="AP52" s="74"/>
      <c r="AQ52" s="75"/>
      <c r="AR52" s="75"/>
      <c r="AS52" s="3"/>
      <c r="AT52" s="3"/>
      <c r="AU52" s="3"/>
      <c r="AV52" s="3"/>
      <c r="AW52" s="4"/>
      <c r="AX52" s="4"/>
      <c r="AY52" s="2"/>
      <c r="AZ52" s="2"/>
      <c r="BA52" s="2"/>
      <c r="BB52" s="2"/>
      <c r="BC52" s="76"/>
      <c r="BD52" s="4"/>
      <c r="BE52" s="4"/>
      <c r="BF52" s="75"/>
      <c r="BG52" s="77"/>
      <c r="BH52" s="77"/>
      <c r="BI52" s="2"/>
      <c r="BJ52" s="4"/>
      <c r="BK52" s="4"/>
      <c r="BL52" s="3"/>
      <c r="BM52" s="3"/>
      <c r="BN52" s="3"/>
      <c r="BO52" s="3"/>
      <c r="BP52" s="14"/>
      <c r="BQ52" s="4"/>
      <c r="BR52" s="4"/>
      <c r="BS52" s="2"/>
      <c r="BT52" s="2"/>
      <c r="BU52" s="2"/>
      <c r="BV52" s="2"/>
      <c r="BW52" s="14"/>
      <c r="BX52" s="4"/>
      <c r="BY52" s="4"/>
      <c r="BZ52" s="2"/>
      <c r="CA52" s="2"/>
      <c r="CB52" s="2"/>
      <c r="CC52" s="2"/>
      <c r="CD52" s="13"/>
      <c r="CE52" s="4"/>
      <c r="CF52" s="4"/>
      <c r="CG52" s="3"/>
      <c r="CH52" s="3"/>
      <c r="CI52" s="3"/>
      <c r="CJ52" s="3"/>
      <c r="CK52" s="14"/>
      <c r="CL52" s="4"/>
      <c r="CM52" s="4"/>
      <c r="CN52" s="2"/>
      <c r="CO52" s="2"/>
      <c r="CP52" s="2"/>
      <c r="CQ52" s="2"/>
      <c r="CR52" s="14"/>
      <c r="CS52" s="4"/>
      <c r="CT52" s="4"/>
      <c r="CU52" s="2"/>
      <c r="CV52" s="2"/>
      <c r="CW52" s="2"/>
      <c r="CX52" s="2"/>
      <c r="CY52" s="14"/>
    </row>
    <row r="53" spans="1:104">
      <c r="A53" s="83"/>
      <c r="B53" s="83"/>
      <c r="C53" s="83"/>
      <c r="D53" s="83"/>
      <c r="E53" s="83"/>
      <c r="F53" s="83"/>
      <c r="G53" s="83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26"/>
      <c r="AA53" s="271" t="s">
        <v>51</v>
      </c>
      <c r="AB53" s="260"/>
      <c r="AC53" s="261"/>
      <c r="AD53" s="262" t="s">
        <v>52</v>
      </c>
      <c r="AE53" s="263">
        <v>-2</v>
      </c>
      <c r="AF53" s="255"/>
      <c r="AG53" s="274"/>
      <c r="AH53" s="274"/>
      <c r="AI53" s="274"/>
      <c r="AJ53" s="145"/>
      <c r="AK53" s="145"/>
      <c r="AL53" s="145"/>
      <c r="AM53" s="145"/>
      <c r="AN53" s="133"/>
      <c r="AO53" s="181"/>
      <c r="AP53" s="74"/>
      <c r="AQ53" s="142"/>
      <c r="AR53" s="142"/>
      <c r="AS53" s="135"/>
      <c r="AT53" s="135"/>
      <c r="AU53" s="135"/>
      <c r="AV53" s="135"/>
      <c r="AW53" s="127"/>
      <c r="AX53" s="127"/>
      <c r="AY53" s="133"/>
      <c r="AZ53" s="133"/>
      <c r="BA53" s="133"/>
      <c r="BB53" s="133"/>
      <c r="BC53" s="166"/>
      <c r="BD53" s="127"/>
      <c r="BE53" s="127"/>
      <c r="BF53" s="142"/>
      <c r="BG53" s="183"/>
      <c r="BH53" s="183"/>
      <c r="BI53" s="133"/>
      <c r="BJ53" s="127"/>
      <c r="BK53" s="127"/>
      <c r="BL53" s="135"/>
      <c r="BM53" s="135"/>
      <c r="BN53" s="135"/>
      <c r="BO53" s="135"/>
      <c r="BP53" s="14"/>
      <c r="BQ53" s="127"/>
      <c r="BR53" s="127"/>
      <c r="BS53" s="133"/>
      <c r="BT53" s="133"/>
      <c r="BU53" s="133"/>
      <c r="BV53" s="133"/>
      <c r="BW53" s="14"/>
      <c r="BX53" s="127"/>
      <c r="BY53" s="127"/>
      <c r="BZ53" s="133"/>
      <c r="CA53" s="133"/>
      <c r="CB53" s="133"/>
      <c r="CC53" s="133"/>
      <c r="CD53" s="13"/>
      <c r="CE53" s="127"/>
      <c r="CF53" s="127"/>
      <c r="CG53" s="135"/>
      <c r="CH53" s="135"/>
      <c r="CI53" s="135"/>
      <c r="CJ53" s="135"/>
      <c r="CK53" s="14"/>
      <c r="CL53" s="127"/>
      <c r="CM53" s="127"/>
      <c r="CN53" s="133"/>
      <c r="CO53" s="133"/>
      <c r="CP53" s="133"/>
      <c r="CQ53" s="133"/>
      <c r="CR53" s="14"/>
      <c r="CS53" s="127"/>
      <c r="CT53" s="127"/>
      <c r="CU53" s="133"/>
      <c r="CV53" s="133"/>
      <c r="CW53" s="133"/>
      <c r="CX53" s="133"/>
      <c r="CY53" s="14"/>
    </row>
    <row r="54" spans="1:104" ht="13.5" thickBot="1">
      <c r="A54" s="83"/>
      <c r="B54" s="83"/>
      <c r="C54" s="83"/>
      <c r="D54" s="83"/>
      <c r="E54" s="83"/>
      <c r="F54" s="83"/>
      <c r="G54" s="83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26"/>
      <c r="AA54" s="273" t="s">
        <v>53</v>
      </c>
      <c r="AB54" s="264">
        <v>2</v>
      </c>
      <c r="AC54" s="265" t="s">
        <v>54</v>
      </c>
      <c r="AD54" s="266" t="s">
        <v>55</v>
      </c>
      <c r="AE54" s="267">
        <v>2.5000000000000001E-2</v>
      </c>
      <c r="AF54" s="268"/>
      <c r="AG54" s="274"/>
      <c r="AH54" s="274"/>
      <c r="AI54" s="274"/>
      <c r="AJ54" s="145"/>
      <c r="AK54" s="145"/>
      <c r="AL54" s="145"/>
      <c r="AM54" s="145"/>
      <c r="AN54" s="133"/>
      <c r="AO54" s="181"/>
      <c r="AP54" s="74"/>
      <c r="AQ54" s="142"/>
      <c r="AR54" s="142"/>
      <c r="AS54" s="135"/>
      <c r="AT54" s="135"/>
      <c r="AU54" s="135"/>
      <c r="AV54" s="135"/>
      <c r="AW54" s="127"/>
      <c r="AX54" s="127"/>
      <c r="AY54" s="133"/>
      <c r="AZ54" s="133"/>
      <c r="BA54" s="133"/>
      <c r="BB54" s="133"/>
      <c r="BC54" s="166"/>
      <c r="BD54" s="127"/>
      <c r="BE54" s="127"/>
      <c r="BF54" s="142"/>
      <c r="BG54" s="183"/>
      <c r="BH54" s="183"/>
      <c r="BI54" s="133"/>
      <c r="BJ54" s="127"/>
      <c r="BK54" s="127"/>
      <c r="BL54" s="135"/>
      <c r="BM54" s="135"/>
      <c r="BN54" s="135"/>
      <c r="BO54" s="135"/>
      <c r="BP54" s="14"/>
      <c r="BQ54" s="127"/>
      <c r="BR54" s="127"/>
      <c r="BS54" s="133"/>
      <c r="BT54" s="133"/>
      <c r="BU54" s="133"/>
      <c r="BV54" s="133"/>
      <c r="BW54" s="14"/>
      <c r="BX54" s="127"/>
      <c r="BY54" s="127"/>
      <c r="BZ54" s="133"/>
      <c r="CA54" s="133"/>
      <c r="CB54" s="133"/>
      <c r="CC54" s="133"/>
      <c r="CD54" s="13"/>
      <c r="CE54" s="127"/>
      <c r="CF54" s="127"/>
      <c r="CG54" s="135"/>
      <c r="CH54" s="135"/>
      <c r="CI54" s="135"/>
      <c r="CJ54" s="135"/>
      <c r="CK54" s="14"/>
      <c r="CL54" s="127"/>
      <c r="CM54" s="127"/>
      <c r="CN54" s="133"/>
      <c r="CO54" s="133"/>
      <c r="CP54" s="133"/>
      <c r="CQ54" s="133"/>
      <c r="CR54" s="14"/>
      <c r="CS54" s="127"/>
      <c r="CT54" s="127"/>
      <c r="CU54" s="133"/>
      <c r="CV54" s="133"/>
      <c r="CW54" s="133"/>
      <c r="CX54" s="133"/>
      <c r="CY54" s="14"/>
    </row>
    <row r="55" spans="1:104">
      <c r="A55" s="83"/>
      <c r="B55" s="83"/>
      <c r="C55" s="83"/>
      <c r="D55" s="83"/>
      <c r="E55" s="83"/>
      <c r="F55" s="83"/>
      <c r="G55" s="83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26"/>
      <c r="AH55" s="127"/>
      <c r="AI55" s="127"/>
      <c r="AJ55" s="135"/>
      <c r="AK55" s="135"/>
      <c r="AL55" s="135"/>
      <c r="AM55" s="135"/>
      <c r="AN55" s="133"/>
      <c r="AO55" s="181"/>
      <c r="AP55" s="74"/>
      <c r="AQ55" s="142"/>
      <c r="AR55" s="142"/>
      <c r="AS55" s="135"/>
      <c r="AT55" s="135"/>
      <c r="AU55" s="135"/>
      <c r="AV55" s="135"/>
      <c r="AW55" s="127"/>
      <c r="AX55" s="127"/>
      <c r="AY55" s="133"/>
      <c r="AZ55" s="133"/>
      <c r="BA55" s="133"/>
      <c r="BB55" s="133"/>
      <c r="BC55" s="166"/>
      <c r="BD55" s="127"/>
      <c r="BE55" s="127"/>
      <c r="BF55" s="142"/>
      <c r="BG55" s="183"/>
      <c r="BH55" s="183"/>
      <c r="BI55" s="133"/>
      <c r="BJ55" s="127"/>
      <c r="BK55" s="127"/>
      <c r="BL55" s="135"/>
      <c r="BM55" s="135"/>
      <c r="BN55" s="135"/>
      <c r="BO55" s="135"/>
      <c r="BP55" s="14"/>
      <c r="BQ55" s="127"/>
      <c r="BV55" s="133"/>
      <c r="BW55" s="14"/>
      <c r="BX55" s="127"/>
      <c r="BY55" s="127"/>
      <c r="BZ55" s="133"/>
      <c r="CA55" s="133"/>
      <c r="CB55" s="133"/>
      <c r="CC55" s="133"/>
      <c r="CD55" s="13"/>
      <c r="CE55" s="127"/>
      <c r="CF55" s="127"/>
      <c r="CG55" s="135"/>
      <c r="CH55" s="135"/>
      <c r="CI55" s="135"/>
      <c r="CJ55" s="135"/>
      <c r="CK55" s="14"/>
      <c r="CL55" s="127"/>
      <c r="CM55" s="127"/>
      <c r="CN55" s="133"/>
      <c r="CO55" s="133"/>
      <c r="CP55" s="133"/>
      <c r="CQ55" s="133"/>
      <c r="CR55" s="14"/>
      <c r="CS55" s="127"/>
      <c r="CT55" s="127"/>
      <c r="CU55" s="133"/>
      <c r="CV55" s="133"/>
      <c r="CW55" s="133"/>
      <c r="CX55" s="133"/>
      <c r="CY55" s="14"/>
    </row>
    <row r="56" spans="1:104">
      <c r="A56" s="83"/>
      <c r="B56" s="83"/>
      <c r="C56" s="83"/>
      <c r="D56" s="83"/>
      <c r="E56" s="83"/>
      <c r="F56" s="83"/>
      <c r="G56" s="83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26"/>
      <c r="AH56" s="127"/>
      <c r="AI56" s="127"/>
      <c r="AJ56" s="135"/>
      <c r="AK56" s="135"/>
      <c r="AL56" s="135"/>
      <c r="AM56" s="135"/>
      <c r="AN56" s="133"/>
      <c r="AO56" s="181"/>
      <c r="AP56" s="74"/>
      <c r="AQ56" s="142"/>
      <c r="AR56" s="142"/>
      <c r="AS56" s="135"/>
      <c r="AT56" s="135"/>
      <c r="AU56" s="135"/>
      <c r="AV56" s="135"/>
      <c r="AW56" s="127"/>
      <c r="AX56" s="127"/>
      <c r="AY56" s="133"/>
      <c r="AZ56" s="133"/>
      <c r="BA56" s="133"/>
      <c r="BB56" s="133"/>
      <c r="BC56" s="166"/>
      <c r="BD56" s="127"/>
      <c r="BE56" s="127"/>
      <c r="BF56" s="142"/>
      <c r="BG56" s="183"/>
      <c r="BH56" s="183"/>
      <c r="BI56" s="133"/>
      <c r="BJ56" s="127"/>
      <c r="BK56" s="127"/>
      <c r="BL56" s="135"/>
      <c r="BM56" s="135"/>
      <c r="BN56" s="135"/>
      <c r="BO56" s="135"/>
      <c r="BP56" s="14"/>
      <c r="BQ56" s="127"/>
      <c r="BV56" s="133"/>
      <c r="BW56" s="14"/>
      <c r="BX56" s="127"/>
      <c r="BY56" s="127"/>
      <c r="BZ56" s="133"/>
      <c r="CA56" s="133"/>
      <c r="CB56" s="133"/>
      <c r="CC56" s="133"/>
      <c r="CD56" s="13"/>
      <c r="CE56" s="127"/>
      <c r="CF56" s="127"/>
      <c r="CG56" s="135"/>
      <c r="CH56" s="135"/>
      <c r="CI56" s="135"/>
      <c r="CJ56" s="135"/>
      <c r="CK56" s="14"/>
      <c r="CL56" s="127"/>
      <c r="CM56" s="127"/>
      <c r="CN56" s="133"/>
      <c r="CO56" s="133"/>
      <c r="CP56" s="133"/>
      <c r="CQ56" s="133"/>
      <c r="CR56" s="14"/>
      <c r="CS56" s="127"/>
      <c r="CT56" s="127"/>
      <c r="CU56" s="133"/>
      <c r="CV56" s="133"/>
      <c r="CW56" s="133"/>
      <c r="CX56" s="133"/>
      <c r="CY56" s="14"/>
    </row>
    <row r="57" spans="1:104">
      <c r="A57" s="83"/>
      <c r="B57" s="83"/>
      <c r="C57" s="83"/>
      <c r="D57" s="83"/>
      <c r="E57" s="83"/>
      <c r="F57" s="83"/>
      <c r="G57" s="83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AH57" s="127"/>
      <c r="AI57" s="127"/>
      <c r="AJ57" s="135"/>
      <c r="AK57" s="135"/>
      <c r="AL57" s="135"/>
      <c r="AM57" s="135"/>
      <c r="AN57" s="133"/>
      <c r="AO57" s="181"/>
      <c r="AP57" s="74"/>
      <c r="AQ57" s="142"/>
      <c r="AR57" s="142"/>
      <c r="AS57" s="135"/>
      <c r="AT57" s="135"/>
      <c r="AU57" s="135"/>
      <c r="AV57" s="135"/>
      <c r="AW57" s="127"/>
      <c r="AX57" s="127"/>
      <c r="AY57" s="133"/>
      <c r="AZ57" s="133"/>
      <c r="BA57" s="133"/>
      <c r="BB57" s="133"/>
      <c r="BC57" s="166"/>
      <c r="BD57" s="127"/>
      <c r="BE57" s="127"/>
      <c r="BF57" s="142"/>
      <c r="BG57" s="183"/>
      <c r="BH57" s="183"/>
      <c r="BI57" s="133"/>
      <c r="BJ57" s="127"/>
      <c r="BK57" s="127"/>
      <c r="BL57" s="135"/>
      <c r="BM57" s="135"/>
      <c r="BN57" s="135"/>
      <c r="BO57" s="135"/>
      <c r="BP57" s="14"/>
      <c r="BQ57" s="127"/>
      <c r="BV57" s="133"/>
      <c r="BW57" s="14"/>
      <c r="BX57" s="127"/>
      <c r="BY57" s="127"/>
      <c r="BZ57" s="133"/>
      <c r="CA57" s="133"/>
      <c r="CB57" s="133"/>
      <c r="CC57" s="133"/>
      <c r="CD57" s="13"/>
      <c r="CE57" s="127"/>
      <c r="CF57" s="127"/>
      <c r="CG57" s="135"/>
      <c r="CH57" s="135"/>
      <c r="CI57" s="135"/>
      <c r="CJ57" s="135"/>
      <c r="CK57" s="14"/>
      <c r="CL57" s="127"/>
      <c r="CM57" s="127"/>
      <c r="CN57" s="133"/>
      <c r="CO57" s="133"/>
      <c r="CP57" s="133"/>
      <c r="CQ57" s="133"/>
      <c r="CR57" s="14"/>
      <c r="CS57" s="127"/>
      <c r="CT57" s="127"/>
      <c r="CU57" s="133"/>
      <c r="CV57" s="133"/>
      <c r="CW57" s="133"/>
      <c r="CX57" s="133"/>
      <c r="CY57" s="14"/>
    </row>
    <row r="58" spans="1:104">
      <c r="A58" s="184"/>
      <c r="B58" s="133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26"/>
      <c r="AH58" s="127"/>
      <c r="AI58" s="127"/>
      <c r="AJ58" s="135"/>
      <c r="AK58" s="135"/>
      <c r="AL58" s="135"/>
      <c r="AM58" s="135"/>
      <c r="AN58" s="133"/>
      <c r="AO58" s="181"/>
      <c r="AP58" s="74"/>
      <c r="AQ58" s="142"/>
      <c r="AR58" s="142"/>
      <c r="AS58" s="26" t="str">
        <f>IF(ISNUMBER(AJ58),AJ58-($D51*AJ57+$E51),"")</f>
        <v/>
      </c>
      <c r="AT58" s="26" t="str">
        <f>IF(ISNUMBER(AK58),AK58-($D51*AK57+$E51),"")</f>
        <v/>
      </c>
      <c r="AU58" s="26"/>
      <c r="AV58" s="26" t="str">
        <f>IF(ISNUMBER(AM58),AM58-($D51*AM57+$E51),"")</f>
        <v/>
      </c>
      <c r="AW58" s="127"/>
      <c r="AX58" s="127"/>
      <c r="AY58" s="133"/>
      <c r="AZ58" s="133"/>
      <c r="BA58" s="133"/>
      <c r="BB58" s="133"/>
      <c r="BC58" s="166"/>
      <c r="BD58" s="127"/>
      <c r="BE58" s="127"/>
      <c r="BF58" s="142"/>
      <c r="BG58" s="183"/>
      <c r="BH58" s="183"/>
      <c r="BI58" s="133"/>
      <c r="BJ58" s="127"/>
      <c r="BK58" s="127"/>
      <c r="BL58" s="78" t="str">
        <f>IF(ISNUMBER(AS58),AS58/AJ50,"")</f>
        <v/>
      </c>
      <c r="BM58" s="78" t="str">
        <f>IF(ISNUMBER(AT58),AT58/AK50,"")</f>
        <v/>
      </c>
      <c r="BN58" s="78"/>
      <c r="BO58" s="78" t="str">
        <f>IF(ISNUMBER(AV58),AV58/AM50,"")</f>
        <v/>
      </c>
      <c r="BP58" s="117"/>
      <c r="BQ58" s="141"/>
      <c r="BV58" s="24"/>
      <c r="BW58" s="117"/>
      <c r="BX58" s="141"/>
      <c r="BY58" s="141"/>
      <c r="BZ58" s="27" t="s">
        <v>0</v>
      </c>
      <c r="CA58" s="24" t="str">
        <f>IF(ISNUMBER(BL58),1-BL58/BM58,"")</f>
        <v/>
      </c>
      <c r="CB58" s="24"/>
      <c r="CC58" s="24"/>
      <c r="CD58" s="197"/>
      <c r="CE58" s="141"/>
      <c r="CF58" s="141"/>
      <c r="CG58" s="147"/>
      <c r="CH58" s="147"/>
      <c r="CI58" s="147"/>
      <c r="CJ58" s="147"/>
      <c r="CK58" s="117"/>
      <c r="CL58" s="141"/>
      <c r="CM58" s="141"/>
      <c r="CN58" s="134"/>
      <c r="CO58" s="134"/>
      <c r="CP58" s="134"/>
      <c r="CQ58" s="134"/>
      <c r="CR58" s="117"/>
      <c r="CS58" s="141"/>
      <c r="CT58" s="141"/>
      <c r="CU58" s="134"/>
      <c r="CV58" s="134"/>
      <c r="CW58" s="134"/>
      <c r="CX58" s="134"/>
      <c r="CY58" s="117"/>
    </row>
    <row r="59" spans="1:104">
      <c r="A59" s="184"/>
      <c r="B59" s="133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26"/>
      <c r="AH59" s="127"/>
      <c r="AI59" s="127"/>
      <c r="AJ59" s="135"/>
      <c r="AK59" s="135"/>
      <c r="AL59" s="135"/>
      <c r="AM59" s="135"/>
      <c r="AN59" s="133"/>
      <c r="AO59" s="181"/>
      <c r="AP59" s="74"/>
      <c r="AQ59" s="142"/>
      <c r="AR59" s="142"/>
      <c r="AS59" s="147"/>
      <c r="AT59" s="147"/>
      <c r="AU59" s="147"/>
      <c r="AV59" s="147"/>
      <c r="AW59" s="127"/>
      <c r="AX59" s="127"/>
      <c r="AY59" s="133"/>
      <c r="AZ59" s="133"/>
      <c r="BA59" s="133"/>
      <c r="BB59" s="133"/>
      <c r="BC59" s="166"/>
      <c r="BD59" s="127"/>
      <c r="BE59" s="127"/>
      <c r="BF59" s="142"/>
      <c r="BG59" s="183"/>
      <c r="BH59" s="183"/>
      <c r="BI59" s="133"/>
      <c r="BJ59" s="127"/>
      <c r="BK59" s="127"/>
      <c r="BL59" s="147"/>
      <c r="BM59" s="147"/>
      <c r="BN59" s="147"/>
      <c r="BO59" s="147"/>
      <c r="BP59" s="117"/>
      <c r="BQ59" s="141"/>
      <c r="BV59" s="134"/>
      <c r="BW59" s="117"/>
      <c r="BX59" s="141"/>
      <c r="BY59" s="141"/>
      <c r="BZ59" s="134"/>
      <c r="CA59" s="134"/>
      <c r="CB59" s="134"/>
      <c r="CC59" s="134"/>
      <c r="CD59" s="197"/>
      <c r="CE59" s="141"/>
      <c r="CF59" s="141"/>
      <c r="CG59" s="147"/>
      <c r="CH59" s="147"/>
      <c r="CI59" s="147"/>
      <c r="CJ59" s="147"/>
      <c r="CK59" s="117"/>
      <c r="CL59" s="141"/>
      <c r="CM59" s="141"/>
      <c r="CN59" s="134"/>
      <c r="CO59" s="134"/>
      <c r="CP59" s="134"/>
      <c r="CQ59" s="134"/>
      <c r="CR59" s="117"/>
      <c r="CS59" s="141"/>
      <c r="CT59" s="141"/>
      <c r="CU59" s="134"/>
      <c r="CV59" s="134"/>
      <c r="CW59" s="134"/>
      <c r="CX59" s="134"/>
      <c r="CY59" s="117"/>
    </row>
    <row r="60" spans="1:104" ht="13.5" thickBot="1">
      <c r="A60" s="460" t="s">
        <v>68</v>
      </c>
      <c r="B60" s="198" t="str">
        <f>$G$22</f>
        <v>DatLab 7 Template 16-08-02</v>
      </c>
      <c r="C60" s="199"/>
      <c r="D60" s="199"/>
      <c r="E60" s="199"/>
      <c r="F60" s="199"/>
      <c r="G60" s="199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1"/>
      <c r="AA60" s="202"/>
      <c r="AB60" s="202"/>
      <c r="AC60" s="202"/>
      <c r="AD60" s="202"/>
      <c r="AE60" s="202"/>
      <c r="AF60" s="202"/>
      <c r="AG60" s="202"/>
      <c r="AH60" s="12" t="str">
        <f>$B60</f>
        <v>DatLab 7 Template 16-08-02</v>
      </c>
      <c r="AI60" s="161"/>
      <c r="AJ60" s="203"/>
      <c r="AK60" s="203"/>
      <c r="AL60" s="203"/>
      <c r="AM60" s="203"/>
      <c r="AN60" s="204"/>
      <c r="AO60" s="205"/>
      <c r="AP60" s="206"/>
      <c r="AQ60" s="79" t="str">
        <f>$B60</f>
        <v>DatLab 7 Template 16-08-02</v>
      </c>
      <c r="AR60" s="161"/>
      <c r="AS60" s="203"/>
      <c r="AT60" s="203"/>
      <c r="AU60" s="203"/>
      <c r="AV60" s="203"/>
      <c r="AW60" s="161"/>
      <c r="AX60" s="161"/>
      <c r="AY60" s="204"/>
      <c r="AZ60" s="204"/>
      <c r="BA60" s="204"/>
      <c r="BB60" s="204"/>
      <c r="BC60" s="207"/>
      <c r="BD60" s="161"/>
      <c r="BE60" s="161"/>
      <c r="BF60" s="61"/>
      <c r="BG60" s="208"/>
      <c r="BH60" s="208"/>
      <c r="BI60" s="204"/>
      <c r="BJ60" s="79" t="str">
        <f>$B60</f>
        <v>DatLab 7 Template 16-08-02</v>
      </c>
      <c r="BK60" s="161"/>
      <c r="BL60" s="203"/>
      <c r="BM60" s="203"/>
      <c r="BN60" s="203"/>
      <c r="BO60" s="203"/>
      <c r="BP60" s="209"/>
      <c r="BQ60" s="79" t="str">
        <f>$B60</f>
        <v>DatLab 7 Template 16-08-02</v>
      </c>
      <c r="BR60" s="202"/>
      <c r="BS60" s="199"/>
      <c r="BT60" s="199"/>
      <c r="BU60" s="199"/>
      <c r="BV60" s="204"/>
      <c r="BW60" s="209"/>
      <c r="BX60" s="79" t="str">
        <f>$B60</f>
        <v>DatLab 7 Template 16-08-02</v>
      </c>
      <c r="BY60" s="161"/>
      <c r="BZ60" s="204"/>
      <c r="CA60" s="204"/>
      <c r="CB60" s="204"/>
      <c r="CC60" s="204"/>
      <c r="CD60" s="210"/>
      <c r="CE60" s="79" t="str">
        <f>$B60</f>
        <v>DatLab 7 Template 16-08-02</v>
      </c>
      <c r="CF60" s="161"/>
      <c r="CG60" s="203"/>
      <c r="CH60" s="203"/>
      <c r="CI60" s="203"/>
      <c r="CJ60" s="203"/>
      <c r="CK60" s="209"/>
      <c r="CL60" s="79" t="str">
        <f>$B60</f>
        <v>DatLab 7 Template 16-08-02</v>
      </c>
      <c r="CM60" s="161"/>
      <c r="CN60" s="204"/>
      <c r="CO60" s="204"/>
      <c r="CP60" s="204"/>
      <c r="CQ60" s="204"/>
      <c r="CR60" s="209"/>
      <c r="CS60" s="79" t="str">
        <f>$B60</f>
        <v>DatLab 7 Template 16-08-02</v>
      </c>
      <c r="CT60" s="161"/>
      <c r="CU60" s="204"/>
      <c r="CV60" s="204"/>
      <c r="CW60" s="204"/>
      <c r="CX60" s="204"/>
      <c r="CY60" s="209"/>
    </row>
    <row r="61" spans="1:104">
      <c r="A61" s="331" t="s">
        <v>105</v>
      </c>
      <c r="B61" s="285" t="str">
        <f>AA64</f>
        <v>•</v>
      </c>
      <c r="C61" s="277"/>
      <c r="F61" s="55" t="s">
        <v>16</v>
      </c>
      <c r="G61" s="56">
        <f>AC65</f>
        <v>0</v>
      </c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425"/>
      <c r="AC61" s="110"/>
      <c r="AD61" s="110"/>
      <c r="AE61" s="110"/>
      <c r="AF61" s="110"/>
      <c r="AG61" s="110"/>
      <c r="AH61" s="110"/>
      <c r="AI61" s="180" t="s">
        <v>65</v>
      </c>
      <c r="AJ61" s="485" t="str">
        <f>AJ$1</f>
        <v>R</v>
      </c>
      <c r="AK61" s="31" t="str">
        <f t="shared" ref="AK61:AM61" si="95">AK$1</f>
        <v>1Omy</v>
      </c>
      <c r="AL61" s="32" t="str">
        <f t="shared" si="95"/>
        <v>2U</v>
      </c>
      <c r="AM61" s="33" t="str">
        <f t="shared" si="95"/>
        <v>3Ama</v>
      </c>
      <c r="AN61" s="133"/>
      <c r="AO61" s="181"/>
      <c r="AP61" s="74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8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3"/>
      <c r="BR61" s="143"/>
      <c r="BS61" s="143"/>
      <c r="BT61" s="143"/>
      <c r="BU61" s="143"/>
      <c r="BV61" s="143"/>
      <c r="BW61" s="14"/>
      <c r="BY61" s="143"/>
      <c r="BZ61" s="143"/>
      <c r="CA61" s="143"/>
      <c r="CB61" s="143"/>
      <c r="CC61" s="143"/>
      <c r="CD61" s="13"/>
      <c r="CF61" s="143"/>
      <c r="CG61" s="143"/>
      <c r="CH61" s="143"/>
      <c r="CI61" s="143"/>
      <c r="CJ61" s="143"/>
      <c r="CK61" s="13"/>
      <c r="CM61" s="143"/>
      <c r="CN61" s="143"/>
      <c r="CO61" s="143"/>
      <c r="CP61" s="143"/>
      <c r="CQ61" s="143"/>
      <c r="CR61" s="13"/>
      <c r="CT61" s="143"/>
      <c r="CU61" s="143"/>
      <c r="CV61" s="143"/>
      <c r="CW61" s="143"/>
      <c r="CX61" s="143"/>
      <c r="CY61" s="13"/>
    </row>
    <row r="62" spans="1:104">
      <c r="A62" s="452" t="str">
        <f>E62</f>
        <v/>
      </c>
      <c r="B62" s="286" t="s">
        <v>26</v>
      </c>
      <c r="C62" s="88">
        <f>AB67</f>
        <v>0</v>
      </c>
      <c r="D62" s="88">
        <f>AB69</f>
        <v>0</v>
      </c>
      <c r="E62" s="278" t="str">
        <f>IF(ISNUMBER(AB70),AB70+0.01*AB71,"")</f>
        <v/>
      </c>
      <c r="F62" s="279" t="s">
        <v>10</v>
      </c>
      <c r="G62" s="98">
        <f>AE73</f>
        <v>-2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240" t="str">
        <f>$E62</f>
        <v/>
      </c>
      <c r="AA62" s="176"/>
      <c r="AB62" s="176"/>
      <c r="AC62" s="176"/>
      <c r="AD62" s="176"/>
      <c r="AE62" s="176"/>
      <c r="AF62" s="176"/>
      <c r="AG62" s="176"/>
      <c r="AH62" s="57" t="s">
        <v>215</v>
      </c>
      <c r="AI62" s="58" t="s">
        <v>12</v>
      </c>
      <c r="AJ62" s="182">
        <f>AJ66</f>
        <v>0</v>
      </c>
      <c r="AK62" s="182">
        <f t="shared" ref="AK62:AM62" si="96">AK66</f>
        <v>0</v>
      </c>
      <c r="AL62" s="182">
        <f t="shared" si="96"/>
        <v>0</v>
      </c>
      <c r="AM62" s="182">
        <f t="shared" si="96"/>
        <v>0</v>
      </c>
      <c r="AN62" s="133"/>
      <c r="AO62" s="181"/>
      <c r="AP62" s="74"/>
      <c r="AQ62" s="142"/>
      <c r="AR62" s="142"/>
      <c r="AS62" s="135"/>
      <c r="AT62" s="135"/>
      <c r="AU62" s="135"/>
      <c r="AV62" s="135"/>
      <c r="AW62" s="127"/>
      <c r="AX62" s="127"/>
      <c r="AY62" s="133"/>
      <c r="AZ62" s="133"/>
      <c r="BA62" s="133"/>
      <c r="BB62" s="133"/>
      <c r="BC62" s="166"/>
      <c r="BD62" s="127"/>
      <c r="BE62" s="127"/>
      <c r="BF62" s="142"/>
      <c r="BG62" s="183"/>
      <c r="BH62" s="183"/>
      <c r="BI62" s="133"/>
      <c r="BJ62" s="127"/>
      <c r="BK62" s="127"/>
      <c r="BL62" s="135"/>
      <c r="BM62" s="135"/>
      <c r="BN62" s="135"/>
      <c r="BO62" s="135"/>
      <c r="BP62" s="14"/>
      <c r="BQ62" s="127"/>
      <c r="BR62" s="127"/>
      <c r="BS62" s="133"/>
      <c r="BT62" s="133"/>
      <c r="BU62" s="133"/>
      <c r="BV62" s="133"/>
      <c r="BW62" s="14"/>
      <c r="BX62" s="127"/>
      <c r="BY62" s="127"/>
      <c r="BZ62" s="133"/>
      <c r="CA62" s="133"/>
      <c r="CB62" s="133"/>
      <c r="CC62" s="133"/>
      <c r="CD62" s="13"/>
      <c r="CE62" s="127"/>
      <c r="CF62" s="127"/>
      <c r="CG62" s="135"/>
      <c r="CH62" s="135"/>
      <c r="CI62" s="135"/>
      <c r="CJ62" s="135"/>
      <c r="CK62" s="14"/>
      <c r="CL62" s="127"/>
      <c r="CM62" s="127"/>
      <c r="CN62" s="133"/>
      <c r="CO62" s="133"/>
      <c r="CP62" s="133"/>
      <c r="CQ62" s="133"/>
      <c r="CR62" s="14"/>
      <c r="CS62" s="127"/>
      <c r="CT62" s="127"/>
      <c r="CU62" s="133"/>
      <c r="CV62" s="133"/>
      <c r="CW62" s="133"/>
      <c r="CX62" s="133"/>
      <c r="CY62" s="14"/>
    </row>
    <row r="63" spans="1:104" ht="13.5" thickBot="1">
      <c r="A63" s="457" t="s">
        <v>85</v>
      </c>
      <c r="B63" s="280">
        <f>AB68</f>
        <v>0</v>
      </c>
      <c r="C63" s="281" t="s">
        <v>35</v>
      </c>
      <c r="D63" s="281" t="s">
        <v>181</v>
      </c>
      <c r="E63" s="22">
        <f>E64/G64</f>
        <v>0</v>
      </c>
      <c r="F63" s="279" t="s">
        <v>11</v>
      </c>
      <c r="G63" s="99">
        <f>AE74</f>
        <v>2.5000000000000001E-2</v>
      </c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463" t="s">
        <v>80</v>
      </c>
      <c r="AA63" s="133" t="s">
        <v>83</v>
      </c>
      <c r="AB63" s="51"/>
      <c r="AC63" s="110" t="str">
        <f>$G$3</f>
        <v>DatLab 7</v>
      </c>
      <c r="AD63" s="51"/>
      <c r="AE63" s="51"/>
      <c r="AF63" s="96"/>
      <c r="AG63" s="51"/>
      <c r="AH63" s="59" t="s">
        <v>8</v>
      </c>
      <c r="AI63" s="59" t="s">
        <v>183</v>
      </c>
      <c r="AJ63" s="60">
        <f>$E63-($E63*AJ62/1000)/2</f>
        <v>0</v>
      </c>
      <c r="AK63" s="60">
        <f>$E63-($E63*(SUM(AJ62:AK62))/1000)/2</f>
        <v>0</v>
      </c>
      <c r="AL63" s="60">
        <f>$E63-($E63*(SUM(AJ62:AL62))/1000)/2</f>
        <v>0</v>
      </c>
      <c r="AM63" s="60">
        <f>$E63-($E63*(SUM(AJ62:AM62))/1000)/2</f>
        <v>0</v>
      </c>
      <c r="AN63" s="133"/>
      <c r="AO63" s="181"/>
      <c r="AP63" s="74"/>
      <c r="AQ63" s="142"/>
      <c r="AR63" s="142"/>
      <c r="AS63" s="135"/>
      <c r="AT63" s="135"/>
      <c r="AU63" s="135"/>
      <c r="AV63" s="135"/>
      <c r="AW63" s="127"/>
      <c r="AX63" s="127"/>
      <c r="AY63" s="133"/>
      <c r="AZ63" s="133"/>
      <c r="BA63" s="133"/>
      <c r="BB63" s="133"/>
      <c r="BC63" s="166"/>
      <c r="BD63" s="127"/>
      <c r="BE63" s="127"/>
      <c r="BF63" s="142"/>
      <c r="BG63" s="183"/>
      <c r="BH63" s="183"/>
      <c r="BI63" s="133"/>
      <c r="BJ63" s="127"/>
      <c r="BK63" s="127"/>
      <c r="BL63" s="135"/>
      <c r="BM63" s="135"/>
      <c r="BN63" s="135"/>
      <c r="BO63" s="135"/>
      <c r="BP63" s="14"/>
      <c r="BQ63" s="127"/>
      <c r="BR63" s="127"/>
      <c r="BS63" s="133"/>
      <c r="BT63" s="133"/>
      <c r="BU63" s="133"/>
      <c r="BV63" s="133"/>
      <c r="BW63" s="14"/>
      <c r="BX63" s="127"/>
      <c r="BY63" s="127"/>
      <c r="BZ63" s="133"/>
      <c r="CA63" s="133"/>
      <c r="CB63" s="133"/>
      <c r="CC63" s="133"/>
      <c r="CD63" s="13"/>
      <c r="CE63" s="127"/>
      <c r="CF63" s="127"/>
      <c r="CG63" s="135"/>
      <c r="CH63" s="135"/>
      <c r="CI63" s="135"/>
      <c r="CJ63" s="135"/>
      <c r="CK63" s="14"/>
      <c r="CL63" s="127"/>
      <c r="CM63" s="127"/>
      <c r="CN63" s="133"/>
      <c r="CO63" s="133"/>
      <c r="CP63" s="133"/>
      <c r="CQ63" s="133"/>
      <c r="CR63" s="14"/>
      <c r="CS63" s="127"/>
      <c r="CT63" s="127"/>
      <c r="CU63" s="133"/>
      <c r="CV63" s="133"/>
      <c r="CW63" s="133"/>
      <c r="CX63" s="133"/>
      <c r="CY63" s="14"/>
      <c r="CZ63" s="10" t="s">
        <v>9</v>
      </c>
    </row>
    <row r="64" spans="1:104" ht="14.25" thickTop="1" thickBot="1">
      <c r="A64" s="184"/>
      <c r="B64" s="282">
        <f>AB66</f>
        <v>0</v>
      </c>
      <c r="C64" s="283" t="s">
        <v>7</v>
      </c>
      <c r="D64" s="283" t="s">
        <v>182</v>
      </c>
      <c r="E64" s="100">
        <f>AB73</f>
        <v>0</v>
      </c>
      <c r="F64" s="284" t="s">
        <v>36</v>
      </c>
      <c r="G64" s="62">
        <f>AB74</f>
        <v>2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241" t="s">
        <v>33</v>
      </c>
      <c r="AA64" s="211" t="s">
        <v>177</v>
      </c>
      <c r="AB64" s="242"/>
      <c r="AC64" s="242"/>
      <c r="AD64" s="242"/>
      <c r="AE64" s="242"/>
      <c r="AF64" s="243"/>
      <c r="AG64" s="117"/>
      <c r="AH64" s="117"/>
      <c r="AI64" s="117"/>
      <c r="AJ64" s="117"/>
      <c r="AK64" s="117"/>
      <c r="AL64" s="117"/>
      <c r="AM64" s="117"/>
      <c r="AP64" s="74"/>
      <c r="AS64" s="135"/>
      <c r="AT64" s="135"/>
      <c r="AU64" s="135"/>
      <c r="AV64" s="135"/>
      <c r="BC64" s="166"/>
      <c r="BD64" s="127"/>
      <c r="BE64" s="127"/>
      <c r="BF64" s="142"/>
      <c r="BG64" s="183"/>
      <c r="BH64" s="183"/>
      <c r="BI64" s="133"/>
      <c r="BJ64" s="127"/>
      <c r="BK64" s="127"/>
      <c r="BL64" s="135"/>
      <c r="BM64" s="135"/>
      <c r="BN64" s="135"/>
      <c r="BO64" s="135"/>
      <c r="BP64" s="14"/>
      <c r="BQ64" s="127"/>
      <c r="BR64" s="127"/>
      <c r="BS64" s="133"/>
      <c r="BT64" s="133"/>
      <c r="BU64" s="133"/>
      <c r="BV64" s="133"/>
      <c r="BW64" s="14"/>
      <c r="BX64" s="127"/>
      <c r="BY64" s="127"/>
      <c r="BZ64" s="133"/>
      <c r="CA64" s="133"/>
      <c r="CB64" s="133"/>
      <c r="CC64" s="133"/>
      <c r="CD64" s="13"/>
      <c r="CE64" s="127"/>
      <c r="CF64" s="127"/>
      <c r="CG64" s="135"/>
      <c r="CH64" s="135"/>
      <c r="CI64" s="135"/>
      <c r="CJ64" s="135"/>
      <c r="CK64" s="14"/>
      <c r="CL64" s="127"/>
      <c r="CM64" s="127"/>
      <c r="CN64" s="133"/>
      <c r="CO64" s="133"/>
      <c r="CP64" s="133"/>
      <c r="CQ64" s="133"/>
      <c r="CR64" s="14"/>
      <c r="CS64" s="127"/>
      <c r="CT64" s="127"/>
      <c r="CU64" s="133"/>
      <c r="CV64" s="133"/>
      <c r="CW64" s="133"/>
      <c r="CX64" s="133"/>
      <c r="CY64" s="14"/>
      <c r="CZ64" s="101" t="s">
        <v>66</v>
      </c>
    </row>
    <row r="65" spans="1:103" ht="13.5" thickBot="1">
      <c r="A65" s="83" t="s">
        <v>69</v>
      </c>
      <c r="B65" s="63"/>
      <c r="C65" s="134"/>
      <c r="D65" s="41"/>
      <c r="E65" s="41"/>
      <c r="F65" s="469" t="s">
        <v>166</v>
      </c>
      <c r="G65" s="469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AA65" s="269"/>
      <c r="AB65" s="244" t="s">
        <v>56</v>
      </c>
      <c r="AC65" s="245"/>
      <c r="AD65" s="246" t="s">
        <v>37</v>
      </c>
      <c r="AE65" s="247" t="s">
        <v>38</v>
      </c>
      <c r="AF65" s="248"/>
      <c r="AG65" s="102"/>
      <c r="AH65" s="15"/>
      <c r="AI65" s="15"/>
      <c r="AJ65" s="485"/>
      <c r="AK65" s="31"/>
      <c r="AL65" s="32"/>
      <c r="AM65" s="33"/>
      <c r="AN65" s="133"/>
      <c r="AO65" s="181"/>
      <c r="AP65" s="74"/>
      <c r="AS65" s="135"/>
      <c r="AT65" s="135"/>
      <c r="AU65" s="135"/>
      <c r="AV65" s="135"/>
      <c r="AW65" s="127"/>
      <c r="AX65" s="127"/>
      <c r="AY65" s="133"/>
      <c r="AZ65" s="133"/>
      <c r="BA65" s="133"/>
      <c r="BB65" s="133"/>
      <c r="BC65" s="166"/>
      <c r="BD65" s="127"/>
      <c r="BE65" s="127"/>
      <c r="BF65" s="142"/>
      <c r="BG65" s="183"/>
      <c r="BH65" s="183"/>
      <c r="BI65" s="133"/>
      <c r="BJ65" s="127"/>
      <c r="BK65" s="127"/>
      <c r="BL65" s="135"/>
      <c r="BM65" s="135"/>
      <c r="BN65" s="135"/>
      <c r="BO65" s="135"/>
      <c r="BP65" s="14"/>
      <c r="BQ65" s="127"/>
      <c r="BR65" s="127"/>
      <c r="BS65" s="133"/>
      <c r="BT65" s="133"/>
      <c r="BU65" s="133"/>
      <c r="BV65" s="133"/>
      <c r="BW65" s="14"/>
      <c r="BX65" s="127"/>
      <c r="BY65" s="127"/>
      <c r="BZ65" s="133"/>
      <c r="CA65" s="133"/>
      <c r="CB65" s="133"/>
      <c r="CC65" s="133"/>
      <c r="CD65" s="13"/>
      <c r="CE65" s="127"/>
      <c r="CF65" s="127"/>
      <c r="CG65" s="135"/>
      <c r="CH65" s="135"/>
      <c r="CI65" s="135"/>
      <c r="CJ65" s="135"/>
      <c r="CK65" s="14"/>
      <c r="CL65" s="127"/>
      <c r="CM65" s="127"/>
      <c r="CN65" s="133"/>
      <c r="CO65" s="133"/>
      <c r="CP65" s="133"/>
      <c r="CQ65" s="133"/>
      <c r="CR65" s="14"/>
      <c r="CS65" s="127"/>
      <c r="CT65" s="127"/>
      <c r="CU65" s="133"/>
      <c r="CV65" s="133"/>
      <c r="CW65" s="133"/>
      <c r="CX65" s="133"/>
      <c r="CY65" s="14"/>
    </row>
    <row r="66" spans="1:103">
      <c r="A66" s="9" t="s">
        <v>70</v>
      </c>
      <c r="B66" s="83"/>
      <c r="C66" s="13"/>
      <c r="D66" s="185"/>
      <c r="E66" s="8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26"/>
      <c r="AA66" s="270" t="s">
        <v>39</v>
      </c>
      <c r="AB66" s="249"/>
      <c r="AC66" s="250"/>
      <c r="AD66" s="251" t="s">
        <v>40</v>
      </c>
      <c r="AE66" s="247"/>
      <c r="AF66" s="252"/>
      <c r="AG66" s="102"/>
      <c r="AH66" s="186"/>
      <c r="AI66" s="186"/>
      <c r="AJ66" s="133"/>
      <c r="AK66" s="133"/>
      <c r="AL66" s="133"/>
      <c r="AM66" s="133"/>
      <c r="AN66" s="133"/>
      <c r="AO66" s="181"/>
      <c r="AP66" s="74"/>
      <c r="AQ66" s="64" t="s">
        <v>17</v>
      </c>
      <c r="AR66" s="187"/>
      <c r="AS66" s="135"/>
      <c r="AT66" s="135"/>
      <c r="AU66" s="135"/>
      <c r="AV66" s="135"/>
      <c r="AW66" s="127"/>
      <c r="AX66" s="127"/>
      <c r="AY66" s="133"/>
      <c r="AZ66" s="133"/>
      <c r="BA66" s="133"/>
      <c r="BB66" s="133"/>
      <c r="BC66" s="166"/>
      <c r="BD66" s="127"/>
      <c r="BE66" s="127"/>
      <c r="BF66" s="142"/>
      <c r="BG66" s="183"/>
      <c r="BH66" s="183"/>
      <c r="BI66" s="133"/>
      <c r="BJ66" s="127"/>
      <c r="BK66" s="127"/>
      <c r="BL66" s="135"/>
      <c r="BM66" s="135"/>
      <c r="BN66" s="135"/>
      <c r="BO66" s="135"/>
      <c r="BP66" s="14"/>
      <c r="BQ66" s="127"/>
      <c r="BR66" s="127"/>
      <c r="BS66" s="133"/>
      <c r="BT66" s="133"/>
      <c r="BU66" s="133"/>
      <c r="BV66" s="133"/>
      <c r="BW66" s="14"/>
      <c r="BX66" s="127"/>
      <c r="BY66" s="127"/>
      <c r="BZ66" s="133"/>
      <c r="CA66" s="133"/>
      <c r="CB66" s="133"/>
      <c r="CC66" s="133"/>
      <c r="CD66" s="13"/>
      <c r="CE66" s="127"/>
      <c r="CF66" s="127"/>
      <c r="CG66" s="135"/>
      <c r="CH66" s="135"/>
      <c r="CI66" s="135"/>
      <c r="CJ66" s="135"/>
      <c r="CK66" s="14"/>
      <c r="CL66" s="127"/>
      <c r="CM66" s="127"/>
      <c r="CN66" s="133"/>
      <c r="CO66" s="133"/>
      <c r="CP66" s="133"/>
      <c r="CQ66" s="133"/>
      <c r="CR66" s="14"/>
      <c r="CS66" s="127"/>
      <c r="CT66" s="127"/>
      <c r="CU66" s="133"/>
      <c r="CV66" s="133"/>
      <c r="CW66" s="133"/>
      <c r="CX66" s="133"/>
      <c r="CY66" s="14"/>
    </row>
    <row r="67" spans="1:103" ht="13.5" thickBot="1">
      <c r="A67" s="83"/>
      <c r="B67" s="83"/>
      <c r="C67" s="83"/>
      <c r="D67" s="85"/>
      <c r="E67" s="84"/>
      <c r="F67" s="8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26"/>
      <c r="AA67" s="271" t="s">
        <v>41</v>
      </c>
      <c r="AB67" s="253"/>
      <c r="AC67" s="254"/>
      <c r="AD67" s="158" t="s">
        <v>42</v>
      </c>
      <c r="AE67" s="117"/>
      <c r="AF67" s="255"/>
      <c r="AG67" s="14"/>
      <c r="AH67" s="186"/>
      <c r="AI67" s="186"/>
      <c r="AJ67" s="188"/>
      <c r="AK67" s="188"/>
      <c r="AL67" s="188"/>
      <c r="AM67" s="188"/>
      <c r="AN67" s="133"/>
      <c r="AO67" s="181"/>
      <c r="AP67" s="74"/>
      <c r="AQ67" s="65" t="s">
        <v>43</v>
      </c>
      <c r="AR67" s="66"/>
      <c r="AS67" s="135"/>
      <c r="AT67" s="135"/>
      <c r="AU67" s="135"/>
      <c r="AV67" s="135"/>
      <c r="AW67" s="127"/>
      <c r="AX67" s="127"/>
      <c r="AY67" s="133"/>
      <c r="AZ67" s="133"/>
      <c r="BA67" s="133"/>
      <c r="BB67" s="133"/>
      <c r="BC67" s="166"/>
      <c r="BD67" s="127"/>
      <c r="BE67" s="127"/>
      <c r="BF67" s="142"/>
      <c r="BG67" s="183"/>
      <c r="BH67" s="183"/>
      <c r="BI67" s="133"/>
      <c r="BJ67" s="127"/>
      <c r="BK67" s="127"/>
      <c r="BL67" s="135"/>
      <c r="BM67" s="135"/>
      <c r="BN67" s="135"/>
      <c r="BO67" s="135"/>
      <c r="BP67" s="14"/>
      <c r="BQ67" s="127"/>
      <c r="BR67" s="127"/>
      <c r="BS67" s="133"/>
      <c r="BT67" s="133"/>
      <c r="BU67" s="133"/>
      <c r="BV67" s="133"/>
      <c r="BW67" s="14"/>
      <c r="BX67" s="127"/>
      <c r="BY67" s="127"/>
      <c r="BZ67" s="133"/>
      <c r="CA67" s="133"/>
      <c r="CB67" s="133"/>
      <c r="CC67" s="133"/>
      <c r="CD67" s="13"/>
      <c r="CE67" s="127"/>
      <c r="CF67" s="127"/>
      <c r="CG67" s="135"/>
      <c r="CH67" s="135"/>
      <c r="CI67" s="135"/>
      <c r="CJ67" s="135"/>
      <c r="CK67" s="14"/>
      <c r="CL67" s="127"/>
      <c r="CM67" s="127"/>
      <c r="CN67" s="133"/>
      <c r="CO67" s="133"/>
      <c r="CP67" s="133"/>
      <c r="CQ67" s="133"/>
      <c r="CR67" s="14"/>
      <c r="CS67" s="127"/>
      <c r="CT67" s="127"/>
      <c r="CU67" s="133"/>
      <c r="CV67" s="133"/>
      <c r="CW67" s="133"/>
      <c r="CX67" s="133"/>
      <c r="CY67" s="14"/>
    </row>
    <row r="68" spans="1:103">
      <c r="A68" s="83"/>
      <c r="B68" s="83"/>
      <c r="C68" s="83"/>
      <c r="D68" s="85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26"/>
      <c r="AA68" s="271" t="s">
        <v>120</v>
      </c>
      <c r="AB68" s="253"/>
      <c r="AC68" s="254"/>
      <c r="AD68" s="158" t="s">
        <v>44</v>
      </c>
      <c r="AE68" s="117"/>
      <c r="AF68" s="255"/>
      <c r="AG68" s="14"/>
      <c r="AH68" s="186"/>
      <c r="AI68" s="188"/>
      <c r="AJ68" s="188"/>
      <c r="AK68" s="188"/>
      <c r="AL68" s="188"/>
      <c r="AM68" s="188"/>
      <c r="AP68" s="74"/>
      <c r="AQ68" s="67" t="s">
        <v>188</v>
      </c>
      <c r="AR68" s="68" t="s">
        <v>189</v>
      </c>
      <c r="AS68" s="135"/>
      <c r="AT68" s="135"/>
      <c r="AU68" s="135"/>
      <c r="AV68" s="135"/>
      <c r="AW68" s="127"/>
      <c r="AX68" s="127"/>
      <c r="AY68" s="133"/>
      <c r="AZ68" s="133"/>
      <c r="BA68" s="133"/>
      <c r="BB68" s="133"/>
      <c r="BC68" s="166"/>
      <c r="BD68" s="127"/>
      <c r="BE68" s="127"/>
      <c r="BF68" s="142"/>
      <c r="BG68" s="183"/>
      <c r="BH68" s="183"/>
      <c r="BI68" s="133"/>
      <c r="BJ68" s="127"/>
      <c r="BK68" s="127"/>
      <c r="BL68" s="135"/>
      <c r="BM68" s="135"/>
      <c r="BN68" s="135"/>
      <c r="BO68" s="135"/>
      <c r="BP68" s="14"/>
      <c r="BQ68" s="127"/>
      <c r="BR68" s="127"/>
      <c r="BS68" s="133"/>
      <c r="BT68" s="133"/>
      <c r="BU68" s="133"/>
      <c r="BV68" s="133"/>
      <c r="BW68" s="14"/>
      <c r="BX68" s="127"/>
      <c r="BY68" s="127"/>
      <c r="BZ68" s="133"/>
      <c r="CA68" s="133"/>
      <c r="CB68" s="133"/>
      <c r="CC68" s="133"/>
      <c r="CD68" s="13"/>
      <c r="CE68" s="127"/>
      <c r="CF68" s="127"/>
      <c r="CG68" s="135"/>
      <c r="CH68" s="135"/>
      <c r="CI68" s="135"/>
      <c r="CJ68" s="135"/>
      <c r="CK68" s="14"/>
      <c r="CL68" s="127"/>
      <c r="CM68" s="127"/>
      <c r="CN68" s="133"/>
      <c r="CO68" s="133"/>
      <c r="CP68" s="133"/>
      <c r="CQ68" s="133"/>
      <c r="CR68" s="14"/>
      <c r="CS68" s="127"/>
      <c r="CT68" s="127"/>
      <c r="CU68" s="133"/>
      <c r="CV68" s="133"/>
      <c r="CW68" s="133"/>
      <c r="CX68" s="133"/>
      <c r="CY68" s="14"/>
    </row>
    <row r="69" spans="1:103" ht="13.5" thickBot="1">
      <c r="A69" s="83"/>
      <c r="B69" s="83"/>
      <c r="C69" s="83"/>
      <c r="D69" s="83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26"/>
      <c r="AA69" s="271" t="s">
        <v>28</v>
      </c>
      <c r="AB69" s="197"/>
      <c r="AC69" s="254"/>
      <c r="AD69" s="158" t="s">
        <v>45</v>
      </c>
      <c r="AE69" s="117"/>
      <c r="AF69" s="255"/>
      <c r="AG69" s="177"/>
      <c r="AH69" s="189"/>
      <c r="AI69" s="190"/>
      <c r="AJ69" s="189"/>
      <c r="AK69" s="189"/>
      <c r="AL69" s="189"/>
      <c r="AM69" s="189"/>
      <c r="AP69" s="74"/>
      <c r="AQ69" s="69" t="str">
        <f>BN71</f>
        <v/>
      </c>
      <c r="AR69" s="70" t="str">
        <f>BO71</f>
        <v/>
      </c>
      <c r="AS69" s="135"/>
      <c r="AT69" s="135"/>
      <c r="AU69" s="135"/>
      <c r="AV69" s="135"/>
      <c r="AW69" s="127"/>
      <c r="AX69" s="127"/>
      <c r="AY69" s="133"/>
      <c r="AZ69" s="133"/>
      <c r="BA69" s="133"/>
      <c r="BB69" s="133"/>
      <c r="BC69" s="166"/>
      <c r="BD69" s="127"/>
      <c r="BE69" s="127"/>
      <c r="BF69" s="142"/>
      <c r="BG69" s="183"/>
      <c r="BH69" s="183"/>
      <c r="BI69" s="133"/>
      <c r="BJ69" s="127"/>
      <c r="BK69" s="127"/>
      <c r="BL69" s="135"/>
      <c r="BM69" s="135"/>
      <c r="BN69" s="135"/>
      <c r="BO69" s="135"/>
      <c r="BP69" s="14"/>
      <c r="BQ69" s="127"/>
      <c r="BR69" s="127"/>
      <c r="BS69" s="133"/>
      <c r="BT69" s="133"/>
      <c r="BU69" s="133"/>
      <c r="BV69" s="133"/>
      <c r="BW69" s="14"/>
      <c r="BX69" s="127"/>
      <c r="BY69" s="127"/>
      <c r="BZ69" s="133"/>
      <c r="CA69" s="133"/>
      <c r="CB69" s="133"/>
      <c r="CC69" s="133"/>
      <c r="CD69" s="13"/>
      <c r="CE69" s="127"/>
      <c r="CF69" s="127"/>
      <c r="CG69" s="135"/>
      <c r="CH69" s="135"/>
      <c r="CI69" s="135"/>
      <c r="CJ69" s="135"/>
      <c r="CK69" s="14"/>
      <c r="CL69" s="127"/>
      <c r="CM69" s="127"/>
      <c r="CN69" s="133"/>
      <c r="CO69" s="133"/>
      <c r="CP69" s="133"/>
      <c r="CQ69" s="133"/>
      <c r="CR69" s="14"/>
      <c r="CS69" s="127"/>
      <c r="CT69" s="127"/>
      <c r="CU69" s="133"/>
      <c r="CV69" s="133"/>
      <c r="CW69" s="133"/>
      <c r="CX69" s="133"/>
      <c r="CY69" s="14"/>
    </row>
    <row r="70" spans="1:103">
      <c r="A70" s="83"/>
      <c r="B70" s="87"/>
      <c r="C70" s="87"/>
      <c r="D70" s="87"/>
      <c r="E70" s="145"/>
      <c r="F70" s="145"/>
      <c r="G70" s="87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6"/>
      <c r="AA70" s="271" t="s">
        <v>46</v>
      </c>
      <c r="AB70" s="256"/>
      <c r="AC70" s="254"/>
      <c r="AD70" s="158" t="s">
        <v>47</v>
      </c>
      <c r="AE70" s="117"/>
      <c r="AF70" s="255"/>
      <c r="AG70" s="103"/>
      <c r="AH70" s="104"/>
      <c r="AI70" s="16"/>
      <c r="AJ70" s="71"/>
      <c r="AK70" s="71"/>
      <c r="AL70" s="71"/>
      <c r="AM70" s="71"/>
      <c r="AP70" s="454"/>
      <c r="AQ70" s="113" t="s">
        <v>14</v>
      </c>
      <c r="AR70" s="113" t="s">
        <v>13</v>
      </c>
      <c r="AS70" s="485" t="str">
        <f>AS$1</f>
        <v>R</v>
      </c>
      <c r="AT70" s="31" t="str">
        <f t="shared" ref="AT70:AV70" si="97">AT$1</f>
        <v>1Omy</v>
      </c>
      <c r="AU70" s="32" t="str">
        <f t="shared" si="97"/>
        <v>2U</v>
      </c>
      <c r="AV70" s="33" t="str">
        <f t="shared" si="97"/>
        <v>3Ama</v>
      </c>
      <c r="AW70" s="113" t="str">
        <f>AQ70</f>
        <v>Quantity</v>
      </c>
      <c r="AX70" s="113" t="str">
        <f>AR70</f>
        <v>Units</v>
      </c>
      <c r="AY70" s="485">
        <f>AJ65</f>
        <v>0</v>
      </c>
      <c r="AZ70" s="31">
        <f>AK65</f>
        <v>0</v>
      </c>
      <c r="BA70" s="32">
        <f>AL65</f>
        <v>0</v>
      </c>
      <c r="BB70" s="33">
        <f>AM65</f>
        <v>0</v>
      </c>
      <c r="BC70" s="166"/>
      <c r="BD70" s="34" t="s">
        <v>27</v>
      </c>
      <c r="BE70" s="34" t="s">
        <v>28</v>
      </c>
      <c r="BF70" s="35" t="s">
        <v>120</v>
      </c>
      <c r="BG70" s="72" t="s">
        <v>26</v>
      </c>
      <c r="BH70" s="72"/>
      <c r="BI70" s="36" t="s">
        <v>7</v>
      </c>
      <c r="BJ70" s="113" t="str">
        <f>$AQ70</f>
        <v>Quantity</v>
      </c>
      <c r="BK70" s="113" t="str">
        <f>$AR70</f>
        <v>Units</v>
      </c>
      <c r="BL70" s="485" t="str">
        <f>BL$1</f>
        <v>R</v>
      </c>
      <c r="BM70" s="31" t="str">
        <f t="shared" ref="BM70:BO70" si="98">BM$1</f>
        <v>1Omy</v>
      </c>
      <c r="BN70" s="32" t="str">
        <f t="shared" si="98"/>
        <v>2U</v>
      </c>
      <c r="BO70" s="33" t="str">
        <f t="shared" si="98"/>
        <v>3Ama</v>
      </c>
      <c r="BP70" s="191"/>
      <c r="BQ70" s="113" t="str">
        <f>$AQ70</f>
        <v>Quantity</v>
      </c>
      <c r="BR70" s="113" t="str">
        <f>$AR70</f>
        <v>Units</v>
      </c>
      <c r="BS70" s="485" t="str">
        <f>BS$1</f>
        <v>R</v>
      </c>
      <c r="BT70" s="31" t="str">
        <f t="shared" ref="BT70:BV70" si="99">BT$1</f>
        <v>1Omy</v>
      </c>
      <c r="BU70" s="32" t="str">
        <f t="shared" si="99"/>
        <v>2U</v>
      </c>
      <c r="BV70" s="33" t="str">
        <f t="shared" si="99"/>
        <v>3Ama</v>
      </c>
      <c r="BW70" s="191"/>
      <c r="BX70" s="113" t="str">
        <f>$AQ70</f>
        <v>Quantity</v>
      </c>
      <c r="BY70" s="113" t="str">
        <f>$AR70</f>
        <v>Units</v>
      </c>
      <c r="BZ70" s="485" t="str">
        <f>BZ$1</f>
        <v>1-R/U</v>
      </c>
      <c r="CA70" s="31" t="str">
        <f t="shared" ref="CA70:CC70" si="100">CA$1</f>
        <v>1-Omy/R</v>
      </c>
      <c r="CB70" s="32" t="str">
        <f t="shared" si="100"/>
        <v>1-Omy/U</v>
      </c>
      <c r="CC70" s="33" t="str">
        <f t="shared" si="100"/>
        <v>1-ROX/U</v>
      </c>
      <c r="CD70" s="191"/>
      <c r="CE70" s="113" t="str">
        <f>$AQ70</f>
        <v>Quantity</v>
      </c>
      <c r="CF70" s="113" t="str">
        <f>$AR70</f>
        <v>Units</v>
      </c>
      <c r="CG70" s="485" t="str">
        <f>CG$1</f>
        <v>R</v>
      </c>
      <c r="CH70" s="31" t="str">
        <f t="shared" ref="CH70:CJ70" si="101">CH$1</f>
        <v>1Omy</v>
      </c>
      <c r="CI70" s="32" t="str">
        <f t="shared" si="101"/>
        <v>2U</v>
      </c>
      <c r="CJ70" s="33" t="str">
        <f t="shared" si="101"/>
        <v>3Ama</v>
      </c>
      <c r="CK70" s="191"/>
      <c r="CL70" s="113" t="str">
        <f>$AQ70</f>
        <v>Quantity</v>
      </c>
      <c r="CM70" s="113" t="str">
        <f>$AR70</f>
        <v>Units</v>
      </c>
      <c r="CN70" s="485" t="str">
        <f>CN$1</f>
        <v>R</v>
      </c>
      <c r="CO70" s="31" t="str">
        <f t="shared" ref="CO70:CQ70" si="102">CO$1</f>
        <v>1Omy</v>
      </c>
      <c r="CP70" s="32" t="str">
        <f t="shared" si="102"/>
        <v>2U</v>
      </c>
      <c r="CQ70" s="33" t="str">
        <f t="shared" si="102"/>
        <v>3Ama</v>
      </c>
      <c r="CR70" s="191"/>
      <c r="CS70" s="113" t="str">
        <f>$AQ70</f>
        <v>Quantity</v>
      </c>
      <c r="CT70" s="113" t="str">
        <f>$AR70</f>
        <v>Units</v>
      </c>
      <c r="CU70" s="485" t="str">
        <f>CU$1</f>
        <v>1-R/U</v>
      </c>
      <c r="CV70" s="31" t="str">
        <f t="shared" ref="CV70:CX70" si="103">CV$1</f>
        <v>1-Omy/R</v>
      </c>
      <c r="CW70" s="32" t="str">
        <f t="shared" si="103"/>
        <v>1-Omy/U</v>
      </c>
      <c r="CX70" s="33" t="str">
        <f t="shared" si="103"/>
        <v>1-ROX/U</v>
      </c>
      <c r="CY70" s="14"/>
    </row>
    <row r="71" spans="1:103">
      <c r="A71" s="83"/>
      <c r="B71" s="83"/>
      <c r="C71" s="83"/>
      <c r="D71" s="83"/>
      <c r="E71" s="14"/>
      <c r="F71" s="14"/>
      <c r="G71" s="83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16"/>
      <c r="AA71" s="271" t="s">
        <v>48</v>
      </c>
      <c r="AB71" s="257"/>
      <c r="AC71" s="254"/>
      <c r="AD71" s="158" t="s">
        <v>49</v>
      </c>
      <c r="AE71" s="117"/>
      <c r="AF71" s="255"/>
      <c r="AG71" s="105"/>
      <c r="AH71" s="106"/>
      <c r="AI71" s="17"/>
      <c r="AJ71" s="8"/>
      <c r="AK71" s="8"/>
      <c r="AL71" s="8"/>
      <c r="AM71" s="8"/>
      <c r="AP71" s="455" t="str">
        <f>E62</f>
        <v/>
      </c>
      <c r="AQ71" s="488" t="s">
        <v>5</v>
      </c>
      <c r="AR71" s="488" t="s">
        <v>4</v>
      </c>
      <c r="AS71" s="21" t="str">
        <f>IF(ISNUMBER(AJ71),AJ71-($G63*AJ70+$G62),"")</f>
        <v/>
      </c>
      <c r="AT71" s="21" t="str">
        <f>IF(ISNUMBER(AK71),AK71-($G63*AK70+$G62),"")</f>
        <v/>
      </c>
      <c r="AU71" s="21" t="str">
        <f>IF(ISNUMBER(AL71),AL71-($G63*AL70+$G62),"")</f>
        <v/>
      </c>
      <c r="AV71" s="21" t="str">
        <f>IF(ISNUMBER(AM71),AM71-($G63*AM70+$G62),"")</f>
        <v/>
      </c>
      <c r="AW71" s="107">
        <f>$AH70</f>
        <v>0</v>
      </c>
      <c r="AX71" s="107">
        <f>$AI70</f>
        <v>0</v>
      </c>
      <c r="AY71" s="73" t="str">
        <f>IF(ISNUMBER(AJ70),AJ70,"")</f>
        <v/>
      </c>
      <c r="AZ71" s="73" t="str">
        <f>IF(ISNUMBER(AK70),AK70,"")</f>
        <v/>
      </c>
      <c r="BA71" s="73" t="str">
        <f t="shared" ref="BA71" si="104">IF(ISNUMBER(AL70),AL70,"")</f>
        <v/>
      </c>
      <c r="BB71" s="73" t="str">
        <f t="shared" ref="BB71" si="105">IF(ISNUMBER(AM70),AM70,"")</f>
        <v/>
      </c>
      <c r="BC71" s="166"/>
      <c r="BD71" s="176" t="str">
        <f>$AA64</f>
        <v>•</v>
      </c>
      <c r="BE71" s="193">
        <f>$D62</f>
        <v>0</v>
      </c>
      <c r="BF71" s="124">
        <f>$B63</f>
        <v>0</v>
      </c>
      <c r="BG71" s="194" t="str">
        <f>$E62</f>
        <v/>
      </c>
      <c r="BH71" s="195"/>
      <c r="BI71" s="196" t="str">
        <f>IF(ISNUMBER($AB73),$AB73,"")</f>
        <v/>
      </c>
      <c r="BJ71" s="489" t="str">
        <f>AH2</f>
        <v>O2 flow per cells</v>
      </c>
      <c r="BK71" s="489" t="str">
        <f>AI2</f>
        <v>pmol/(s*Mill)</v>
      </c>
      <c r="BL71" s="7" t="str">
        <f>IF(ISNUMBER(AS71),AS71/AJ63,"")</f>
        <v/>
      </c>
      <c r="BM71" s="7" t="str">
        <f>IF(ISNUMBER(AT71),AT71/AK63,"")</f>
        <v/>
      </c>
      <c r="BN71" s="7" t="str">
        <f>IF(ISNUMBER(AU71),AU71/AL63,"")</f>
        <v/>
      </c>
      <c r="BO71" s="7" t="str">
        <f>IF(ISNUMBER(AV71),AV71/AM63,"")</f>
        <v/>
      </c>
      <c r="BP71" s="194" t="str">
        <f>$E62</f>
        <v/>
      </c>
      <c r="BQ71" s="6" t="s">
        <v>19</v>
      </c>
      <c r="BR71" s="6" t="s">
        <v>20</v>
      </c>
      <c r="BS71" s="5" t="str">
        <f>IF(ISNUMBER(BL71),BL71/$AQ69,"")</f>
        <v/>
      </c>
      <c r="BT71" s="5" t="str">
        <f>IF(ISNUMBER(BM71),BM71/$AQ69,"")</f>
        <v/>
      </c>
      <c r="BU71" s="5" t="str">
        <f>IF(ISNUMBER(BN71),BN71/$AQ69,"")</f>
        <v/>
      </c>
      <c r="BV71" s="5" t="str">
        <f>IF(ISNUMBER(BO71),BO71/$AQ69,"")</f>
        <v/>
      </c>
      <c r="BW71" s="194" t="str">
        <f>$E62</f>
        <v/>
      </c>
      <c r="BX71" s="6" t="s">
        <v>18</v>
      </c>
      <c r="BY71" s="6" t="s">
        <v>21</v>
      </c>
      <c r="BZ71" s="5" t="str">
        <f>IF(ISNUMBER(BN71),1-BL71/BN71,"")</f>
        <v/>
      </c>
      <c r="CA71" s="5" t="str">
        <f>IF(ISNUMBER(BM71),1-BM71/BL71,"")</f>
        <v/>
      </c>
      <c r="CB71" s="5" t="str">
        <f>IF(ISNUMBER(BM71),1-BM71/BN71,"")</f>
        <v/>
      </c>
      <c r="CC71" s="5" t="str">
        <f>IF(ISNUMBER(BN71),1-BO71/BN71,"")</f>
        <v/>
      </c>
      <c r="CD71" s="194" t="str">
        <f>$E62</f>
        <v/>
      </c>
      <c r="CE71" s="489" t="str">
        <f>AH3</f>
        <v>O2 flow per cells (mt: ROX-corr.)</v>
      </c>
      <c r="CF71" s="489" t="str">
        <f>AI2</f>
        <v>pmol/(s*Mill)</v>
      </c>
      <c r="CG71" s="7" t="str">
        <f>IF(ISNUMBER(BL71),BL71-$AR69,"")</f>
        <v/>
      </c>
      <c r="CH71" s="7" t="str">
        <f t="shared" ref="CH71" si="106">IF(ISNUMBER(BM71),BM71-$AR69,"")</f>
        <v/>
      </c>
      <c r="CI71" s="7" t="str">
        <f t="shared" ref="CI71" si="107">IF(ISNUMBER(BN71),BN71-$AR69,"")</f>
        <v/>
      </c>
      <c r="CJ71" s="7" t="str">
        <f t="shared" ref="CJ71" si="108">IF(ISNUMBER(BO71),BO71-$AR69,"")</f>
        <v/>
      </c>
      <c r="CK71" s="194" t="str">
        <f>$E62</f>
        <v/>
      </c>
      <c r="CL71" s="6" t="s">
        <v>3</v>
      </c>
      <c r="CM71" s="6" t="s">
        <v>1</v>
      </c>
      <c r="CN71" s="5" t="str">
        <f>IF(ISNUMBER(CG71),CG71/($AQ69-$AR69),"")</f>
        <v/>
      </c>
      <c r="CO71" s="5" t="str">
        <f t="shared" ref="CO71" si="109">IF(ISNUMBER(CH71),CH71/($AQ69-$AR69),"")</f>
        <v/>
      </c>
      <c r="CP71" s="5" t="str">
        <f t="shared" ref="CP71" si="110">IF(ISNUMBER(CI71),CI71/($AQ69-$AR69),"")</f>
        <v/>
      </c>
      <c r="CQ71" s="5" t="str">
        <f t="shared" ref="CQ71" si="111">IF(ISNUMBER(CJ71),CJ71/($AQ69-$AR69),"")</f>
        <v/>
      </c>
      <c r="CR71" s="194" t="str">
        <f>$E62</f>
        <v/>
      </c>
      <c r="CS71" s="6" t="s">
        <v>2</v>
      </c>
      <c r="CT71" s="6" t="s">
        <v>1</v>
      </c>
      <c r="CU71" s="5" t="str">
        <f>IF(ISNUMBER(CI71),1-CG71/CI71,"")</f>
        <v/>
      </c>
      <c r="CV71" s="5" t="str">
        <f>IF(ISNUMBER(CH71),1-CH71/CG71,"")</f>
        <v/>
      </c>
      <c r="CW71" s="5" t="str">
        <f>IF(ISNUMBER(CH71),1-CH71/CI71,"")</f>
        <v/>
      </c>
      <c r="CX71" s="5" t="str">
        <f>IF(ISNUMBER(CI71),1-CJ71/CI71,"")</f>
        <v/>
      </c>
      <c r="CY71" s="14"/>
    </row>
    <row r="72" spans="1:103">
      <c r="A72" s="83"/>
      <c r="B72" s="83"/>
      <c r="C72" s="83"/>
      <c r="D72" s="83"/>
      <c r="E72" s="83"/>
      <c r="F72" s="83"/>
      <c r="G72" s="83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26"/>
      <c r="AA72" s="272" t="s">
        <v>50</v>
      </c>
      <c r="AB72" s="258"/>
      <c r="AC72" s="259"/>
      <c r="AD72" s="158" t="s">
        <v>178</v>
      </c>
      <c r="AE72" s="256"/>
      <c r="AF72" s="255"/>
      <c r="AG72" s="274"/>
      <c r="AH72" s="275"/>
      <c r="AI72" s="275"/>
      <c r="AJ72" s="276"/>
      <c r="AK72" s="276"/>
      <c r="AL72" s="276"/>
      <c r="AM72" s="276"/>
      <c r="AN72" s="2"/>
      <c r="AO72" s="11"/>
      <c r="AP72" s="74"/>
      <c r="AQ72" s="75"/>
      <c r="AR72" s="75"/>
      <c r="AS72" s="3"/>
      <c r="AT72" s="3"/>
      <c r="AU72" s="3"/>
      <c r="AV72" s="3"/>
      <c r="AW72" s="4"/>
      <c r="AX72" s="4"/>
      <c r="AY72" s="2"/>
      <c r="AZ72" s="2"/>
      <c r="BA72" s="2"/>
      <c r="BB72" s="2"/>
      <c r="BC72" s="76"/>
      <c r="BD72" s="4"/>
      <c r="BE72" s="4"/>
      <c r="BF72" s="75"/>
      <c r="BG72" s="77"/>
      <c r="BH72" s="77"/>
      <c r="BI72" s="2"/>
      <c r="BJ72" s="4"/>
      <c r="BK72" s="4"/>
      <c r="BL72" s="3"/>
      <c r="BM72" s="3"/>
      <c r="BN72" s="3"/>
      <c r="BO72" s="3"/>
      <c r="BP72" s="14"/>
      <c r="BQ72" s="4"/>
      <c r="BR72" s="4"/>
      <c r="BS72" s="2"/>
      <c r="BT72" s="2"/>
      <c r="BU72" s="2"/>
      <c r="BV72" s="2"/>
      <c r="BW72" s="14"/>
      <c r="BX72" s="4"/>
      <c r="BY72" s="4"/>
      <c r="BZ72" s="2"/>
      <c r="CA72" s="2"/>
      <c r="CB72" s="2"/>
      <c r="CC72" s="2"/>
      <c r="CD72" s="13"/>
      <c r="CE72" s="4"/>
      <c r="CF72" s="4"/>
      <c r="CG72" s="3"/>
      <c r="CH72" s="3"/>
      <c r="CI72" s="3"/>
      <c r="CJ72" s="3"/>
      <c r="CK72" s="14"/>
      <c r="CL72" s="4"/>
      <c r="CM72" s="4"/>
      <c r="CN72" s="2"/>
      <c r="CO72" s="2"/>
      <c r="CP72" s="2"/>
      <c r="CQ72" s="2"/>
      <c r="CR72" s="14"/>
      <c r="CS72" s="4"/>
      <c r="CT72" s="4"/>
      <c r="CU72" s="2"/>
      <c r="CV72" s="2"/>
      <c r="CW72" s="2"/>
      <c r="CX72" s="2"/>
      <c r="CY72" s="14"/>
    </row>
    <row r="73" spans="1:103">
      <c r="A73" s="83"/>
      <c r="B73" s="83"/>
      <c r="C73" s="83"/>
      <c r="D73" s="83"/>
      <c r="E73" s="83"/>
      <c r="F73" s="83"/>
      <c r="G73" s="83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26"/>
      <c r="AA73" s="271" t="s">
        <v>51</v>
      </c>
      <c r="AB73" s="260"/>
      <c r="AC73" s="261"/>
      <c r="AD73" s="262" t="s">
        <v>52</v>
      </c>
      <c r="AE73" s="263">
        <v>-2</v>
      </c>
      <c r="AF73" s="255"/>
      <c r="AG73" s="274"/>
      <c r="AH73" s="274"/>
      <c r="AI73" s="274"/>
      <c r="AJ73" s="145"/>
      <c r="AK73" s="145"/>
      <c r="AL73" s="145"/>
      <c r="AM73" s="145"/>
      <c r="AN73" s="133"/>
      <c r="AO73" s="181"/>
      <c r="AP73" s="74"/>
      <c r="AQ73" s="142"/>
      <c r="AR73" s="142"/>
      <c r="AS73" s="135"/>
      <c r="AT73" s="135"/>
      <c r="AU73" s="135"/>
      <c r="AV73" s="135"/>
      <c r="AW73" s="127"/>
      <c r="AX73" s="127"/>
      <c r="AY73" s="133"/>
      <c r="AZ73" s="133"/>
      <c r="BA73" s="133"/>
      <c r="BB73" s="133"/>
      <c r="BC73" s="166"/>
      <c r="BD73" s="127"/>
      <c r="BE73" s="127"/>
      <c r="BF73" s="142"/>
      <c r="BG73" s="183"/>
      <c r="BH73" s="183"/>
      <c r="BI73" s="133"/>
      <c r="BJ73" s="127"/>
      <c r="BK73" s="127"/>
      <c r="BL73" s="135"/>
      <c r="BM73" s="135"/>
      <c r="BN73" s="135"/>
      <c r="BO73" s="135"/>
      <c r="BP73" s="14"/>
      <c r="BQ73" s="127"/>
      <c r="BR73" s="127"/>
      <c r="BS73" s="133"/>
      <c r="BT73" s="133"/>
      <c r="BU73" s="133"/>
      <c r="BV73" s="133"/>
      <c r="BW73" s="14"/>
      <c r="BX73" s="127"/>
      <c r="BY73" s="127"/>
      <c r="BZ73" s="133"/>
      <c r="CA73" s="133"/>
      <c r="CB73" s="133"/>
      <c r="CC73" s="133"/>
      <c r="CD73" s="13"/>
      <c r="CE73" s="127"/>
      <c r="CF73" s="127"/>
      <c r="CG73" s="135"/>
      <c r="CH73" s="135"/>
      <c r="CI73" s="135"/>
      <c r="CJ73" s="135"/>
      <c r="CK73" s="14"/>
      <c r="CL73" s="127"/>
      <c r="CM73" s="127"/>
      <c r="CN73" s="133"/>
      <c r="CO73" s="133"/>
      <c r="CP73" s="133"/>
      <c r="CQ73" s="133"/>
      <c r="CR73" s="14"/>
      <c r="CS73" s="127"/>
      <c r="CT73" s="127"/>
      <c r="CU73" s="133"/>
      <c r="CV73" s="133"/>
      <c r="CW73" s="133"/>
      <c r="CX73" s="133"/>
      <c r="CY73" s="14"/>
    </row>
    <row r="74" spans="1:103" ht="13.5" thickBot="1">
      <c r="A74" s="83"/>
      <c r="B74" s="83"/>
      <c r="C74" s="83"/>
      <c r="D74" s="83"/>
      <c r="E74" s="83"/>
      <c r="F74" s="83"/>
      <c r="G74" s="83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26"/>
      <c r="AA74" s="273" t="s">
        <v>53</v>
      </c>
      <c r="AB74" s="264">
        <v>2</v>
      </c>
      <c r="AC74" s="265" t="s">
        <v>54</v>
      </c>
      <c r="AD74" s="266" t="s">
        <v>55</v>
      </c>
      <c r="AE74" s="267">
        <v>2.5000000000000001E-2</v>
      </c>
      <c r="AF74" s="268"/>
      <c r="AG74" s="274"/>
      <c r="AH74" s="274"/>
      <c r="AI74" s="274"/>
      <c r="AJ74" s="145"/>
      <c r="AK74" s="145"/>
      <c r="AL74" s="145"/>
      <c r="AM74" s="145"/>
      <c r="AN74" s="133"/>
      <c r="AO74" s="181"/>
      <c r="AP74" s="74"/>
      <c r="AQ74" s="142"/>
      <c r="AR74" s="142"/>
      <c r="AS74" s="135"/>
      <c r="AT74" s="135"/>
      <c r="AU74" s="135"/>
      <c r="AV74" s="135"/>
      <c r="AW74" s="127"/>
      <c r="AX74" s="127"/>
      <c r="AY74" s="133"/>
      <c r="AZ74" s="133"/>
      <c r="BA74" s="133"/>
      <c r="BB74" s="133"/>
      <c r="BC74" s="166"/>
      <c r="BD74" s="127"/>
      <c r="BE74" s="127"/>
      <c r="BF74" s="142"/>
      <c r="BG74" s="183"/>
      <c r="BH74" s="183"/>
      <c r="BI74" s="133"/>
      <c r="BJ74" s="127"/>
      <c r="BK74" s="127"/>
      <c r="BL74" s="135"/>
      <c r="BM74" s="135"/>
      <c r="BN74" s="135"/>
      <c r="BO74" s="135"/>
      <c r="BP74" s="14"/>
      <c r="BQ74" s="127"/>
      <c r="BR74" s="127"/>
      <c r="BS74" s="133"/>
      <c r="BT74" s="133"/>
      <c r="BU74" s="133"/>
      <c r="BV74" s="133"/>
      <c r="BW74" s="14"/>
      <c r="BX74" s="127"/>
      <c r="BY74" s="127"/>
      <c r="BZ74" s="133"/>
      <c r="CA74" s="133"/>
      <c r="CB74" s="133"/>
      <c r="CC74" s="133"/>
      <c r="CD74" s="13"/>
      <c r="CE74" s="127"/>
      <c r="CF74" s="127"/>
      <c r="CG74" s="135"/>
      <c r="CH74" s="135"/>
      <c r="CI74" s="135"/>
      <c r="CJ74" s="135"/>
      <c r="CK74" s="14"/>
      <c r="CL74" s="127"/>
      <c r="CM74" s="127"/>
      <c r="CN74" s="133"/>
      <c r="CO74" s="133"/>
      <c r="CP74" s="133"/>
      <c r="CQ74" s="133"/>
      <c r="CR74" s="14"/>
      <c r="CS74" s="127"/>
      <c r="CT74" s="127"/>
      <c r="CU74" s="133"/>
      <c r="CV74" s="133"/>
      <c r="CW74" s="133"/>
      <c r="CX74" s="133"/>
      <c r="CY74" s="14"/>
    </row>
    <row r="75" spans="1:103">
      <c r="A75" s="83"/>
      <c r="B75" s="83"/>
      <c r="C75" s="83"/>
      <c r="D75" s="83"/>
      <c r="E75" s="83"/>
      <c r="F75" s="83"/>
      <c r="G75" s="83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26"/>
      <c r="AH75" s="127"/>
      <c r="AI75" s="127"/>
      <c r="AJ75" s="135"/>
      <c r="AK75" s="135"/>
      <c r="AL75" s="135"/>
      <c r="AM75" s="135"/>
      <c r="AN75" s="133"/>
      <c r="AO75" s="181"/>
      <c r="AP75" s="74"/>
      <c r="AQ75" s="142"/>
      <c r="AR75" s="142"/>
      <c r="AS75" s="135"/>
      <c r="AT75" s="135"/>
      <c r="AU75" s="135"/>
      <c r="AV75" s="135"/>
      <c r="AW75" s="127"/>
      <c r="AX75" s="127"/>
      <c r="AY75" s="133"/>
      <c r="AZ75" s="133"/>
      <c r="BA75" s="133"/>
      <c r="BB75" s="133"/>
      <c r="BC75" s="166"/>
      <c r="BD75" s="127"/>
      <c r="BE75" s="127"/>
      <c r="BF75" s="142"/>
      <c r="BG75" s="183"/>
      <c r="BH75" s="183"/>
      <c r="BI75" s="133"/>
      <c r="BJ75" s="127"/>
      <c r="BK75" s="127"/>
      <c r="BL75" s="135"/>
      <c r="BM75" s="135"/>
      <c r="BN75" s="135"/>
      <c r="BO75" s="135"/>
      <c r="BP75" s="14"/>
      <c r="BQ75" s="127"/>
      <c r="BR75" s="127"/>
      <c r="BS75" s="127"/>
      <c r="BT75" s="127"/>
      <c r="BU75" s="127"/>
      <c r="BV75" s="133"/>
      <c r="BW75" s="14"/>
      <c r="BX75" s="127"/>
      <c r="BY75" s="127"/>
      <c r="BZ75" s="133"/>
      <c r="CA75" s="133"/>
      <c r="CB75" s="133"/>
      <c r="CC75" s="133"/>
      <c r="CD75" s="13"/>
      <c r="CE75" s="127"/>
      <c r="CF75" s="127"/>
      <c r="CG75" s="135"/>
      <c r="CH75" s="135"/>
      <c r="CI75" s="135"/>
      <c r="CJ75" s="135"/>
      <c r="CK75" s="14"/>
      <c r="CL75" s="127"/>
      <c r="CM75" s="127"/>
      <c r="CN75" s="133"/>
      <c r="CO75" s="133"/>
      <c r="CP75" s="133"/>
      <c r="CQ75" s="133"/>
      <c r="CR75" s="14"/>
      <c r="CS75" s="127"/>
      <c r="CT75" s="127"/>
      <c r="CU75" s="133"/>
      <c r="CV75" s="133"/>
      <c r="CW75" s="133"/>
      <c r="CX75" s="133"/>
      <c r="CY75" s="14"/>
    </row>
    <row r="76" spans="1:103">
      <c r="A76" s="83"/>
      <c r="B76" s="83"/>
      <c r="C76" s="83"/>
      <c r="D76" s="83"/>
      <c r="E76" s="83"/>
      <c r="F76" s="83"/>
      <c r="G76" s="83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26"/>
      <c r="AH76" s="127"/>
      <c r="AI76" s="127"/>
      <c r="AJ76" s="135"/>
      <c r="AK76" s="135"/>
      <c r="AL76" s="135"/>
      <c r="AM76" s="135"/>
      <c r="AN76" s="133"/>
      <c r="AO76" s="181"/>
      <c r="AP76" s="74"/>
      <c r="AQ76" s="142"/>
      <c r="AR76" s="142"/>
      <c r="AS76" s="135"/>
      <c r="AT76" s="135"/>
      <c r="AU76" s="135"/>
      <c r="AV76" s="135"/>
      <c r="AW76" s="127"/>
      <c r="AX76" s="127"/>
      <c r="AY76" s="133"/>
      <c r="AZ76" s="133"/>
      <c r="BA76" s="133"/>
      <c r="BB76" s="133"/>
      <c r="BC76" s="166"/>
      <c r="BD76" s="127"/>
      <c r="BE76" s="127"/>
      <c r="BF76" s="142"/>
      <c r="BG76" s="183"/>
      <c r="BH76" s="183"/>
      <c r="BI76" s="133"/>
      <c r="BJ76" s="127"/>
      <c r="BK76" s="127"/>
      <c r="BL76" s="135"/>
      <c r="BM76" s="135"/>
      <c r="BN76" s="135"/>
      <c r="BO76" s="135"/>
      <c r="BP76" s="14"/>
      <c r="BQ76" s="127"/>
      <c r="BR76" s="127"/>
      <c r="BS76" s="127"/>
      <c r="BT76" s="127"/>
      <c r="BU76" s="127"/>
      <c r="BV76" s="133"/>
      <c r="BW76" s="14"/>
      <c r="BX76" s="127"/>
      <c r="BY76" s="127"/>
      <c r="BZ76" s="133"/>
      <c r="CA76" s="133"/>
      <c r="CB76" s="133"/>
      <c r="CC76" s="133"/>
      <c r="CD76" s="13"/>
      <c r="CE76" s="127"/>
      <c r="CF76" s="127"/>
      <c r="CG76" s="135"/>
      <c r="CH76" s="135"/>
      <c r="CI76" s="135"/>
      <c r="CJ76" s="135"/>
      <c r="CK76" s="14"/>
      <c r="CL76" s="127"/>
      <c r="CM76" s="127"/>
      <c r="CN76" s="133"/>
      <c r="CO76" s="133"/>
      <c r="CP76" s="133"/>
      <c r="CQ76" s="133"/>
      <c r="CR76" s="14"/>
      <c r="CS76" s="127"/>
      <c r="CT76" s="127"/>
      <c r="CU76" s="133"/>
      <c r="CV76" s="133"/>
      <c r="CW76" s="133"/>
      <c r="CX76" s="133"/>
      <c r="CY76" s="14"/>
    </row>
    <row r="77" spans="1:103">
      <c r="A77" s="83"/>
      <c r="B77" s="83"/>
      <c r="C77" s="83"/>
      <c r="D77" s="83"/>
      <c r="E77" s="83"/>
      <c r="F77" s="83"/>
      <c r="G77" s="83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AH77" s="127"/>
      <c r="AI77" s="127"/>
      <c r="AJ77" s="135"/>
      <c r="AK77" s="135"/>
      <c r="AL77" s="135"/>
      <c r="AM77" s="135"/>
      <c r="AN77" s="133"/>
      <c r="AO77" s="181"/>
      <c r="AP77" s="74"/>
      <c r="AQ77" s="142"/>
      <c r="AR77" s="142"/>
      <c r="AS77" s="135"/>
      <c r="AT77" s="135"/>
      <c r="AU77" s="135"/>
      <c r="AV77" s="135"/>
      <c r="AW77" s="127"/>
      <c r="AX77" s="127"/>
      <c r="AY77" s="133"/>
      <c r="AZ77" s="133"/>
      <c r="BA77" s="133"/>
      <c r="BB77" s="133"/>
      <c r="BC77" s="166"/>
      <c r="BD77" s="127"/>
      <c r="BE77" s="127"/>
      <c r="BF77" s="142"/>
      <c r="BG77" s="183"/>
      <c r="BH77" s="183"/>
      <c r="BI77" s="133"/>
      <c r="BJ77" s="127"/>
      <c r="BK77" s="127"/>
      <c r="BL77" s="135"/>
      <c r="BM77" s="135"/>
      <c r="BN77" s="135"/>
      <c r="BO77" s="135"/>
      <c r="BP77" s="14"/>
      <c r="BQ77" s="127"/>
      <c r="BR77" s="127"/>
      <c r="BS77" s="127"/>
      <c r="BT77" s="127"/>
      <c r="BU77" s="127"/>
      <c r="BV77" s="133"/>
      <c r="BW77" s="14"/>
      <c r="BX77" s="127"/>
      <c r="BY77" s="127"/>
      <c r="BZ77" s="133"/>
      <c r="CA77" s="133"/>
      <c r="CB77" s="133"/>
      <c r="CC77" s="133"/>
      <c r="CD77" s="13"/>
      <c r="CE77" s="127"/>
      <c r="CF77" s="127"/>
      <c r="CG77" s="135"/>
      <c r="CH77" s="135"/>
      <c r="CI77" s="135"/>
      <c r="CJ77" s="135"/>
      <c r="CK77" s="14"/>
      <c r="CL77" s="127"/>
      <c r="CM77" s="127"/>
      <c r="CN77" s="133"/>
      <c r="CO77" s="133"/>
      <c r="CP77" s="133"/>
      <c r="CQ77" s="133"/>
      <c r="CR77" s="14"/>
      <c r="CS77" s="127"/>
      <c r="CT77" s="127"/>
      <c r="CU77" s="133"/>
      <c r="CV77" s="133"/>
      <c r="CW77" s="133"/>
      <c r="CX77" s="133"/>
      <c r="CY77" s="14"/>
    </row>
    <row r="78" spans="1:103">
      <c r="A78" s="184"/>
      <c r="B78" s="133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26"/>
      <c r="AH78" s="127"/>
      <c r="AI78" s="127"/>
      <c r="AJ78" s="135"/>
      <c r="AK78" s="135"/>
      <c r="AL78" s="135"/>
      <c r="AM78" s="135"/>
      <c r="AN78" s="133"/>
      <c r="AO78" s="181"/>
      <c r="AP78" s="74"/>
      <c r="AQ78" s="142"/>
      <c r="AR78" s="142"/>
      <c r="AS78" s="26" t="str">
        <f>IF(ISNUMBER(AJ78),AJ78-($D71*AJ77+$E71),"")</f>
        <v/>
      </c>
      <c r="AT78" s="26" t="str">
        <f>IF(ISNUMBER(AK78),AK78-($D71*AK77+$E71),"")</f>
        <v/>
      </c>
      <c r="AU78" s="26"/>
      <c r="AV78" s="26" t="str">
        <f>IF(ISNUMBER(AM78),AM78-($D71*AM77+$E71),"")</f>
        <v/>
      </c>
      <c r="AW78" s="127"/>
      <c r="AX78" s="127"/>
      <c r="AY78" s="133"/>
      <c r="AZ78" s="133"/>
      <c r="BA78" s="133"/>
      <c r="BB78" s="133"/>
      <c r="BC78" s="166"/>
      <c r="BD78" s="127"/>
      <c r="BE78" s="127"/>
      <c r="BF78" s="142"/>
      <c r="BG78" s="183"/>
      <c r="BH78" s="183"/>
      <c r="BI78" s="133"/>
      <c r="BJ78" s="127"/>
      <c r="BK78" s="127"/>
      <c r="BL78" s="78" t="str">
        <f>IF(ISNUMBER(AS78),AS78/AJ70,"")</f>
        <v/>
      </c>
      <c r="BM78" s="78" t="str">
        <f>IF(ISNUMBER(AT78),AT78/AK70,"")</f>
        <v/>
      </c>
      <c r="BN78" s="78"/>
      <c r="BO78" s="78" t="str">
        <f>IF(ISNUMBER(AV78),AV78/AM70,"")</f>
        <v/>
      </c>
      <c r="BP78" s="117"/>
      <c r="BQ78" s="141"/>
      <c r="BR78" s="127"/>
      <c r="BS78" s="127"/>
      <c r="BT78" s="127"/>
      <c r="BU78" s="127"/>
      <c r="BV78" s="24"/>
      <c r="BW78" s="117"/>
      <c r="BX78" s="141"/>
      <c r="BY78" s="141"/>
      <c r="BZ78" s="27" t="s">
        <v>0</v>
      </c>
      <c r="CA78" s="24" t="str">
        <f>IF(ISNUMBER(BL78),1-BL78/BM78,"")</f>
        <v/>
      </c>
      <c r="CB78" s="24"/>
      <c r="CC78" s="24"/>
      <c r="CD78" s="197"/>
      <c r="CE78" s="141"/>
      <c r="CF78" s="141"/>
      <c r="CG78" s="147"/>
      <c r="CH78" s="147"/>
      <c r="CI78" s="147"/>
      <c r="CJ78" s="147"/>
      <c r="CK78" s="117"/>
      <c r="CL78" s="141"/>
      <c r="CM78" s="141"/>
      <c r="CN78" s="134"/>
      <c r="CO78" s="134"/>
      <c r="CP78" s="134"/>
      <c r="CQ78" s="134"/>
      <c r="CR78" s="117"/>
      <c r="CS78" s="141"/>
      <c r="CT78" s="141"/>
      <c r="CU78" s="134"/>
      <c r="CV78" s="134"/>
      <c r="CW78" s="134"/>
      <c r="CX78" s="134"/>
      <c r="CY78" s="117"/>
    </row>
    <row r="79" spans="1:103">
      <c r="A79" s="184"/>
      <c r="B79" s="133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26"/>
      <c r="AH79" s="127"/>
      <c r="AI79" s="127"/>
      <c r="AJ79" s="135"/>
      <c r="AK79" s="135"/>
      <c r="AL79" s="135"/>
      <c r="AM79" s="135"/>
      <c r="AN79" s="133"/>
      <c r="AO79" s="181"/>
      <c r="AP79" s="74"/>
      <c r="AQ79" s="142"/>
      <c r="AR79" s="142"/>
      <c r="AS79" s="147"/>
      <c r="AT79" s="147"/>
      <c r="AU79" s="147"/>
      <c r="AV79" s="147"/>
      <c r="AW79" s="127"/>
      <c r="AX79" s="127"/>
      <c r="AY79" s="133"/>
      <c r="AZ79" s="133"/>
      <c r="BA79" s="133"/>
      <c r="BB79" s="133"/>
      <c r="BC79" s="166"/>
      <c r="BD79" s="127"/>
      <c r="BE79" s="127"/>
      <c r="BF79" s="142"/>
      <c r="BG79" s="183"/>
      <c r="BH79" s="183"/>
      <c r="BI79" s="133"/>
      <c r="BJ79" s="127"/>
      <c r="BK79" s="127"/>
      <c r="BL79" s="147"/>
      <c r="BM79" s="147"/>
      <c r="BN79" s="147"/>
      <c r="BO79" s="147"/>
      <c r="BP79" s="117"/>
      <c r="BQ79" s="141"/>
      <c r="BR79" s="127"/>
      <c r="BS79" s="127"/>
      <c r="BT79" s="127"/>
      <c r="BU79" s="127"/>
      <c r="BV79" s="134"/>
      <c r="BW79" s="117"/>
      <c r="BX79" s="141"/>
      <c r="BY79" s="141"/>
      <c r="BZ79" s="134"/>
      <c r="CA79" s="134"/>
      <c r="CB79" s="134"/>
      <c r="CC79" s="134"/>
      <c r="CD79" s="197"/>
      <c r="CE79" s="141"/>
      <c r="CF79" s="141"/>
      <c r="CG79" s="147"/>
      <c r="CH79" s="147"/>
      <c r="CI79" s="147"/>
      <c r="CJ79" s="147"/>
      <c r="CK79" s="117"/>
      <c r="CL79" s="141"/>
      <c r="CM79" s="141"/>
      <c r="CN79" s="134"/>
      <c r="CO79" s="134"/>
      <c r="CP79" s="134"/>
      <c r="CQ79" s="134"/>
      <c r="CR79" s="117"/>
      <c r="CS79" s="141"/>
      <c r="CT79" s="141"/>
      <c r="CU79" s="134"/>
      <c r="CV79" s="134"/>
      <c r="CW79" s="134"/>
      <c r="CX79" s="134"/>
      <c r="CY79" s="117"/>
    </row>
    <row r="80" spans="1:103" ht="13.5" thickBot="1">
      <c r="A80" s="460" t="s">
        <v>68</v>
      </c>
      <c r="B80" s="198" t="str">
        <f>$G$22</f>
        <v>DatLab 7 Template 16-08-02</v>
      </c>
      <c r="C80" s="199"/>
      <c r="D80" s="199"/>
      <c r="E80" s="199"/>
      <c r="F80" s="199"/>
      <c r="G80" s="199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1"/>
      <c r="AA80" s="202"/>
      <c r="AB80" s="202"/>
      <c r="AC80" s="202"/>
      <c r="AD80" s="202"/>
      <c r="AE80" s="202"/>
      <c r="AF80" s="202"/>
      <c r="AG80" s="202"/>
      <c r="AH80" s="12" t="str">
        <f>$B80</f>
        <v>DatLab 7 Template 16-08-02</v>
      </c>
      <c r="AI80" s="161"/>
      <c r="AJ80" s="203"/>
      <c r="AK80" s="203"/>
      <c r="AL80" s="203"/>
      <c r="AM80" s="203"/>
      <c r="AN80" s="204"/>
      <c r="AO80" s="205"/>
      <c r="AP80" s="206"/>
      <c r="AQ80" s="79" t="str">
        <f>$B80</f>
        <v>DatLab 7 Template 16-08-02</v>
      </c>
      <c r="AR80" s="161"/>
      <c r="AS80" s="203"/>
      <c r="AT80" s="203"/>
      <c r="AU80" s="203"/>
      <c r="AV80" s="203"/>
      <c r="AW80" s="161"/>
      <c r="AX80" s="161"/>
      <c r="AY80" s="204"/>
      <c r="AZ80" s="204"/>
      <c r="BA80" s="204"/>
      <c r="BB80" s="204"/>
      <c r="BC80" s="207"/>
      <c r="BD80" s="161"/>
      <c r="BE80" s="161"/>
      <c r="BF80" s="61"/>
      <c r="BG80" s="208"/>
      <c r="BH80" s="208"/>
      <c r="BI80" s="204"/>
      <c r="BJ80" s="79" t="str">
        <f>$B80</f>
        <v>DatLab 7 Template 16-08-02</v>
      </c>
      <c r="BK80" s="161"/>
      <c r="BL80" s="203"/>
      <c r="BM80" s="203"/>
      <c r="BN80" s="203"/>
      <c r="BO80" s="203"/>
      <c r="BP80" s="209"/>
      <c r="BQ80" s="79" t="str">
        <f>$B80</f>
        <v>DatLab 7 Template 16-08-02</v>
      </c>
      <c r="BR80" s="200"/>
      <c r="BS80" s="200"/>
      <c r="BT80" s="200"/>
      <c r="BU80" s="200"/>
      <c r="BV80" s="204"/>
      <c r="BW80" s="209"/>
      <c r="BX80" s="79" t="str">
        <f>$B80</f>
        <v>DatLab 7 Template 16-08-02</v>
      </c>
      <c r="BY80" s="161"/>
      <c r="BZ80" s="204"/>
      <c r="CA80" s="204"/>
      <c r="CB80" s="204"/>
      <c r="CC80" s="204"/>
      <c r="CD80" s="210"/>
      <c r="CE80" s="79" t="str">
        <f>$B80</f>
        <v>DatLab 7 Template 16-08-02</v>
      </c>
      <c r="CF80" s="161"/>
      <c r="CG80" s="203"/>
      <c r="CH80" s="203"/>
      <c r="CI80" s="203"/>
      <c r="CJ80" s="203"/>
      <c r="CK80" s="209"/>
      <c r="CL80" s="79" t="str">
        <f>$B80</f>
        <v>DatLab 7 Template 16-08-02</v>
      </c>
      <c r="CM80" s="161"/>
      <c r="CN80" s="204"/>
      <c r="CO80" s="204"/>
      <c r="CP80" s="204"/>
      <c r="CQ80" s="204"/>
      <c r="CR80" s="209"/>
      <c r="CS80" s="79" t="str">
        <f>$B80</f>
        <v>DatLab 7 Template 16-08-02</v>
      </c>
      <c r="CT80" s="161"/>
      <c r="CU80" s="204"/>
      <c r="CV80" s="204"/>
      <c r="CW80" s="204"/>
      <c r="CX80" s="204"/>
      <c r="CY80" s="209"/>
    </row>
    <row r="81" spans="1:104">
      <c r="A81" s="331" t="s">
        <v>106</v>
      </c>
      <c r="B81" s="285" t="str">
        <f>AA84</f>
        <v>•</v>
      </c>
      <c r="C81" s="277"/>
      <c r="D81" s="30"/>
      <c r="F81" s="55" t="s">
        <v>16</v>
      </c>
      <c r="G81" s="56">
        <f>AC85</f>
        <v>0</v>
      </c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425"/>
      <c r="AC81" s="110"/>
      <c r="AD81" s="110"/>
      <c r="AE81" s="110"/>
      <c r="AF81" s="110"/>
      <c r="AG81" s="110"/>
      <c r="AH81" s="110"/>
      <c r="AI81" s="180" t="s">
        <v>65</v>
      </c>
      <c r="AJ81" s="485" t="str">
        <f>AJ$1</f>
        <v>R</v>
      </c>
      <c r="AK81" s="31" t="str">
        <f t="shared" ref="AK81:AM81" si="112">AK$1</f>
        <v>1Omy</v>
      </c>
      <c r="AL81" s="32" t="str">
        <f t="shared" si="112"/>
        <v>2U</v>
      </c>
      <c r="AM81" s="33" t="str">
        <f t="shared" si="112"/>
        <v>3Ama</v>
      </c>
      <c r="AN81" s="133"/>
      <c r="AO81" s="181"/>
      <c r="AP81" s="74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8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3"/>
      <c r="BR81" s="143"/>
      <c r="BS81" s="143"/>
      <c r="BT81" s="143"/>
      <c r="BU81" s="143"/>
      <c r="BV81" s="143"/>
      <c r="BW81" s="14"/>
      <c r="BY81" s="143"/>
      <c r="BZ81" s="143"/>
      <c r="CA81" s="143"/>
      <c r="CB81" s="143"/>
      <c r="CC81" s="143"/>
      <c r="CD81" s="13"/>
      <c r="CF81" s="143"/>
      <c r="CG81" s="143"/>
      <c r="CH81" s="143"/>
      <c r="CI81" s="143"/>
      <c r="CJ81" s="143"/>
      <c r="CK81" s="13"/>
      <c r="CM81" s="143"/>
      <c r="CN81" s="143"/>
      <c r="CO81" s="143"/>
      <c r="CP81" s="143"/>
      <c r="CQ81" s="143"/>
      <c r="CR81" s="13"/>
      <c r="CT81" s="143"/>
      <c r="CU81" s="143"/>
      <c r="CV81" s="143"/>
      <c r="CW81" s="143"/>
      <c r="CX81" s="143"/>
      <c r="CY81" s="13"/>
    </row>
    <row r="82" spans="1:104">
      <c r="A82" s="452" t="str">
        <f>E82</f>
        <v/>
      </c>
      <c r="B82" s="286" t="s">
        <v>26</v>
      </c>
      <c r="C82" s="88">
        <f>AB87</f>
        <v>0</v>
      </c>
      <c r="D82" s="88">
        <f>AB89</f>
        <v>0</v>
      </c>
      <c r="E82" s="278" t="str">
        <f>IF(ISNUMBER(AB90),AB90+0.01*AB91,"")</f>
        <v/>
      </c>
      <c r="F82" s="279" t="s">
        <v>10</v>
      </c>
      <c r="G82" s="98">
        <f>AE93</f>
        <v>-2</v>
      </c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240" t="str">
        <f>$E82</f>
        <v/>
      </c>
      <c r="AA82" s="176"/>
      <c r="AB82" s="176"/>
      <c r="AC82" s="176"/>
      <c r="AD82" s="176"/>
      <c r="AE82" s="176"/>
      <c r="AF82" s="176"/>
      <c r="AG82" s="176"/>
      <c r="AH82" s="57" t="s">
        <v>215</v>
      </c>
      <c r="AI82" s="58" t="s">
        <v>12</v>
      </c>
      <c r="AJ82" s="182">
        <f>AJ86</f>
        <v>0</v>
      </c>
      <c r="AK82" s="182">
        <f t="shared" ref="AK82:AM82" si="113">AK86</f>
        <v>0</v>
      </c>
      <c r="AL82" s="182">
        <f t="shared" si="113"/>
        <v>0</v>
      </c>
      <c r="AM82" s="182">
        <f t="shared" si="113"/>
        <v>0</v>
      </c>
      <c r="AN82" s="133"/>
      <c r="AO82" s="181"/>
      <c r="AP82" s="74"/>
      <c r="AQ82" s="142"/>
      <c r="AR82" s="142"/>
      <c r="AS82" s="135"/>
      <c r="AT82" s="135"/>
      <c r="AU82" s="135"/>
      <c r="AV82" s="135"/>
      <c r="AW82" s="127"/>
      <c r="AX82" s="127"/>
      <c r="AY82" s="133"/>
      <c r="AZ82" s="133"/>
      <c r="BA82" s="133"/>
      <c r="BB82" s="133"/>
      <c r="BC82" s="166"/>
      <c r="BD82" s="127"/>
      <c r="BE82" s="127"/>
      <c r="BF82" s="142"/>
      <c r="BG82" s="183"/>
      <c r="BH82" s="183"/>
      <c r="BI82" s="133"/>
      <c r="BJ82" s="127"/>
      <c r="BK82" s="127"/>
      <c r="BL82" s="135"/>
      <c r="BM82" s="135"/>
      <c r="BN82" s="135"/>
      <c r="BO82" s="135"/>
      <c r="BP82" s="14"/>
      <c r="BQ82" s="127"/>
      <c r="BR82" s="127"/>
      <c r="BS82" s="133"/>
      <c r="BT82" s="133"/>
      <c r="BU82" s="133"/>
      <c r="BV82" s="133"/>
      <c r="BW82" s="14"/>
      <c r="BX82" s="127"/>
      <c r="BY82" s="127"/>
      <c r="BZ82" s="133"/>
      <c r="CA82" s="133"/>
      <c r="CB82" s="133"/>
      <c r="CC82" s="133"/>
      <c r="CD82" s="13"/>
      <c r="CE82" s="127"/>
      <c r="CF82" s="127"/>
      <c r="CG82" s="135"/>
      <c r="CH82" s="135"/>
      <c r="CI82" s="135"/>
      <c r="CJ82" s="135"/>
      <c r="CK82" s="14"/>
      <c r="CL82" s="127"/>
      <c r="CM82" s="127"/>
      <c r="CN82" s="133"/>
      <c r="CO82" s="133"/>
      <c r="CP82" s="133"/>
      <c r="CQ82" s="133"/>
      <c r="CR82" s="14"/>
      <c r="CS82" s="127"/>
      <c r="CT82" s="127"/>
      <c r="CU82" s="133"/>
      <c r="CV82" s="133"/>
      <c r="CW82" s="133"/>
      <c r="CX82" s="133"/>
      <c r="CY82" s="14"/>
    </row>
    <row r="83" spans="1:104" ht="13.5" thickBot="1">
      <c r="A83" s="457" t="s">
        <v>84</v>
      </c>
      <c r="B83" s="280">
        <f>AB88</f>
        <v>0</v>
      </c>
      <c r="C83" s="281" t="s">
        <v>35</v>
      </c>
      <c r="D83" s="281" t="s">
        <v>181</v>
      </c>
      <c r="E83" s="22">
        <f>E84/G84</f>
        <v>0</v>
      </c>
      <c r="F83" s="279" t="s">
        <v>11</v>
      </c>
      <c r="G83" s="99">
        <f>AE94</f>
        <v>2.5000000000000001E-2</v>
      </c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463" t="s">
        <v>80</v>
      </c>
      <c r="AA83" s="133" t="s">
        <v>83</v>
      </c>
      <c r="AB83" s="51"/>
      <c r="AC83" s="110" t="str">
        <f>$G$3</f>
        <v>DatLab 7</v>
      </c>
      <c r="AD83" s="51"/>
      <c r="AE83" s="51"/>
      <c r="AF83" s="96"/>
      <c r="AG83" s="51"/>
      <c r="AH83" s="59" t="s">
        <v>8</v>
      </c>
      <c r="AI83" s="59" t="s">
        <v>183</v>
      </c>
      <c r="AJ83" s="60">
        <f>$E83-($E83*AJ82/1000)/2</f>
        <v>0</v>
      </c>
      <c r="AK83" s="60">
        <f>$E83-($E83*(SUM(AJ82:AK82))/1000)/2</f>
        <v>0</v>
      </c>
      <c r="AL83" s="60">
        <f>$E83-($E83*(SUM(AJ82:AL82))/1000)/2</f>
        <v>0</v>
      </c>
      <c r="AM83" s="60">
        <f>$E83-($E83*(SUM(AJ82:AM82))/1000)/2</f>
        <v>0</v>
      </c>
      <c r="AN83" s="133"/>
      <c r="AO83" s="181"/>
      <c r="AP83" s="74"/>
      <c r="AQ83" s="142"/>
      <c r="AR83" s="142"/>
      <c r="AS83" s="135"/>
      <c r="AT83" s="135"/>
      <c r="AU83" s="135"/>
      <c r="AV83" s="135"/>
      <c r="AW83" s="127"/>
      <c r="AX83" s="127"/>
      <c r="AY83" s="133"/>
      <c r="AZ83" s="133"/>
      <c r="BA83" s="133"/>
      <c r="BB83" s="133"/>
      <c r="BC83" s="166"/>
      <c r="BD83" s="127"/>
      <c r="BE83" s="127"/>
      <c r="BF83" s="142"/>
      <c r="BG83" s="183"/>
      <c r="BH83" s="183"/>
      <c r="BI83" s="133"/>
      <c r="BJ83" s="127"/>
      <c r="BK83" s="127"/>
      <c r="BL83" s="135"/>
      <c r="BM83" s="135"/>
      <c r="BN83" s="135"/>
      <c r="BO83" s="135"/>
      <c r="BP83" s="14"/>
      <c r="BQ83" s="127"/>
      <c r="BR83" s="127"/>
      <c r="BS83" s="133"/>
      <c r="BT83" s="133"/>
      <c r="BU83" s="133"/>
      <c r="BV83" s="133"/>
      <c r="BW83" s="14"/>
      <c r="BX83" s="127"/>
      <c r="BY83" s="127"/>
      <c r="BZ83" s="133"/>
      <c r="CA83" s="133"/>
      <c r="CB83" s="133"/>
      <c r="CC83" s="133"/>
      <c r="CD83" s="13"/>
      <c r="CE83" s="127"/>
      <c r="CF83" s="127"/>
      <c r="CG83" s="135"/>
      <c r="CH83" s="135"/>
      <c r="CI83" s="135"/>
      <c r="CJ83" s="135"/>
      <c r="CK83" s="14"/>
      <c r="CL83" s="127"/>
      <c r="CM83" s="127"/>
      <c r="CN83" s="133"/>
      <c r="CO83" s="133"/>
      <c r="CP83" s="133"/>
      <c r="CQ83" s="133"/>
      <c r="CR83" s="14"/>
      <c r="CS83" s="127"/>
      <c r="CT83" s="127"/>
      <c r="CU83" s="133"/>
      <c r="CV83" s="133"/>
      <c r="CW83" s="133"/>
      <c r="CX83" s="133"/>
      <c r="CY83" s="14"/>
      <c r="CZ83" s="10" t="s">
        <v>9</v>
      </c>
    </row>
    <row r="84" spans="1:104" ht="14.25" thickTop="1" thickBot="1">
      <c r="A84" s="184"/>
      <c r="B84" s="282">
        <f>AB86</f>
        <v>0</v>
      </c>
      <c r="C84" s="283" t="s">
        <v>7</v>
      </c>
      <c r="D84" s="283" t="s">
        <v>182</v>
      </c>
      <c r="E84" s="100">
        <f>AB93</f>
        <v>0</v>
      </c>
      <c r="F84" s="284" t="s">
        <v>36</v>
      </c>
      <c r="G84" s="62">
        <f>AB94</f>
        <v>2</v>
      </c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241" t="s">
        <v>33</v>
      </c>
      <c r="AA84" s="211" t="s">
        <v>177</v>
      </c>
      <c r="AB84" s="242"/>
      <c r="AC84" s="242"/>
      <c r="AD84" s="242"/>
      <c r="AE84" s="242"/>
      <c r="AF84" s="243"/>
      <c r="AG84" s="117"/>
      <c r="AH84" s="117"/>
      <c r="AI84" s="117"/>
      <c r="AJ84" s="117"/>
      <c r="AK84" s="117"/>
      <c r="AL84" s="117"/>
      <c r="AM84" s="117"/>
      <c r="AP84" s="74"/>
      <c r="AS84" s="135"/>
      <c r="AT84" s="135"/>
      <c r="AU84" s="135"/>
      <c r="AV84" s="135"/>
      <c r="BC84" s="166"/>
      <c r="BD84" s="127"/>
      <c r="BE84" s="127"/>
      <c r="BF84" s="142"/>
      <c r="BG84" s="183"/>
      <c r="BH84" s="183"/>
      <c r="BI84" s="133"/>
      <c r="BJ84" s="127"/>
      <c r="BK84" s="127"/>
      <c r="BL84" s="135"/>
      <c r="BM84" s="135"/>
      <c r="BN84" s="135"/>
      <c r="BO84" s="135"/>
      <c r="BP84" s="14"/>
      <c r="BQ84" s="127"/>
      <c r="BR84" s="127"/>
      <c r="BS84" s="133"/>
      <c r="BT84" s="133"/>
      <c r="BU84" s="133"/>
      <c r="BV84" s="133"/>
      <c r="BW84" s="14"/>
      <c r="BX84" s="127"/>
      <c r="BY84" s="127"/>
      <c r="BZ84" s="133"/>
      <c r="CA84" s="133"/>
      <c r="CB84" s="133"/>
      <c r="CC84" s="133"/>
      <c r="CD84" s="13"/>
      <c r="CE84" s="127"/>
      <c r="CF84" s="127"/>
      <c r="CG84" s="135"/>
      <c r="CH84" s="135"/>
      <c r="CI84" s="135"/>
      <c r="CJ84" s="135"/>
      <c r="CK84" s="14"/>
      <c r="CL84" s="127"/>
      <c r="CM84" s="127"/>
      <c r="CN84" s="133"/>
      <c r="CO84" s="133"/>
      <c r="CP84" s="133"/>
      <c r="CQ84" s="133"/>
      <c r="CR84" s="14"/>
      <c r="CS84" s="127"/>
      <c r="CT84" s="127"/>
      <c r="CU84" s="133"/>
      <c r="CV84" s="133"/>
      <c r="CW84" s="133"/>
      <c r="CX84" s="133"/>
      <c r="CY84" s="14"/>
      <c r="CZ84" s="101" t="s">
        <v>66</v>
      </c>
    </row>
    <row r="85" spans="1:104" ht="13.5" thickBot="1">
      <c r="A85" s="83" t="s">
        <v>69</v>
      </c>
      <c r="B85" s="63"/>
      <c r="C85" s="134"/>
      <c r="D85" s="41"/>
      <c r="E85" s="41"/>
      <c r="F85" s="469" t="s">
        <v>166</v>
      </c>
      <c r="G85" s="469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16"/>
      <c r="AA85" s="269"/>
      <c r="AB85" s="244" t="s">
        <v>56</v>
      </c>
      <c r="AC85" s="245"/>
      <c r="AD85" s="246" t="s">
        <v>37</v>
      </c>
      <c r="AE85" s="247" t="s">
        <v>38</v>
      </c>
      <c r="AF85" s="248"/>
      <c r="AG85" s="102"/>
      <c r="AH85" s="15"/>
      <c r="AI85" s="15"/>
      <c r="AJ85" s="485"/>
      <c r="AK85" s="31"/>
      <c r="AL85" s="32"/>
      <c r="AM85" s="33"/>
      <c r="AN85" s="133"/>
      <c r="AO85" s="181"/>
      <c r="AP85" s="74"/>
      <c r="AS85" s="135"/>
      <c r="AT85" s="135"/>
      <c r="AU85" s="135"/>
      <c r="AV85" s="135"/>
      <c r="AW85" s="127"/>
      <c r="AX85" s="127"/>
      <c r="AY85" s="133"/>
      <c r="AZ85" s="133"/>
      <c r="BA85" s="133"/>
      <c r="BB85" s="133"/>
      <c r="BC85" s="166"/>
      <c r="BD85" s="127"/>
      <c r="BE85" s="127"/>
      <c r="BF85" s="142"/>
      <c r="BG85" s="183"/>
      <c r="BH85" s="183"/>
      <c r="BI85" s="133"/>
      <c r="BJ85" s="127"/>
      <c r="BK85" s="127"/>
      <c r="BL85" s="135"/>
      <c r="BM85" s="135"/>
      <c r="BN85" s="135"/>
      <c r="BO85" s="135"/>
      <c r="BP85" s="14"/>
      <c r="BQ85" s="127"/>
      <c r="BR85" s="127"/>
      <c r="BS85" s="133"/>
      <c r="BT85" s="133"/>
      <c r="BU85" s="133"/>
      <c r="BV85" s="133"/>
      <c r="BW85" s="14"/>
      <c r="BX85" s="127"/>
      <c r="BY85" s="127"/>
      <c r="BZ85" s="133"/>
      <c r="CA85" s="133"/>
      <c r="CB85" s="133"/>
      <c r="CC85" s="133"/>
      <c r="CD85" s="13"/>
      <c r="CE85" s="127"/>
      <c r="CF85" s="127"/>
      <c r="CG85" s="135"/>
      <c r="CH85" s="135"/>
      <c r="CI85" s="135"/>
      <c r="CJ85" s="135"/>
      <c r="CK85" s="14"/>
      <c r="CL85" s="127"/>
      <c r="CM85" s="127"/>
      <c r="CN85" s="133"/>
      <c r="CO85" s="133"/>
      <c r="CP85" s="133"/>
      <c r="CQ85" s="133"/>
      <c r="CR85" s="14"/>
      <c r="CS85" s="127"/>
      <c r="CT85" s="127"/>
      <c r="CU85" s="133"/>
      <c r="CV85" s="133"/>
      <c r="CW85" s="133"/>
      <c r="CX85" s="133"/>
      <c r="CY85" s="14"/>
    </row>
    <row r="86" spans="1:104">
      <c r="A86" s="9" t="s">
        <v>70</v>
      </c>
      <c r="B86" s="83"/>
      <c r="C86" s="13"/>
      <c r="D86" s="185"/>
      <c r="E86" s="8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26"/>
      <c r="AA86" s="270" t="s">
        <v>39</v>
      </c>
      <c r="AB86" s="249"/>
      <c r="AC86" s="250"/>
      <c r="AD86" s="251" t="s">
        <v>40</v>
      </c>
      <c r="AE86" s="247"/>
      <c r="AF86" s="252"/>
      <c r="AG86" s="102"/>
      <c r="AH86" s="186"/>
      <c r="AI86" s="186"/>
      <c r="AJ86" s="133"/>
      <c r="AK86" s="133"/>
      <c r="AL86" s="133"/>
      <c r="AM86" s="133"/>
      <c r="AN86" s="133"/>
      <c r="AO86" s="181"/>
      <c r="AP86" s="74"/>
      <c r="AQ86" s="64" t="s">
        <v>17</v>
      </c>
      <c r="AR86" s="187"/>
      <c r="AS86" s="135"/>
      <c r="AT86" s="135"/>
      <c r="AU86" s="135"/>
      <c r="AV86" s="135"/>
      <c r="AW86" s="127"/>
      <c r="AX86" s="127"/>
      <c r="AY86" s="133"/>
      <c r="AZ86" s="133"/>
      <c r="BA86" s="133"/>
      <c r="BB86" s="133"/>
      <c r="BC86" s="166"/>
      <c r="BD86" s="127"/>
      <c r="BE86" s="127"/>
      <c r="BF86" s="142"/>
      <c r="BG86" s="183"/>
      <c r="BH86" s="183"/>
      <c r="BI86" s="133"/>
      <c r="BJ86" s="127"/>
      <c r="BK86" s="127"/>
      <c r="BL86" s="135"/>
      <c r="BM86" s="135"/>
      <c r="BN86" s="135"/>
      <c r="BO86" s="135"/>
      <c r="BP86" s="14"/>
      <c r="BQ86" s="127"/>
      <c r="BR86" s="127"/>
      <c r="BS86" s="133"/>
      <c r="BT86" s="133"/>
      <c r="BU86" s="133"/>
      <c r="BV86" s="133"/>
      <c r="BW86" s="14"/>
      <c r="BX86" s="127"/>
      <c r="BY86" s="127"/>
      <c r="BZ86" s="133"/>
      <c r="CA86" s="133"/>
      <c r="CB86" s="133"/>
      <c r="CC86" s="133"/>
      <c r="CD86" s="13"/>
      <c r="CE86" s="127"/>
      <c r="CF86" s="127"/>
      <c r="CG86" s="135"/>
      <c r="CH86" s="135"/>
      <c r="CI86" s="135"/>
      <c r="CJ86" s="135"/>
      <c r="CK86" s="14"/>
      <c r="CL86" s="127"/>
      <c r="CM86" s="127"/>
      <c r="CN86" s="133"/>
      <c r="CO86" s="133"/>
      <c r="CP86" s="133"/>
      <c r="CQ86" s="133"/>
      <c r="CR86" s="14"/>
      <c r="CS86" s="127"/>
      <c r="CT86" s="127"/>
      <c r="CU86" s="133"/>
      <c r="CV86" s="133"/>
      <c r="CW86" s="133"/>
      <c r="CX86" s="133"/>
      <c r="CY86" s="14"/>
    </row>
    <row r="87" spans="1:104" ht="13.5" thickBot="1">
      <c r="A87" s="83"/>
      <c r="B87" s="83"/>
      <c r="C87" s="83"/>
      <c r="D87" s="85"/>
      <c r="E87" s="84"/>
      <c r="F87" s="86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26"/>
      <c r="AA87" s="271" t="s">
        <v>41</v>
      </c>
      <c r="AB87" s="253"/>
      <c r="AC87" s="254"/>
      <c r="AD87" s="158" t="s">
        <v>42</v>
      </c>
      <c r="AE87" s="117"/>
      <c r="AF87" s="255"/>
      <c r="AG87" s="14"/>
      <c r="AH87" s="186"/>
      <c r="AI87" s="186"/>
      <c r="AJ87" s="188"/>
      <c r="AK87" s="188"/>
      <c r="AL87" s="188"/>
      <c r="AM87" s="188"/>
      <c r="AN87" s="133"/>
      <c r="AO87" s="181"/>
      <c r="AP87" s="74"/>
      <c r="AQ87" s="65" t="s">
        <v>43</v>
      </c>
      <c r="AR87" s="66"/>
      <c r="AS87" s="135"/>
      <c r="AT87" s="135"/>
      <c r="AU87" s="135"/>
      <c r="AV87" s="135"/>
      <c r="AW87" s="127"/>
      <c r="AX87" s="127"/>
      <c r="AY87" s="133"/>
      <c r="AZ87" s="133"/>
      <c r="BA87" s="133"/>
      <c r="BB87" s="133"/>
      <c r="BC87" s="166"/>
      <c r="BD87" s="127"/>
      <c r="BE87" s="127"/>
      <c r="BF87" s="142"/>
      <c r="BG87" s="183"/>
      <c r="BH87" s="183"/>
      <c r="BI87" s="133"/>
      <c r="BJ87" s="127"/>
      <c r="BK87" s="127"/>
      <c r="BL87" s="135"/>
      <c r="BM87" s="135"/>
      <c r="BN87" s="135"/>
      <c r="BO87" s="135"/>
      <c r="BP87" s="14"/>
      <c r="BQ87" s="127"/>
      <c r="BR87" s="127"/>
      <c r="BS87" s="133"/>
      <c r="BT87" s="133"/>
      <c r="BU87" s="133"/>
      <c r="BV87" s="133"/>
      <c r="BW87" s="14"/>
      <c r="BX87" s="127"/>
      <c r="BY87" s="127"/>
      <c r="BZ87" s="133"/>
      <c r="CA87" s="133"/>
      <c r="CB87" s="133"/>
      <c r="CC87" s="133"/>
      <c r="CD87" s="13"/>
      <c r="CE87" s="127"/>
      <c r="CF87" s="127"/>
      <c r="CG87" s="135"/>
      <c r="CH87" s="135"/>
      <c r="CI87" s="135"/>
      <c r="CJ87" s="135"/>
      <c r="CK87" s="14"/>
      <c r="CL87" s="127"/>
      <c r="CM87" s="127"/>
      <c r="CN87" s="133"/>
      <c r="CO87" s="133"/>
      <c r="CP87" s="133"/>
      <c r="CQ87" s="133"/>
      <c r="CR87" s="14"/>
      <c r="CS87" s="127"/>
      <c r="CT87" s="127"/>
      <c r="CU87" s="133"/>
      <c r="CV87" s="133"/>
      <c r="CW87" s="133"/>
      <c r="CX87" s="133"/>
      <c r="CY87" s="14"/>
    </row>
    <row r="88" spans="1:104">
      <c r="A88" s="83"/>
      <c r="B88" s="83"/>
      <c r="C88" s="83"/>
      <c r="D88" s="85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26"/>
      <c r="AA88" s="271" t="s">
        <v>120</v>
      </c>
      <c r="AB88" s="253"/>
      <c r="AC88" s="254"/>
      <c r="AD88" s="158" t="s">
        <v>44</v>
      </c>
      <c r="AE88" s="117"/>
      <c r="AF88" s="255"/>
      <c r="AG88" s="14"/>
      <c r="AH88" s="186"/>
      <c r="AI88" s="188"/>
      <c r="AJ88" s="188"/>
      <c r="AK88" s="188"/>
      <c r="AL88" s="188"/>
      <c r="AM88" s="188"/>
      <c r="AP88" s="74"/>
      <c r="AQ88" s="67" t="s">
        <v>188</v>
      </c>
      <c r="AR88" s="68" t="s">
        <v>189</v>
      </c>
      <c r="AS88" s="135"/>
      <c r="AT88" s="135"/>
      <c r="AU88" s="135"/>
      <c r="AV88" s="135"/>
      <c r="AW88" s="127"/>
      <c r="AX88" s="127"/>
      <c r="AY88" s="133"/>
      <c r="AZ88" s="133"/>
      <c r="BA88" s="133"/>
      <c r="BB88" s="133"/>
      <c r="BC88" s="166"/>
      <c r="BD88" s="127"/>
      <c r="BE88" s="127"/>
      <c r="BF88" s="142"/>
      <c r="BG88" s="183"/>
      <c r="BH88" s="183"/>
      <c r="BI88" s="133"/>
      <c r="BJ88" s="127"/>
      <c r="BK88" s="127"/>
      <c r="BL88" s="135"/>
      <c r="BM88" s="135"/>
      <c r="BN88" s="135"/>
      <c r="BO88" s="135"/>
      <c r="BP88" s="14"/>
      <c r="BQ88" s="127"/>
      <c r="BR88" s="127"/>
      <c r="BS88" s="133"/>
      <c r="BT88" s="133"/>
      <c r="BU88" s="133"/>
      <c r="BV88" s="133"/>
      <c r="BW88" s="14"/>
      <c r="BX88" s="127"/>
      <c r="BY88" s="127"/>
      <c r="BZ88" s="133"/>
      <c r="CA88" s="133"/>
      <c r="CB88" s="133"/>
      <c r="CC88" s="133"/>
      <c r="CD88" s="13"/>
      <c r="CE88" s="127"/>
      <c r="CF88" s="127"/>
      <c r="CG88" s="135"/>
      <c r="CH88" s="135"/>
      <c r="CI88" s="135"/>
      <c r="CJ88" s="135"/>
      <c r="CK88" s="14"/>
      <c r="CL88" s="127"/>
      <c r="CM88" s="127"/>
      <c r="CN88" s="133"/>
      <c r="CO88" s="133"/>
      <c r="CP88" s="133"/>
      <c r="CQ88" s="133"/>
      <c r="CR88" s="14"/>
      <c r="CS88" s="127"/>
      <c r="CT88" s="127"/>
      <c r="CU88" s="133"/>
      <c r="CV88" s="133"/>
      <c r="CW88" s="133"/>
      <c r="CX88" s="133"/>
      <c r="CY88" s="14"/>
    </row>
    <row r="89" spans="1:104" ht="13.5" thickBot="1">
      <c r="A89" s="83"/>
      <c r="B89" s="83"/>
      <c r="C89" s="83"/>
      <c r="D89" s="83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26"/>
      <c r="AA89" s="271" t="s">
        <v>28</v>
      </c>
      <c r="AB89" s="197"/>
      <c r="AC89" s="254"/>
      <c r="AD89" s="158" t="s">
        <v>45</v>
      </c>
      <c r="AE89" s="117"/>
      <c r="AF89" s="255"/>
      <c r="AG89" s="177"/>
      <c r="AH89" s="189"/>
      <c r="AI89" s="190"/>
      <c r="AJ89" s="189"/>
      <c r="AK89" s="189"/>
      <c r="AL89" s="189"/>
      <c r="AM89" s="189"/>
      <c r="AP89" s="74"/>
      <c r="AQ89" s="69" t="str">
        <f>BN91</f>
        <v/>
      </c>
      <c r="AR89" s="70" t="str">
        <f>BO91</f>
        <v/>
      </c>
      <c r="AS89" s="135"/>
      <c r="AT89" s="135"/>
      <c r="AU89" s="135"/>
      <c r="AV89" s="135"/>
      <c r="AW89" s="127"/>
      <c r="AX89" s="127"/>
      <c r="AY89" s="133"/>
      <c r="AZ89" s="133"/>
      <c r="BA89" s="133"/>
      <c r="BB89" s="133"/>
      <c r="BC89" s="166"/>
      <c r="BD89" s="127"/>
      <c r="BE89" s="127"/>
      <c r="BF89" s="142"/>
      <c r="BG89" s="183"/>
      <c r="BH89" s="183"/>
      <c r="BI89" s="133"/>
      <c r="BJ89" s="127"/>
      <c r="BK89" s="127"/>
      <c r="BL89" s="135"/>
      <c r="BM89" s="135"/>
      <c r="BN89" s="135"/>
      <c r="BO89" s="135"/>
      <c r="BP89" s="14"/>
      <c r="BQ89" s="127"/>
      <c r="BR89" s="127"/>
      <c r="BS89" s="133"/>
      <c r="BT89" s="133"/>
      <c r="BU89" s="133"/>
      <c r="BV89" s="133"/>
      <c r="BW89" s="14"/>
      <c r="BX89" s="127"/>
      <c r="BY89" s="127"/>
      <c r="BZ89" s="133"/>
      <c r="CA89" s="133"/>
      <c r="CB89" s="133"/>
      <c r="CC89" s="133"/>
      <c r="CD89" s="13"/>
      <c r="CE89" s="127"/>
      <c r="CF89" s="127"/>
      <c r="CG89" s="135"/>
      <c r="CH89" s="135"/>
      <c r="CI89" s="135"/>
      <c r="CJ89" s="135"/>
      <c r="CK89" s="14"/>
      <c r="CL89" s="127"/>
      <c r="CM89" s="127"/>
      <c r="CN89" s="133"/>
      <c r="CO89" s="133"/>
      <c r="CP89" s="133"/>
      <c r="CQ89" s="133"/>
      <c r="CR89" s="14"/>
      <c r="CS89" s="127"/>
      <c r="CT89" s="127"/>
      <c r="CU89" s="133"/>
      <c r="CV89" s="133"/>
      <c r="CW89" s="133"/>
      <c r="CX89" s="133"/>
      <c r="CY89" s="14"/>
    </row>
    <row r="90" spans="1:104">
      <c r="A90" s="83"/>
      <c r="B90" s="87"/>
      <c r="C90" s="87"/>
      <c r="D90" s="87"/>
      <c r="E90" s="145"/>
      <c r="F90" s="145"/>
      <c r="G90" s="87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6"/>
      <c r="AA90" s="271" t="s">
        <v>46</v>
      </c>
      <c r="AB90" s="256"/>
      <c r="AC90" s="254"/>
      <c r="AD90" s="158" t="s">
        <v>47</v>
      </c>
      <c r="AE90" s="117"/>
      <c r="AF90" s="255"/>
      <c r="AG90" s="103"/>
      <c r="AH90" s="104"/>
      <c r="AI90" s="16"/>
      <c r="AJ90" s="71"/>
      <c r="AK90" s="71"/>
      <c r="AL90" s="71"/>
      <c r="AM90" s="71"/>
      <c r="AP90" s="454"/>
      <c r="AQ90" s="113" t="s">
        <v>14</v>
      </c>
      <c r="AR90" s="113" t="s">
        <v>13</v>
      </c>
      <c r="AS90" s="485" t="str">
        <f>AS$1</f>
        <v>R</v>
      </c>
      <c r="AT90" s="31" t="str">
        <f t="shared" ref="AT90:AV90" si="114">AT$1</f>
        <v>1Omy</v>
      </c>
      <c r="AU90" s="32" t="str">
        <f t="shared" si="114"/>
        <v>2U</v>
      </c>
      <c r="AV90" s="33" t="str">
        <f t="shared" si="114"/>
        <v>3Ama</v>
      </c>
      <c r="AW90" s="113" t="str">
        <f>AQ90</f>
        <v>Quantity</v>
      </c>
      <c r="AX90" s="113" t="str">
        <f>AR90</f>
        <v>Units</v>
      </c>
      <c r="AY90" s="485">
        <f>AJ85</f>
        <v>0</v>
      </c>
      <c r="AZ90" s="31">
        <f>AK85</f>
        <v>0</v>
      </c>
      <c r="BA90" s="32">
        <f>AL85</f>
        <v>0</v>
      </c>
      <c r="BB90" s="33">
        <f>AM85</f>
        <v>0</v>
      </c>
      <c r="BC90" s="166"/>
      <c r="BD90" s="34" t="s">
        <v>27</v>
      </c>
      <c r="BE90" s="34" t="s">
        <v>28</v>
      </c>
      <c r="BF90" s="35" t="s">
        <v>120</v>
      </c>
      <c r="BG90" s="72" t="s">
        <v>26</v>
      </c>
      <c r="BH90" s="72"/>
      <c r="BI90" s="36" t="s">
        <v>7</v>
      </c>
      <c r="BJ90" s="113" t="str">
        <f>$AQ90</f>
        <v>Quantity</v>
      </c>
      <c r="BK90" s="113" t="str">
        <f>$AR90</f>
        <v>Units</v>
      </c>
      <c r="BL90" s="485" t="str">
        <f>BL$1</f>
        <v>R</v>
      </c>
      <c r="BM90" s="31" t="str">
        <f t="shared" ref="BM90:BO90" si="115">BM$1</f>
        <v>1Omy</v>
      </c>
      <c r="BN90" s="32" t="str">
        <f t="shared" si="115"/>
        <v>2U</v>
      </c>
      <c r="BO90" s="33" t="str">
        <f t="shared" si="115"/>
        <v>3Ama</v>
      </c>
      <c r="BP90" s="191"/>
      <c r="BQ90" s="113" t="str">
        <f>$AQ90</f>
        <v>Quantity</v>
      </c>
      <c r="BR90" s="113" t="str">
        <f>$AR90</f>
        <v>Units</v>
      </c>
      <c r="BS90" s="485" t="str">
        <f>BS$1</f>
        <v>R</v>
      </c>
      <c r="BT90" s="31" t="str">
        <f t="shared" ref="BT90:BV90" si="116">BT$1</f>
        <v>1Omy</v>
      </c>
      <c r="BU90" s="32" t="str">
        <f t="shared" si="116"/>
        <v>2U</v>
      </c>
      <c r="BV90" s="33" t="str">
        <f t="shared" si="116"/>
        <v>3Ama</v>
      </c>
      <c r="BW90" s="191"/>
      <c r="BX90" s="113" t="str">
        <f>$AQ90</f>
        <v>Quantity</v>
      </c>
      <c r="BY90" s="113" t="str">
        <f>$AR90</f>
        <v>Units</v>
      </c>
      <c r="BZ90" s="485" t="str">
        <f>BZ$1</f>
        <v>1-R/U</v>
      </c>
      <c r="CA90" s="31" t="str">
        <f t="shared" ref="CA90:CC90" si="117">CA$1</f>
        <v>1-Omy/R</v>
      </c>
      <c r="CB90" s="32" t="str">
        <f t="shared" si="117"/>
        <v>1-Omy/U</v>
      </c>
      <c r="CC90" s="33" t="str">
        <f t="shared" si="117"/>
        <v>1-ROX/U</v>
      </c>
      <c r="CD90" s="191"/>
      <c r="CE90" s="113" t="str">
        <f>$AQ90</f>
        <v>Quantity</v>
      </c>
      <c r="CF90" s="113" t="str">
        <f>$AR90</f>
        <v>Units</v>
      </c>
      <c r="CG90" s="485" t="str">
        <f>CG$1</f>
        <v>R</v>
      </c>
      <c r="CH90" s="31" t="str">
        <f t="shared" ref="CH90:CJ90" si="118">CH$1</f>
        <v>1Omy</v>
      </c>
      <c r="CI90" s="32" t="str">
        <f t="shared" si="118"/>
        <v>2U</v>
      </c>
      <c r="CJ90" s="33" t="str">
        <f t="shared" si="118"/>
        <v>3Ama</v>
      </c>
      <c r="CK90" s="191"/>
      <c r="CL90" s="113" t="str">
        <f>$AQ90</f>
        <v>Quantity</v>
      </c>
      <c r="CM90" s="113" t="str">
        <f>$AR90</f>
        <v>Units</v>
      </c>
      <c r="CN90" s="485" t="str">
        <f>CN$1</f>
        <v>R</v>
      </c>
      <c r="CO90" s="31" t="str">
        <f t="shared" ref="CO90:CQ90" si="119">CO$1</f>
        <v>1Omy</v>
      </c>
      <c r="CP90" s="32" t="str">
        <f t="shared" si="119"/>
        <v>2U</v>
      </c>
      <c r="CQ90" s="33" t="str">
        <f t="shared" si="119"/>
        <v>3Ama</v>
      </c>
      <c r="CR90" s="191"/>
      <c r="CS90" s="113" t="str">
        <f>$AQ90</f>
        <v>Quantity</v>
      </c>
      <c r="CT90" s="113" t="str">
        <f>$AR90</f>
        <v>Units</v>
      </c>
      <c r="CU90" s="485" t="str">
        <f>CU$1</f>
        <v>1-R/U</v>
      </c>
      <c r="CV90" s="31" t="str">
        <f t="shared" ref="CV90:CX90" si="120">CV$1</f>
        <v>1-Omy/R</v>
      </c>
      <c r="CW90" s="32" t="str">
        <f t="shared" si="120"/>
        <v>1-Omy/U</v>
      </c>
      <c r="CX90" s="33" t="str">
        <f t="shared" si="120"/>
        <v>1-ROX/U</v>
      </c>
      <c r="CY90" s="14"/>
    </row>
    <row r="91" spans="1:104">
      <c r="A91" s="83"/>
      <c r="B91" s="83"/>
      <c r="C91" s="83"/>
      <c r="D91" s="83"/>
      <c r="E91" s="14"/>
      <c r="F91" s="14"/>
      <c r="G91" s="83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16"/>
      <c r="AA91" s="271" t="s">
        <v>48</v>
      </c>
      <c r="AB91" s="257"/>
      <c r="AC91" s="254"/>
      <c r="AD91" s="158" t="s">
        <v>49</v>
      </c>
      <c r="AE91" s="117"/>
      <c r="AF91" s="255"/>
      <c r="AG91" s="105"/>
      <c r="AH91" s="106"/>
      <c r="AI91" s="17"/>
      <c r="AJ91" s="8"/>
      <c r="AK91" s="8"/>
      <c r="AL91" s="8"/>
      <c r="AM91" s="8"/>
      <c r="AP91" s="455" t="str">
        <f>E82</f>
        <v/>
      </c>
      <c r="AQ91" s="488" t="s">
        <v>5</v>
      </c>
      <c r="AR91" s="488" t="s">
        <v>4</v>
      </c>
      <c r="AS91" s="21" t="str">
        <f>IF(ISNUMBER(AJ91),AJ91-($G83*AJ90+$G82),"")</f>
        <v/>
      </c>
      <c r="AT91" s="21" t="str">
        <f>IF(ISNUMBER(AK91),AK91-($G83*AK90+$G82),"")</f>
        <v/>
      </c>
      <c r="AU91" s="21" t="str">
        <f>IF(ISNUMBER(AL91),AL91-($G83*AL90+$G82),"")</f>
        <v/>
      </c>
      <c r="AV91" s="21" t="str">
        <f>IF(ISNUMBER(AM91),AM91-($G83*AM90+$G82),"")</f>
        <v/>
      </c>
      <c r="AW91" s="107">
        <f>$AH90</f>
        <v>0</v>
      </c>
      <c r="AX91" s="107">
        <f>$AI90</f>
        <v>0</v>
      </c>
      <c r="AY91" s="73" t="str">
        <f>IF(ISNUMBER(AJ90),AJ90,"")</f>
        <v/>
      </c>
      <c r="AZ91" s="73" t="str">
        <f>IF(ISNUMBER(AK90),AK90,"")</f>
        <v/>
      </c>
      <c r="BA91" s="73" t="str">
        <f t="shared" ref="BA91" si="121">IF(ISNUMBER(AL90),AL90,"")</f>
        <v/>
      </c>
      <c r="BB91" s="73" t="str">
        <f t="shared" ref="BB91" si="122">IF(ISNUMBER(AM90),AM90,"")</f>
        <v/>
      </c>
      <c r="BC91" s="166"/>
      <c r="BD91" s="176" t="str">
        <f>$AA84</f>
        <v>•</v>
      </c>
      <c r="BE91" s="193">
        <f>$D82</f>
        <v>0</v>
      </c>
      <c r="BF91" s="124">
        <f>$B83</f>
        <v>0</v>
      </c>
      <c r="BG91" s="194" t="str">
        <f>$E82</f>
        <v/>
      </c>
      <c r="BH91" s="195"/>
      <c r="BI91" s="196" t="str">
        <f>IF(ISNUMBER($AB93),$AB93,"")</f>
        <v/>
      </c>
      <c r="BJ91" s="489" t="str">
        <f>AH2</f>
        <v>O2 flow per cells</v>
      </c>
      <c r="BK91" s="489" t="str">
        <f>AI2</f>
        <v>pmol/(s*Mill)</v>
      </c>
      <c r="BL91" s="7" t="str">
        <f>IF(ISNUMBER(AS91),AS91/AJ83,"")</f>
        <v/>
      </c>
      <c r="BM91" s="7" t="str">
        <f>IF(ISNUMBER(AT91),AT91/AK83,"")</f>
        <v/>
      </c>
      <c r="BN91" s="7" t="str">
        <f>IF(ISNUMBER(AU91),AU91/AL83,"")</f>
        <v/>
      </c>
      <c r="BO91" s="7" t="str">
        <f>IF(ISNUMBER(AV91),AV91/AM83,"")</f>
        <v/>
      </c>
      <c r="BP91" s="194" t="str">
        <f>$E82</f>
        <v/>
      </c>
      <c r="BQ91" s="6" t="s">
        <v>19</v>
      </c>
      <c r="BR91" s="6" t="s">
        <v>20</v>
      </c>
      <c r="BS91" s="5" t="str">
        <f>IF(ISNUMBER(BL91),BL91/$AQ89,"")</f>
        <v/>
      </c>
      <c r="BT91" s="5" t="str">
        <f>IF(ISNUMBER(BM91),BM91/$AQ89,"")</f>
        <v/>
      </c>
      <c r="BU91" s="5" t="str">
        <f>IF(ISNUMBER(BN91),BN91/$AQ89,"")</f>
        <v/>
      </c>
      <c r="BV91" s="5" t="str">
        <f>IF(ISNUMBER(BO91),BO91/$AQ89,"")</f>
        <v/>
      </c>
      <c r="BW91" s="194" t="str">
        <f>$E82</f>
        <v/>
      </c>
      <c r="BX91" s="6" t="s">
        <v>18</v>
      </c>
      <c r="BY91" s="6" t="s">
        <v>21</v>
      </c>
      <c r="BZ91" s="5" t="str">
        <f>IF(ISNUMBER(BN91),1-BL91/BN91,"")</f>
        <v/>
      </c>
      <c r="CA91" s="5" t="str">
        <f>IF(ISNUMBER(BM91),1-BM91/BL91,"")</f>
        <v/>
      </c>
      <c r="CB91" s="5" t="str">
        <f>IF(ISNUMBER(BM91),1-BM91/BN91,"")</f>
        <v/>
      </c>
      <c r="CC91" s="5" t="str">
        <f>IF(ISNUMBER(BN91),1-BO91/BN91,"")</f>
        <v/>
      </c>
      <c r="CD91" s="194" t="str">
        <f>$E82</f>
        <v/>
      </c>
      <c r="CE91" s="489" t="str">
        <f>AH3</f>
        <v>O2 flow per cells (mt: ROX-corr.)</v>
      </c>
      <c r="CF91" s="489" t="str">
        <f>AI2</f>
        <v>pmol/(s*Mill)</v>
      </c>
      <c r="CG91" s="7" t="str">
        <f>IF(ISNUMBER(BL91),BL91-$AR89,"")</f>
        <v/>
      </c>
      <c r="CH91" s="7" t="str">
        <f t="shared" ref="CH91" si="123">IF(ISNUMBER(BM91),BM91-$AR89,"")</f>
        <v/>
      </c>
      <c r="CI91" s="7" t="str">
        <f t="shared" ref="CI91" si="124">IF(ISNUMBER(BN91),BN91-$AR89,"")</f>
        <v/>
      </c>
      <c r="CJ91" s="7" t="str">
        <f t="shared" ref="CJ91" si="125">IF(ISNUMBER(BO91),BO91-$AR89,"")</f>
        <v/>
      </c>
      <c r="CK91" s="194" t="str">
        <f>$E82</f>
        <v/>
      </c>
      <c r="CL91" s="6" t="s">
        <v>3</v>
      </c>
      <c r="CM91" s="6" t="s">
        <v>1</v>
      </c>
      <c r="CN91" s="5" t="str">
        <f>IF(ISNUMBER(CG91),CG91/($AQ89-$AR89),"")</f>
        <v/>
      </c>
      <c r="CO91" s="5" t="str">
        <f t="shared" ref="CO91" si="126">IF(ISNUMBER(CH91),CH91/($AQ89-$AR89),"")</f>
        <v/>
      </c>
      <c r="CP91" s="5" t="str">
        <f t="shared" ref="CP91" si="127">IF(ISNUMBER(CI91),CI91/($AQ89-$AR89),"")</f>
        <v/>
      </c>
      <c r="CQ91" s="5" t="str">
        <f t="shared" ref="CQ91" si="128">IF(ISNUMBER(CJ91),CJ91/($AQ89-$AR89),"")</f>
        <v/>
      </c>
      <c r="CR91" s="194" t="str">
        <f>$E82</f>
        <v/>
      </c>
      <c r="CS91" s="6" t="s">
        <v>2</v>
      </c>
      <c r="CT91" s="6" t="s">
        <v>1</v>
      </c>
      <c r="CU91" s="5" t="str">
        <f>IF(ISNUMBER(CI91),1-CG91/CI91,"")</f>
        <v/>
      </c>
      <c r="CV91" s="5" t="str">
        <f>IF(ISNUMBER(CH91),1-CH91/CG91,"")</f>
        <v/>
      </c>
      <c r="CW91" s="5" t="str">
        <f>IF(ISNUMBER(CH91),1-CH91/CI91,"")</f>
        <v/>
      </c>
      <c r="CX91" s="5" t="str">
        <f>IF(ISNUMBER(CI91),1-CJ91/CI91,"")</f>
        <v/>
      </c>
      <c r="CY91" s="14"/>
    </row>
    <row r="92" spans="1:104">
      <c r="A92" s="83"/>
      <c r="B92" s="83"/>
      <c r="C92" s="83"/>
      <c r="D92" s="83"/>
      <c r="E92" s="83"/>
      <c r="F92" s="83"/>
      <c r="G92" s="83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26"/>
      <c r="AA92" s="272" t="s">
        <v>50</v>
      </c>
      <c r="AB92" s="258"/>
      <c r="AC92" s="259"/>
      <c r="AD92" s="158" t="s">
        <v>178</v>
      </c>
      <c r="AE92" s="256"/>
      <c r="AF92" s="255"/>
      <c r="AG92" s="274"/>
      <c r="AH92" s="275"/>
      <c r="AI92" s="275"/>
      <c r="AJ92" s="276"/>
      <c r="AK92" s="276"/>
      <c r="AL92" s="276"/>
      <c r="AM92" s="276"/>
      <c r="AN92" s="2"/>
      <c r="AO92" s="11"/>
      <c r="AP92" s="74"/>
      <c r="AQ92" s="75"/>
      <c r="AR92" s="75"/>
      <c r="AS92" s="3"/>
      <c r="AT92" s="3"/>
      <c r="AU92" s="3"/>
      <c r="AV92" s="3"/>
      <c r="AW92" s="4"/>
      <c r="AX92" s="4"/>
      <c r="AY92" s="2"/>
      <c r="AZ92" s="2"/>
      <c r="BA92" s="2"/>
      <c r="BB92" s="2"/>
      <c r="BC92" s="76"/>
      <c r="BD92" s="4"/>
      <c r="BE92" s="4"/>
      <c r="BF92" s="75"/>
      <c r="BG92" s="77"/>
      <c r="BH92" s="77"/>
      <c r="BI92" s="2"/>
      <c r="BJ92" s="4"/>
      <c r="BK92" s="4"/>
      <c r="BL92" s="3"/>
      <c r="BM92" s="3"/>
      <c r="BN92" s="3"/>
      <c r="BO92" s="3"/>
      <c r="BP92" s="14"/>
      <c r="BQ92" s="4"/>
      <c r="BR92" s="4"/>
      <c r="BS92" s="2"/>
      <c r="BT92" s="2"/>
      <c r="BU92" s="2"/>
      <c r="BV92" s="2"/>
      <c r="BW92" s="14"/>
      <c r="BX92" s="4"/>
      <c r="BY92" s="4"/>
      <c r="BZ92" s="2"/>
      <c r="CA92" s="2"/>
      <c r="CB92" s="2"/>
      <c r="CC92" s="2"/>
      <c r="CD92" s="13"/>
      <c r="CE92" s="4"/>
      <c r="CF92" s="4"/>
      <c r="CG92" s="3"/>
      <c r="CH92" s="3"/>
      <c r="CI92" s="3"/>
      <c r="CJ92" s="3"/>
      <c r="CK92" s="14"/>
      <c r="CL92" s="4"/>
      <c r="CM92" s="4"/>
      <c r="CN92" s="2"/>
      <c r="CO92" s="2"/>
      <c r="CP92" s="2"/>
      <c r="CQ92" s="2"/>
      <c r="CR92" s="14"/>
      <c r="CS92" s="4"/>
      <c r="CT92" s="4"/>
      <c r="CU92" s="2"/>
      <c r="CV92" s="2"/>
      <c r="CW92" s="2"/>
      <c r="CX92" s="2"/>
      <c r="CY92" s="14"/>
    </row>
    <row r="93" spans="1:104">
      <c r="A93" s="83"/>
      <c r="B93" s="83"/>
      <c r="C93" s="83"/>
      <c r="D93" s="83"/>
      <c r="E93" s="83"/>
      <c r="F93" s="83"/>
      <c r="G93" s="83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26"/>
      <c r="AA93" s="271" t="s">
        <v>51</v>
      </c>
      <c r="AB93" s="260"/>
      <c r="AC93" s="261"/>
      <c r="AD93" s="262" t="s">
        <v>52</v>
      </c>
      <c r="AE93" s="263">
        <v>-2</v>
      </c>
      <c r="AF93" s="255"/>
      <c r="AG93" s="274"/>
      <c r="AH93" s="274"/>
      <c r="AI93" s="274"/>
      <c r="AJ93" s="145"/>
      <c r="AK93" s="145"/>
      <c r="AL93" s="145"/>
      <c r="AM93" s="145"/>
      <c r="AN93" s="133"/>
      <c r="AO93" s="181"/>
      <c r="AP93" s="74"/>
      <c r="AQ93" s="142"/>
      <c r="AR93" s="142"/>
      <c r="AS93" s="135"/>
      <c r="AT93" s="135"/>
      <c r="AU93" s="135"/>
      <c r="AV93" s="135"/>
      <c r="AW93" s="127"/>
      <c r="AX93" s="127"/>
      <c r="AY93" s="133"/>
      <c r="AZ93" s="133"/>
      <c r="BA93" s="133"/>
      <c r="BB93" s="133"/>
      <c r="BC93" s="166"/>
      <c r="BD93" s="127"/>
      <c r="BE93" s="127"/>
      <c r="BF93" s="142"/>
      <c r="BG93" s="183"/>
      <c r="BH93" s="183"/>
      <c r="BI93" s="133"/>
      <c r="BJ93" s="127"/>
      <c r="BK93" s="127"/>
      <c r="BL93" s="135"/>
      <c r="BM93" s="135"/>
      <c r="BN93" s="135"/>
      <c r="BO93" s="135"/>
      <c r="BP93" s="14"/>
      <c r="BQ93" s="127"/>
      <c r="BR93" s="127"/>
      <c r="BS93" s="133"/>
      <c r="BT93" s="133"/>
      <c r="BU93" s="133"/>
      <c r="BV93" s="133"/>
      <c r="BW93" s="14"/>
      <c r="BX93" s="127"/>
      <c r="BY93" s="127"/>
      <c r="BZ93" s="133"/>
      <c r="CA93" s="133"/>
      <c r="CB93" s="133"/>
      <c r="CC93" s="133"/>
      <c r="CD93" s="13"/>
      <c r="CE93" s="127"/>
      <c r="CF93" s="127"/>
      <c r="CG93" s="135"/>
      <c r="CH93" s="135"/>
      <c r="CI93" s="135"/>
      <c r="CJ93" s="135"/>
      <c r="CK93" s="14"/>
      <c r="CL93" s="127"/>
      <c r="CM93" s="127"/>
      <c r="CN93" s="133"/>
      <c r="CO93" s="133"/>
      <c r="CP93" s="133"/>
      <c r="CQ93" s="133"/>
      <c r="CR93" s="14"/>
      <c r="CS93" s="127"/>
      <c r="CT93" s="127"/>
      <c r="CU93" s="133"/>
      <c r="CV93" s="133"/>
      <c r="CW93" s="133"/>
      <c r="CX93" s="133"/>
      <c r="CY93" s="14"/>
    </row>
    <row r="94" spans="1:104" ht="13.5" thickBot="1">
      <c r="A94" s="83"/>
      <c r="B94" s="83"/>
      <c r="C94" s="83"/>
      <c r="D94" s="83"/>
      <c r="E94" s="83"/>
      <c r="F94" s="83"/>
      <c r="G94" s="83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26"/>
      <c r="AA94" s="273" t="s">
        <v>53</v>
      </c>
      <c r="AB94" s="264">
        <v>2</v>
      </c>
      <c r="AC94" s="265" t="s">
        <v>54</v>
      </c>
      <c r="AD94" s="266" t="s">
        <v>55</v>
      </c>
      <c r="AE94" s="267">
        <v>2.5000000000000001E-2</v>
      </c>
      <c r="AF94" s="268"/>
      <c r="AG94" s="274"/>
      <c r="AH94" s="274"/>
      <c r="AI94" s="274"/>
      <c r="AJ94" s="145"/>
      <c r="AK94" s="145"/>
      <c r="AL94" s="145"/>
      <c r="AM94" s="145"/>
      <c r="AN94" s="133"/>
      <c r="AO94" s="181"/>
      <c r="AP94" s="74"/>
      <c r="AQ94" s="142"/>
      <c r="AR94" s="142"/>
      <c r="AS94" s="135"/>
      <c r="AT94" s="135"/>
      <c r="AU94" s="135"/>
      <c r="AV94" s="135"/>
      <c r="AW94" s="127"/>
      <c r="AX94" s="127"/>
      <c r="AY94" s="133"/>
      <c r="AZ94" s="133"/>
      <c r="BA94" s="133"/>
      <c r="BB94" s="133"/>
      <c r="BC94" s="166"/>
      <c r="BD94" s="127"/>
      <c r="BE94" s="127"/>
      <c r="BF94" s="142"/>
      <c r="BG94" s="183"/>
      <c r="BH94" s="183"/>
      <c r="BI94" s="133"/>
      <c r="BJ94" s="127"/>
      <c r="BK94" s="127"/>
      <c r="BL94" s="135"/>
      <c r="BM94" s="135"/>
      <c r="BN94" s="135"/>
      <c r="BO94" s="135"/>
      <c r="BP94" s="14"/>
      <c r="BQ94" s="127"/>
      <c r="BR94" s="127"/>
      <c r="BS94" s="133"/>
      <c r="BT94" s="133"/>
      <c r="BU94" s="133"/>
      <c r="BV94" s="133"/>
      <c r="BW94" s="14"/>
      <c r="BX94" s="127"/>
      <c r="BY94" s="127"/>
      <c r="BZ94" s="133"/>
      <c r="CA94" s="133"/>
      <c r="CB94" s="133"/>
      <c r="CC94" s="133"/>
      <c r="CD94" s="13"/>
      <c r="CE94" s="127"/>
      <c r="CF94" s="127"/>
      <c r="CG94" s="135"/>
      <c r="CH94" s="135"/>
      <c r="CI94" s="135"/>
      <c r="CJ94" s="135"/>
      <c r="CK94" s="14"/>
      <c r="CL94" s="127"/>
      <c r="CM94" s="127"/>
      <c r="CN94" s="133"/>
      <c r="CO94" s="133"/>
      <c r="CP94" s="133"/>
      <c r="CQ94" s="133"/>
      <c r="CR94" s="14"/>
      <c r="CS94" s="127"/>
      <c r="CT94" s="127"/>
      <c r="CU94" s="133"/>
      <c r="CV94" s="133"/>
      <c r="CW94" s="133"/>
      <c r="CX94" s="133"/>
      <c r="CY94" s="14"/>
    </row>
    <row r="95" spans="1:104">
      <c r="A95" s="83"/>
      <c r="B95" s="83"/>
      <c r="C95" s="83"/>
      <c r="D95" s="83"/>
      <c r="E95" s="83"/>
      <c r="F95" s="83"/>
      <c r="G95" s="83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26"/>
      <c r="AH95" s="127"/>
      <c r="AI95" s="127"/>
      <c r="AJ95" s="135"/>
      <c r="AK95" s="135"/>
      <c r="AL95" s="135"/>
      <c r="AM95" s="135"/>
      <c r="AN95" s="133"/>
      <c r="AO95" s="181"/>
      <c r="AP95" s="74"/>
      <c r="AQ95" s="142"/>
      <c r="AR95" s="142"/>
      <c r="AS95" s="135"/>
      <c r="AT95" s="135"/>
      <c r="AU95" s="135"/>
      <c r="AV95" s="135"/>
      <c r="AW95" s="127"/>
      <c r="AX95" s="127"/>
      <c r="AY95" s="133"/>
      <c r="AZ95" s="133"/>
      <c r="BA95" s="133"/>
      <c r="BB95" s="133"/>
      <c r="BC95" s="166"/>
      <c r="BD95" s="127"/>
      <c r="BE95" s="127"/>
      <c r="BF95" s="142"/>
      <c r="BG95" s="183"/>
      <c r="BH95" s="183"/>
      <c r="BI95" s="133"/>
      <c r="BJ95" s="127"/>
      <c r="BK95" s="127"/>
      <c r="BL95" s="135"/>
      <c r="BM95" s="135"/>
      <c r="BN95" s="135"/>
      <c r="BO95" s="135"/>
      <c r="BP95" s="14"/>
      <c r="BQ95" s="127"/>
      <c r="BV95" s="133"/>
      <c r="BW95" s="14"/>
      <c r="BX95" s="127"/>
      <c r="BY95" s="127"/>
      <c r="BZ95" s="133"/>
      <c r="CA95" s="133"/>
      <c r="CB95" s="133"/>
      <c r="CC95" s="133"/>
      <c r="CD95" s="13"/>
      <c r="CE95" s="127"/>
      <c r="CF95" s="127"/>
      <c r="CG95" s="135"/>
      <c r="CH95" s="135"/>
      <c r="CI95" s="135"/>
      <c r="CJ95" s="135"/>
      <c r="CK95" s="14"/>
      <c r="CL95" s="127"/>
      <c r="CM95" s="127"/>
      <c r="CN95" s="133"/>
      <c r="CO95" s="133"/>
      <c r="CP95" s="133"/>
      <c r="CQ95" s="133"/>
      <c r="CR95" s="14"/>
      <c r="CS95" s="127"/>
      <c r="CT95" s="127"/>
      <c r="CU95" s="133"/>
      <c r="CV95" s="133"/>
      <c r="CW95" s="133"/>
      <c r="CX95" s="133"/>
      <c r="CY95" s="14"/>
    </row>
    <row r="96" spans="1:104">
      <c r="A96" s="83"/>
      <c r="B96" s="83"/>
      <c r="C96" s="83"/>
      <c r="D96" s="83"/>
      <c r="E96" s="83"/>
      <c r="F96" s="83"/>
      <c r="G96" s="83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26"/>
      <c r="AH96" s="127"/>
      <c r="AI96" s="127"/>
      <c r="AJ96" s="135"/>
      <c r="AK96" s="135"/>
      <c r="AL96" s="135"/>
      <c r="AM96" s="135"/>
      <c r="AN96" s="133"/>
      <c r="AO96" s="181"/>
      <c r="AP96" s="74"/>
      <c r="AQ96" s="142"/>
      <c r="AR96" s="142"/>
      <c r="AS96" s="135"/>
      <c r="AT96" s="135"/>
      <c r="AU96" s="135"/>
      <c r="AV96" s="135"/>
      <c r="AW96" s="127"/>
      <c r="AX96" s="127"/>
      <c r="AY96" s="133"/>
      <c r="AZ96" s="133"/>
      <c r="BA96" s="133"/>
      <c r="BB96" s="133"/>
      <c r="BC96" s="166"/>
      <c r="BD96" s="127"/>
      <c r="BE96" s="127"/>
      <c r="BF96" s="142"/>
      <c r="BG96" s="183"/>
      <c r="BH96" s="183"/>
      <c r="BI96" s="133"/>
      <c r="BJ96" s="127"/>
      <c r="BK96" s="127"/>
      <c r="BL96" s="135"/>
      <c r="BM96" s="135"/>
      <c r="BN96" s="135"/>
      <c r="BO96" s="135"/>
      <c r="BP96" s="14"/>
      <c r="BQ96" s="127"/>
      <c r="BV96" s="133"/>
      <c r="BW96" s="14"/>
      <c r="BX96" s="127"/>
      <c r="BY96" s="127"/>
      <c r="BZ96" s="133"/>
      <c r="CA96" s="133"/>
      <c r="CB96" s="133"/>
      <c r="CC96" s="133"/>
      <c r="CD96" s="13"/>
      <c r="CE96" s="127"/>
      <c r="CF96" s="127"/>
      <c r="CG96" s="135"/>
      <c r="CH96" s="135"/>
      <c r="CI96" s="135"/>
      <c r="CJ96" s="135"/>
      <c r="CK96" s="14"/>
      <c r="CL96" s="127"/>
      <c r="CM96" s="127"/>
      <c r="CN96" s="133"/>
      <c r="CO96" s="133"/>
      <c r="CP96" s="133"/>
      <c r="CQ96" s="133"/>
      <c r="CR96" s="14"/>
      <c r="CS96" s="127"/>
      <c r="CT96" s="127"/>
      <c r="CU96" s="133"/>
      <c r="CV96" s="133"/>
      <c r="CW96" s="133"/>
      <c r="CX96" s="133"/>
      <c r="CY96" s="14"/>
    </row>
    <row r="97" spans="1:104">
      <c r="A97" s="83"/>
      <c r="B97" s="83"/>
      <c r="C97" s="83"/>
      <c r="D97" s="83"/>
      <c r="E97" s="83"/>
      <c r="F97" s="83"/>
      <c r="G97" s="83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AH97" s="127"/>
      <c r="AI97" s="127"/>
      <c r="AJ97" s="135"/>
      <c r="AK97" s="135"/>
      <c r="AL97" s="135"/>
      <c r="AM97" s="135"/>
      <c r="AN97" s="133"/>
      <c r="AO97" s="181"/>
      <c r="AP97" s="74"/>
      <c r="AQ97" s="142"/>
      <c r="AR97" s="142"/>
      <c r="AS97" s="135"/>
      <c r="AT97" s="135"/>
      <c r="AU97" s="135"/>
      <c r="AV97" s="135"/>
      <c r="AW97" s="127"/>
      <c r="AX97" s="127"/>
      <c r="AY97" s="133"/>
      <c r="AZ97" s="133"/>
      <c r="BA97" s="133"/>
      <c r="BB97" s="133"/>
      <c r="BC97" s="166"/>
      <c r="BD97" s="127"/>
      <c r="BE97" s="127"/>
      <c r="BF97" s="142"/>
      <c r="BG97" s="183"/>
      <c r="BH97" s="183"/>
      <c r="BI97" s="133"/>
      <c r="BJ97" s="127"/>
      <c r="BK97" s="127"/>
      <c r="BL97" s="135"/>
      <c r="BM97" s="135"/>
      <c r="BN97" s="135"/>
      <c r="BO97" s="135"/>
      <c r="BP97" s="14"/>
      <c r="BQ97" s="127"/>
      <c r="BV97" s="133"/>
      <c r="BW97" s="14"/>
      <c r="BX97" s="127"/>
      <c r="BY97" s="127"/>
      <c r="BZ97" s="133"/>
      <c r="CA97" s="133"/>
      <c r="CB97" s="133"/>
      <c r="CC97" s="133"/>
      <c r="CD97" s="13"/>
      <c r="CE97" s="127"/>
      <c r="CF97" s="127"/>
      <c r="CG97" s="135"/>
      <c r="CH97" s="135"/>
      <c r="CI97" s="135"/>
      <c r="CJ97" s="135"/>
      <c r="CK97" s="14"/>
      <c r="CL97" s="127"/>
      <c r="CM97" s="127"/>
      <c r="CN97" s="133"/>
      <c r="CO97" s="133"/>
      <c r="CP97" s="133"/>
      <c r="CQ97" s="133"/>
      <c r="CR97" s="14"/>
      <c r="CS97" s="127"/>
      <c r="CT97" s="127"/>
      <c r="CU97" s="133"/>
      <c r="CV97" s="133"/>
      <c r="CW97" s="133"/>
      <c r="CX97" s="133"/>
      <c r="CY97" s="14"/>
    </row>
    <row r="98" spans="1:104">
      <c r="A98" s="184"/>
      <c r="B98" s="133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26"/>
      <c r="AH98" s="127"/>
      <c r="AI98" s="127"/>
      <c r="AJ98" s="135"/>
      <c r="AK98" s="135"/>
      <c r="AL98" s="135"/>
      <c r="AM98" s="135"/>
      <c r="AN98" s="133"/>
      <c r="AO98" s="181"/>
      <c r="AP98" s="74"/>
      <c r="AQ98" s="142"/>
      <c r="AR98" s="142"/>
      <c r="AS98" s="26" t="str">
        <f>IF(ISNUMBER(AJ98),AJ98-($D91*AJ97+$E91),"")</f>
        <v/>
      </c>
      <c r="AT98" s="26" t="str">
        <f>IF(ISNUMBER(AK98),AK98-($D91*AK97+$E91),"")</f>
        <v/>
      </c>
      <c r="AU98" s="26"/>
      <c r="AV98" s="26" t="str">
        <f>IF(ISNUMBER(AM98),AM98-($D91*AM97+$E91),"")</f>
        <v/>
      </c>
      <c r="AW98" s="127"/>
      <c r="AX98" s="127"/>
      <c r="AY98" s="133"/>
      <c r="AZ98" s="133"/>
      <c r="BA98" s="133"/>
      <c r="BB98" s="133"/>
      <c r="BC98" s="166"/>
      <c r="BD98" s="127"/>
      <c r="BE98" s="127"/>
      <c r="BF98" s="142"/>
      <c r="BG98" s="183"/>
      <c r="BH98" s="183"/>
      <c r="BI98" s="133"/>
      <c r="BJ98" s="127"/>
      <c r="BK98" s="127"/>
      <c r="BL98" s="78" t="str">
        <f>IF(ISNUMBER(AS98),AS98/AJ90,"")</f>
        <v/>
      </c>
      <c r="BM98" s="78" t="str">
        <f>IF(ISNUMBER(AT98),AT98/AK90,"")</f>
        <v/>
      </c>
      <c r="BN98" s="78"/>
      <c r="BO98" s="78" t="str">
        <f>IF(ISNUMBER(AV98),AV98/AM90,"")</f>
        <v/>
      </c>
      <c r="BP98" s="117"/>
      <c r="BQ98" s="141"/>
      <c r="BV98" s="24"/>
      <c r="BW98" s="117"/>
      <c r="BX98" s="141"/>
      <c r="BY98" s="141"/>
      <c r="BZ98" s="27" t="s">
        <v>0</v>
      </c>
      <c r="CA98" s="24" t="str">
        <f>IF(ISNUMBER(BL98),1-BL98/BM98,"")</f>
        <v/>
      </c>
      <c r="CB98" s="24"/>
      <c r="CC98" s="24"/>
      <c r="CD98" s="197"/>
      <c r="CE98" s="141"/>
      <c r="CF98" s="141"/>
      <c r="CG98" s="147"/>
      <c r="CH98" s="147"/>
      <c r="CI98" s="147"/>
      <c r="CJ98" s="147"/>
      <c r="CK98" s="117"/>
      <c r="CL98" s="141"/>
      <c r="CM98" s="141"/>
      <c r="CN98" s="134"/>
      <c r="CO98" s="134"/>
      <c r="CP98" s="134"/>
      <c r="CQ98" s="134"/>
      <c r="CR98" s="117"/>
      <c r="CS98" s="141"/>
      <c r="CT98" s="141"/>
      <c r="CU98" s="134"/>
      <c r="CV98" s="134"/>
      <c r="CW98" s="134"/>
      <c r="CX98" s="134"/>
      <c r="CY98" s="117"/>
    </row>
    <row r="99" spans="1:104">
      <c r="A99" s="184"/>
      <c r="B99" s="133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26"/>
      <c r="AH99" s="127"/>
      <c r="AI99" s="127"/>
      <c r="AJ99" s="135"/>
      <c r="AK99" s="135"/>
      <c r="AL99" s="135"/>
      <c r="AM99" s="135"/>
      <c r="AN99" s="133"/>
      <c r="AO99" s="181"/>
      <c r="AP99" s="74"/>
      <c r="AQ99" s="142"/>
      <c r="AR99" s="142"/>
      <c r="AS99" s="147"/>
      <c r="AT99" s="147"/>
      <c r="AU99" s="147"/>
      <c r="AV99" s="147"/>
      <c r="AW99" s="127"/>
      <c r="AX99" s="127"/>
      <c r="AY99" s="133"/>
      <c r="AZ99" s="133"/>
      <c r="BA99" s="133"/>
      <c r="BB99" s="133"/>
      <c r="BC99" s="166"/>
      <c r="BD99" s="127"/>
      <c r="BE99" s="127"/>
      <c r="BF99" s="142"/>
      <c r="BG99" s="183"/>
      <c r="BH99" s="183"/>
      <c r="BI99" s="133"/>
      <c r="BJ99" s="127"/>
      <c r="BK99" s="127"/>
      <c r="BL99" s="147"/>
      <c r="BM99" s="147"/>
      <c r="BN99" s="147"/>
      <c r="BO99" s="147"/>
      <c r="BP99" s="117"/>
      <c r="BQ99" s="141"/>
      <c r="BV99" s="134"/>
      <c r="BW99" s="117"/>
      <c r="BX99" s="141"/>
      <c r="BY99" s="141"/>
      <c r="BZ99" s="134"/>
      <c r="CA99" s="134"/>
      <c r="CB99" s="134"/>
      <c r="CC99" s="134"/>
      <c r="CD99" s="197"/>
      <c r="CE99" s="141"/>
      <c r="CF99" s="141"/>
      <c r="CG99" s="147"/>
      <c r="CH99" s="147"/>
      <c r="CI99" s="147"/>
      <c r="CJ99" s="147"/>
      <c r="CK99" s="117"/>
      <c r="CL99" s="141"/>
      <c r="CM99" s="141"/>
      <c r="CN99" s="134"/>
      <c r="CO99" s="134"/>
      <c r="CP99" s="134"/>
      <c r="CQ99" s="134"/>
      <c r="CR99" s="117"/>
      <c r="CS99" s="141"/>
      <c r="CT99" s="141"/>
      <c r="CU99" s="134"/>
      <c r="CV99" s="134"/>
      <c r="CW99" s="134"/>
      <c r="CX99" s="134"/>
      <c r="CY99" s="117"/>
    </row>
    <row r="100" spans="1:104" ht="13.5" thickBot="1">
      <c r="A100" s="460" t="s">
        <v>68</v>
      </c>
      <c r="B100" s="198" t="str">
        <f>$G$22</f>
        <v>DatLab 7 Template 16-08-02</v>
      </c>
      <c r="C100" s="199"/>
      <c r="D100" s="199"/>
      <c r="E100" s="199"/>
      <c r="F100" s="199"/>
      <c r="G100" s="199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1"/>
      <c r="AA100" s="202"/>
      <c r="AB100" s="202"/>
      <c r="AC100" s="202"/>
      <c r="AD100" s="202"/>
      <c r="AE100" s="202"/>
      <c r="AF100" s="202"/>
      <c r="AG100" s="202"/>
      <c r="AH100" s="12" t="str">
        <f>$B100</f>
        <v>DatLab 7 Template 16-08-02</v>
      </c>
      <c r="AI100" s="161"/>
      <c r="AJ100" s="203"/>
      <c r="AK100" s="203"/>
      <c r="AL100" s="203"/>
      <c r="AM100" s="203"/>
      <c r="AN100" s="204"/>
      <c r="AO100" s="205"/>
      <c r="AP100" s="206"/>
      <c r="AQ100" s="79" t="str">
        <f>$B100</f>
        <v>DatLab 7 Template 16-08-02</v>
      </c>
      <c r="AR100" s="161"/>
      <c r="AS100" s="203"/>
      <c r="AT100" s="203"/>
      <c r="AU100" s="203"/>
      <c r="AV100" s="203"/>
      <c r="AW100" s="161"/>
      <c r="AX100" s="161"/>
      <c r="AY100" s="204"/>
      <c r="AZ100" s="204"/>
      <c r="BA100" s="204"/>
      <c r="BB100" s="204"/>
      <c r="BC100" s="207"/>
      <c r="BD100" s="161"/>
      <c r="BE100" s="161"/>
      <c r="BF100" s="61"/>
      <c r="BG100" s="208"/>
      <c r="BH100" s="208"/>
      <c r="BI100" s="204"/>
      <c r="BJ100" s="79" t="str">
        <f>$B100</f>
        <v>DatLab 7 Template 16-08-02</v>
      </c>
      <c r="BK100" s="161"/>
      <c r="BL100" s="203"/>
      <c r="BM100" s="203"/>
      <c r="BN100" s="203"/>
      <c r="BO100" s="203"/>
      <c r="BP100" s="209"/>
      <c r="BQ100" s="79" t="str">
        <f>$B100</f>
        <v>DatLab 7 Template 16-08-02</v>
      </c>
      <c r="BR100" s="202"/>
      <c r="BS100" s="199"/>
      <c r="BT100" s="199"/>
      <c r="BU100" s="199"/>
      <c r="BV100" s="204"/>
      <c r="BW100" s="209"/>
      <c r="BX100" s="79" t="str">
        <f>$B100</f>
        <v>DatLab 7 Template 16-08-02</v>
      </c>
      <c r="BY100" s="161"/>
      <c r="BZ100" s="204"/>
      <c r="CA100" s="204"/>
      <c r="CB100" s="204"/>
      <c r="CC100" s="204"/>
      <c r="CD100" s="210"/>
      <c r="CE100" s="79" t="str">
        <f>$B100</f>
        <v>DatLab 7 Template 16-08-02</v>
      </c>
      <c r="CF100" s="161"/>
      <c r="CG100" s="203"/>
      <c r="CH100" s="203"/>
      <c r="CI100" s="203"/>
      <c r="CJ100" s="203"/>
      <c r="CK100" s="209"/>
      <c r="CL100" s="79" t="str">
        <f>$B100</f>
        <v>DatLab 7 Template 16-08-02</v>
      </c>
      <c r="CM100" s="161"/>
      <c r="CN100" s="204"/>
      <c r="CO100" s="204"/>
      <c r="CP100" s="204"/>
      <c r="CQ100" s="204"/>
      <c r="CR100" s="209"/>
      <c r="CS100" s="79" t="str">
        <f>$B100</f>
        <v>DatLab 7 Template 16-08-02</v>
      </c>
      <c r="CT100" s="161"/>
      <c r="CU100" s="204"/>
      <c r="CV100" s="204"/>
      <c r="CW100" s="204"/>
      <c r="CX100" s="204"/>
      <c r="CY100" s="209"/>
    </row>
    <row r="101" spans="1:104">
      <c r="A101" s="331" t="s">
        <v>107</v>
      </c>
      <c r="B101" s="285" t="str">
        <f>AA104</f>
        <v>•</v>
      </c>
      <c r="C101" s="277"/>
      <c r="D101" s="30"/>
      <c r="F101" s="55" t="s">
        <v>16</v>
      </c>
      <c r="G101" s="56">
        <f>AC105</f>
        <v>0</v>
      </c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425"/>
      <c r="AC101" s="110"/>
      <c r="AD101" s="110"/>
      <c r="AE101" s="110"/>
      <c r="AF101" s="110"/>
      <c r="AG101" s="110"/>
      <c r="AH101" s="110"/>
      <c r="AI101" s="180" t="s">
        <v>65</v>
      </c>
      <c r="AJ101" s="485" t="str">
        <f>AJ$1</f>
        <v>R</v>
      </c>
      <c r="AK101" s="31" t="str">
        <f t="shared" ref="AK101:AM101" si="129">AK$1</f>
        <v>1Omy</v>
      </c>
      <c r="AL101" s="32" t="str">
        <f t="shared" si="129"/>
        <v>2U</v>
      </c>
      <c r="AM101" s="33" t="str">
        <f t="shared" si="129"/>
        <v>3Ama</v>
      </c>
      <c r="AN101" s="133"/>
      <c r="AO101" s="181"/>
      <c r="AP101" s="74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8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3"/>
      <c r="BR101" s="143"/>
      <c r="BS101" s="143"/>
      <c r="BT101" s="143"/>
      <c r="BU101" s="143"/>
      <c r="BV101" s="143"/>
      <c r="BW101" s="14"/>
      <c r="BY101" s="143"/>
      <c r="BZ101" s="143"/>
      <c r="CA101" s="143"/>
      <c r="CB101" s="143"/>
      <c r="CC101" s="143"/>
      <c r="CD101" s="13"/>
      <c r="CF101" s="143"/>
      <c r="CG101" s="143"/>
      <c r="CH101" s="143"/>
      <c r="CI101" s="143"/>
      <c r="CJ101" s="143"/>
      <c r="CK101" s="13"/>
      <c r="CM101" s="143"/>
      <c r="CN101" s="143"/>
      <c r="CO101" s="143"/>
      <c r="CP101" s="143"/>
      <c r="CQ101" s="143"/>
      <c r="CR101" s="13"/>
      <c r="CT101" s="143"/>
      <c r="CU101" s="143"/>
      <c r="CV101" s="143"/>
      <c r="CW101" s="143"/>
      <c r="CX101" s="143"/>
      <c r="CY101" s="13"/>
    </row>
    <row r="102" spans="1:104">
      <c r="A102" s="452" t="str">
        <f>E102</f>
        <v/>
      </c>
      <c r="B102" s="286" t="s">
        <v>26</v>
      </c>
      <c r="C102" s="88">
        <f>AB107</f>
        <v>0</v>
      </c>
      <c r="D102" s="88">
        <f>AB109</f>
        <v>0</v>
      </c>
      <c r="E102" s="278" t="str">
        <f>IF(ISNUMBER(AB110),AB110+0.01*AB111,"")</f>
        <v/>
      </c>
      <c r="F102" s="279" t="s">
        <v>10</v>
      </c>
      <c r="G102" s="98">
        <f>AE113</f>
        <v>-2</v>
      </c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240" t="str">
        <f>$E102</f>
        <v/>
      </c>
      <c r="AA102" s="176"/>
      <c r="AB102" s="176"/>
      <c r="AC102" s="176"/>
      <c r="AD102" s="176"/>
      <c r="AE102" s="176"/>
      <c r="AF102" s="176"/>
      <c r="AG102" s="176"/>
      <c r="AH102" s="57" t="s">
        <v>215</v>
      </c>
      <c r="AI102" s="58" t="s">
        <v>12</v>
      </c>
      <c r="AJ102" s="182">
        <f>AJ106</f>
        <v>0</v>
      </c>
      <c r="AK102" s="182">
        <f t="shared" ref="AK102:AM102" si="130">AK106</f>
        <v>0</v>
      </c>
      <c r="AL102" s="182">
        <f t="shared" si="130"/>
        <v>0</v>
      </c>
      <c r="AM102" s="182">
        <f t="shared" si="130"/>
        <v>0</v>
      </c>
      <c r="AN102" s="133"/>
      <c r="AO102" s="181"/>
      <c r="AP102" s="74"/>
      <c r="AQ102" s="142"/>
      <c r="AR102" s="142"/>
      <c r="AS102" s="135"/>
      <c r="AT102" s="135"/>
      <c r="AU102" s="135"/>
      <c r="AV102" s="135"/>
      <c r="AW102" s="127"/>
      <c r="AX102" s="127"/>
      <c r="AY102" s="133"/>
      <c r="AZ102" s="133"/>
      <c r="BA102" s="133"/>
      <c r="BB102" s="133"/>
      <c r="BC102" s="166"/>
      <c r="BD102" s="127"/>
      <c r="BE102" s="127"/>
      <c r="BF102" s="142"/>
      <c r="BG102" s="183"/>
      <c r="BH102" s="183"/>
      <c r="BI102" s="133"/>
      <c r="BJ102" s="127"/>
      <c r="BK102" s="127"/>
      <c r="BL102" s="135"/>
      <c r="BM102" s="135"/>
      <c r="BN102" s="135"/>
      <c r="BO102" s="135"/>
      <c r="BP102" s="14"/>
      <c r="BQ102" s="127"/>
      <c r="BR102" s="127"/>
      <c r="BS102" s="133"/>
      <c r="BT102" s="133"/>
      <c r="BU102" s="133"/>
      <c r="BV102" s="133"/>
      <c r="BW102" s="14"/>
      <c r="BX102" s="127"/>
      <c r="BY102" s="127"/>
      <c r="BZ102" s="133"/>
      <c r="CA102" s="133"/>
      <c r="CB102" s="133"/>
      <c r="CC102" s="133"/>
      <c r="CD102" s="13"/>
      <c r="CE102" s="127"/>
      <c r="CF102" s="127"/>
      <c r="CG102" s="135"/>
      <c r="CH102" s="135"/>
      <c r="CI102" s="135"/>
      <c r="CJ102" s="135"/>
      <c r="CK102" s="14"/>
      <c r="CL102" s="127"/>
      <c r="CM102" s="127"/>
      <c r="CN102" s="133"/>
      <c r="CO102" s="133"/>
      <c r="CP102" s="133"/>
      <c r="CQ102" s="133"/>
      <c r="CR102" s="14"/>
      <c r="CS102" s="127"/>
      <c r="CT102" s="127"/>
      <c r="CU102" s="133"/>
      <c r="CV102" s="133"/>
      <c r="CW102" s="133"/>
      <c r="CX102" s="133"/>
      <c r="CY102" s="14"/>
    </row>
    <row r="103" spans="1:104" ht="13.5" thickBot="1">
      <c r="A103" s="457" t="s">
        <v>84</v>
      </c>
      <c r="B103" s="280">
        <f>AB108</f>
        <v>0</v>
      </c>
      <c r="C103" s="281" t="s">
        <v>35</v>
      </c>
      <c r="D103" s="281" t="s">
        <v>181</v>
      </c>
      <c r="E103" s="22">
        <f>E104/G104</f>
        <v>0</v>
      </c>
      <c r="F103" s="279" t="s">
        <v>11</v>
      </c>
      <c r="G103" s="99">
        <f>AE114</f>
        <v>2.5000000000000001E-2</v>
      </c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463" t="s">
        <v>80</v>
      </c>
      <c r="AA103" s="133" t="s">
        <v>83</v>
      </c>
      <c r="AB103" s="51"/>
      <c r="AC103" s="110" t="str">
        <f>$G$3</f>
        <v>DatLab 7</v>
      </c>
      <c r="AD103" s="51"/>
      <c r="AE103" s="51"/>
      <c r="AF103" s="96"/>
      <c r="AG103" s="51"/>
      <c r="AH103" s="59" t="s">
        <v>8</v>
      </c>
      <c r="AI103" s="59" t="s">
        <v>183</v>
      </c>
      <c r="AJ103" s="60">
        <f>$E103-($E103*AJ102/1000)/2</f>
        <v>0</v>
      </c>
      <c r="AK103" s="60">
        <f>$E103-($E103*(SUM(AJ102:AK102))/1000)/2</f>
        <v>0</v>
      </c>
      <c r="AL103" s="60">
        <f>$E103-($E103*(SUM(AJ102:AL102))/1000)/2</f>
        <v>0</v>
      </c>
      <c r="AM103" s="60">
        <f>$E103-($E103*(SUM(AJ102:AM102))/1000)/2</f>
        <v>0</v>
      </c>
      <c r="AN103" s="133"/>
      <c r="AO103" s="181"/>
      <c r="AP103" s="74"/>
      <c r="AQ103" s="142"/>
      <c r="AR103" s="142"/>
      <c r="AS103" s="135"/>
      <c r="AT103" s="135"/>
      <c r="AU103" s="135"/>
      <c r="AV103" s="135"/>
      <c r="AW103" s="127"/>
      <c r="AX103" s="127"/>
      <c r="AY103" s="133"/>
      <c r="AZ103" s="133"/>
      <c r="BA103" s="133"/>
      <c r="BB103" s="133"/>
      <c r="BC103" s="166"/>
      <c r="BD103" s="127"/>
      <c r="BE103" s="127"/>
      <c r="BF103" s="142"/>
      <c r="BG103" s="183"/>
      <c r="BH103" s="183"/>
      <c r="BI103" s="133"/>
      <c r="BJ103" s="127"/>
      <c r="BK103" s="127"/>
      <c r="BL103" s="135"/>
      <c r="BM103" s="135"/>
      <c r="BN103" s="135"/>
      <c r="BO103" s="135"/>
      <c r="BP103" s="14"/>
      <c r="BQ103" s="127"/>
      <c r="BR103" s="127"/>
      <c r="BS103" s="133"/>
      <c r="BT103" s="133"/>
      <c r="BU103" s="133"/>
      <c r="BV103" s="133"/>
      <c r="BW103" s="14"/>
      <c r="BX103" s="127"/>
      <c r="BY103" s="127"/>
      <c r="BZ103" s="133"/>
      <c r="CA103" s="133"/>
      <c r="CB103" s="133"/>
      <c r="CC103" s="133"/>
      <c r="CD103" s="13"/>
      <c r="CE103" s="127"/>
      <c r="CF103" s="127"/>
      <c r="CG103" s="135"/>
      <c r="CH103" s="135"/>
      <c r="CI103" s="135"/>
      <c r="CJ103" s="135"/>
      <c r="CK103" s="14"/>
      <c r="CL103" s="127"/>
      <c r="CM103" s="127"/>
      <c r="CN103" s="133"/>
      <c r="CO103" s="133"/>
      <c r="CP103" s="133"/>
      <c r="CQ103" s="133"/>
      <c r="CR103" s="14"/>
      <c r="CS103" s="127"/>
      <c r="CT103" s="127"/>
      <c r="CU103" s="133"/>
      <c r="CV103" s="133"/>
      <c r="CW103" s="133"/>
      <c r="CX103" s="133"/>
      <c r="CY103" s="14"/>
      <c r="CZ103" s="10" t="s">
        <v>9</v>
      </c>
    </row>
    <row r="104" spans="1:104" ht="14.25" thickTop="1" thickBot="1">
      <c r="A104" s="184"/>
      <c r="B104" s="282">
        <f>AB106</f>
        <v>0</v>
      </c>
      <c r="C104" s="283" t="s">
        <v>7</v>
      </c>
      <c r="D104" s="283" t="s">
        <v>182</v>
      </c>
      <c r="E104" s="100">
        <f>AB113</f>
        <v>0</v>
      </c>
      <c r="F104" s="284" t="s">
        <v>36</v>
      </c>
      <c r="G104" s="62">
        <f>AB114</f>
        <v>2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241" t="s">
        <v>33</v>
      </c>
      <c r="AA104" s="211" t="s">
        <v>177</v>
      </c>
      <c r="AB104" s="242"/>
      <c r="AC104" s="242"/>
      <c r="AD104" s="242"/>
      <c r="AE104" s="242"/>
      <c r="AF104" s="243"/>
      <c r="AG104" s="117"/>
      <c r="AH104" s="117"/>
      <c r="AI104" s="117"/>
      <c r="AJ104" s="117"/>
      <c r="AK104" s="117"/>
      <c r="AL104" s="117"/>
      <c r="AM104" s="117"/>
      <c r="AP104" s="74"/>
      <c r="AS104" s="135"/>
      <c r="AT104" s="135"/>
      <c r="AU104" s="135"/>
      <c r="AV104" s="135"/>
      <c r="BC104" s="166"/>
      <c r="BD104" s="127"/>
      <c r="BE104" s="127"/>
      <c r="BF104" s="142"/>
      <c r="BG104" s="183"/>
      <c r="BH104" s="183"/>
      <c r="BI104" s="133"/>
      <c r="BJ104" s="127"/>
      <c r="BK104" s="127"/>
      <c r="BL104" s="135"/>
      <c r="BM104" s="135"/>
      <c r="BN104" s="135"/>
      <c r="BO104" s="135"/>
      <c r="BP104" s="14"/>
      <c r="BQ104" s="127"/>
      <c r="BR104" s="127"/>
      <c r="BS104" s="133"/>
      <c r="BT104" s="133"/>
      <c r="BU104" s="133"/>
      <c r="BV104" s="133"/>
      <c r="BW104" s="14"/>
      <c r="BX104" s="127"/>
      <c r="BY104" s="127"/>
      <c r="BZ104" s="133"/>
      <c r="CA104" s="133"/>
      <c r="CB104" s="133"/>
      <c r="CC104" s="133"/>
      <c r="CD104" s="13"/>
      <c r="CE104" s="127"/>
      <c r="CF104" s="127"/>
      <c r="CG104" s="135"/>
      <c r="CH104" s="135"/>
      <c r="CI104" s="135"/>
      <c r="CJ104" s="135"/>
      <c r="CK104" s="14"/>
      <c r="CL104" s="127"/>
      <c r="CM104" s="127"/>
      <c r="CN104" s="133"/>
      <c r="CO104" s="133"/>
      <c r="CP104" s="133"/>
      <c r="CQ104" s="133"/>
      <c r="CR104" s="14"/>
      <c r="CS104" s="127"/>
      <c r="CT104" s="127"/>
      <c r="CU104" s="133"/>
      <c r="CV104" s="133"/>
      <c r="CW104" s="133"/>
      <c r="CX104" s="133"/>
      <c r="CY104" s="14"/>
      <c r="CZ104" s="101" t="s">
        <v>66</v>
      </c>
    </row>
    <row r="105" spans="1:104" ht="13.5" thickBot="1">
      <c r="A105" s="83" t="s">
        <v>69</v>
      </c>
      <c r="B105" s="63"/>
      <c r="C105" s="134"/>
      <c r="D105" s="41"/>
      <c r="E105" s="41"/>
      <c r="F105" s="469" t="s">
        <v>166</v>
      </c>
      <c r="G105" s="469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16"/>
      <c r="AA105" s="269"/>
      <c r="AB105" s="244" t="s">
        <v>56</v>
      </c>
      <c r="AC105" s="245"/>
      <c r="AD105" s="246" t="s">
        <v>37</v>
      </c>
      <c r="AE105" s="247" t="s">
        <v>38</v>
      </c>
      <c r="AF105" s="248"/>
      <c r="AG105" s="102"/>
      <c r="AH105" s="15"/>
      <c r="AI105" s="15"/>
      <c r="AJ105" s="485"/>
      <c r="AK105" s="31"/>
      <c r="AL105" s="32"/>
      <c r="AM105" s="33"/>
      <c r="AN105" s="133"/>
      <c r="AO105" s="181"/>
      <c r="AP105" s="74"/>
      <c r="AS105" s="135"/>
      <c r="AT105" s="135"/>
      <c r="AU105" s="135"/>
      <c r="AV105" s="135"/>
      <c r="AW105" s="127"/>
      <c r="AX105" s="127"/>
      <c r="AY105" s="133"/>
      <c r="AZ105" s="133"/>
      <c r="BA105" s="133"/>
      <c r="BB105" s="133"/>
      <c r="BC105" s="166"/>
      <c r="BD105" s="127"/>
      <c r="BE105" s="127"/>
      <c r="BF105" s="142"/>
      <c r="BG105" s="183"/>
      <c r="BH105" s="183"/>
      <c r="BI105" s="133"/>
      <c r="BJ105" s="127"/>
      <c r="BK105" s="127"/>
      <c r="BL105" s="135"/>
      <c r="BM105" s="135"/>
      <c r="BN105" s="135"/>
      <c r="BO105" s="135"/>
      <c r="BP105" s="14"/>
      <c r="BQ105" s="127"/>
      <c r="BR105" s="127"/>
      <c r="BS105" s="133"/>
      <c r="BT105" s="133"/>
      <c r="BU105" s="133"/>
      <c r="BV105" s="133"/>
      <c r="BW105" s="14"/>
      <c r="BX105" s="127"/>
      <c r="BY105" s="127"/>
      <c r="BZ105" s="133"/>
      <c r="CA105" s="133"/>
      <c r="CB105" s="133"/>
      <c r="CC105" s="133"/>
      <c r="CD105" s="13"/>
      <c r="CE105" s="127"/>
      <c r="CF105" s="127"/>
      <c r="CG105" s="135"/>
      <c r="CH105" s="135"/>
      <c r="CI105" s="135"/>
      <c r="CJ105" s="135"/>
      <c r="CK105" s="14"/>
      <c r="CL105" s="127"/>
      <c r="CM105" s="127"/>
      <c r="CN105" s="133"/>
      <c r="CO105" s="133"/>
      <c r="CP105" s="133"/>
      <c r="CQ105" s="133"/>
      <c r="CR105" s="14"/>
      <c r="CS105" s="127"/>
      <c r="CT105" s="127"/>
      <c r="CU105" s="133"/>
      <c r="CV105" s="133"/>
      <c r="CW105" s="133"/>
      <c r="CX105" s="133"/>
      <c r="CY105" s="14"/>
    </row>
    <row r="106" spans="1:104">
      <c r="A106" s="9" t="s">
        <v>70</v>
      </c>
      <c r="B106" s="83"/>
      <c r="C106" s="13"/>
      <c r="D106" s="185"/>
      <c r="E106" s="8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26"/>
      <c r="AA106" s="270" t="s">
        <v>39</v>
      </c>
      <c r="AB106" s="249"/>
      <c r="AC106" s="250"/>
      <c r="AD106" s="251" t="s">
        <v>40</v>
      </c>
      <c r="AE106" s="247"/>
      <c r="AF106" s="252"/>
      <c r="AG106" s="102"/>
      <c r="AH106" s="186"/>
      <c r="AI106" s="186"/>
      <c r="AJ106" s="133"/>
      <c r="AK106" s="133"/>
      <c r="AL106" s="133"/>
      <c r="AM106" s="133"/>
      <c r="AN106" s="133"/>
      <c r="AO106" s="181"/>
      <c r="AP106" s="74"/>
      <c r="AQ106" s="64" t="s">
        <v>17</v>
      </c>
      <c r="AR106" s="187"/>
      <c r="AS106" s="135"/>
      <c r="AT106" s="135"/>
      <c r="AU106" s="135"/>
      <c r="AV106" s="135"/>
      <c r="AW106" s="127"/>
      <c r="AX106" s="127"/>
      <c r="AY106" s="133"/>
      <c r="AZ106" s="133"/>
      <c r="BA106" s="133"/>
      <c r="BB106" s="133"/>
      <c r="BC106" s="166"/>
      <c r="BD106" s="127"/>
      <c r="BE106" s="127"/>
      <c r="BF106" s="142"/>
      <c r="BG106" s="183"/>
      <c r="BH106" s="183"/>
      <c r="BI106" s="133"/>
      <c r="BJ106" s="127"/>
      <c r="BK106" s="127"/>
      <c r="BL106" s="135"/>
      <c r="BM106" s="135"/>
      <c r="BN106" s="135"/>
      <c r="BO106" s="135"/>
      <c r="BP106" s="14"/>
      <c r="BQ106" s="127"/>
      <c r="BR106" s="127"/>
      <c r="BS106" s="133"/>
      <c r="BT106" s="133"/>
      <c r="BU106" s="133"/>
      <c r="BV106" s="133"/>
      <c r="BW106" s="14"/>
      <c r="BX106" s="127"/>
      <c r="BY106" s="127"/>
      <c r="BZ106" s="133"/>
      <c r="CA106" s="133"/>
      <c r="CB106" s="133"/>
      <c r="CC106" s="133"/>
      <c r="CD106" s="13"/>
      <c r="CE106" s="127"/>
      <c r="CF106" s="127"/>
      <c r="CG106" s="135"/>
      <c r="CH106" s="135"/>
      <c r="CI106" s="135"/>
      <c r="CJ106" s="135"/>
      <c r="CK106" s="14"/>
      <c r="CL106" s="127"/>
      <c r="CM106" s="127"/>
      <c r="CN106" s="133"/>
      <c r="CO106" s="133"/>
      <c r="CP106" s="133"/>
      <c r="CQ106" s="133"/>
      <c r="CR106" s="14"/>
      <c r="CS106" s="127"/>
      <c r="CT106" s="127"/>
      <c r="CU106" s="133"/>
      <c r="CV106" s="133"/>
      <c r="CW106" s="133"/>
      <c r="CX106" s="133"/>
      <c r="CY106" s="14"/>
    </row>
    <row r="107" spans="1:104" ht="13.5" thickBot="1">
      <c r="A107" s="83"/>
      <c r="B107" s="83"/>
      <c r="C107" s="83"/>
      <c r="D107" s="85"/>
      <c r="E107" s="84"/>
      <c r="F107" s="86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26"/>
      <c r="AA107" s="271" t="s">
        <v>41</v>
      </c>
      <c r="AB107" s="253"/>
      <c r="AC107" s="254"/>
      <c r="AD107" s="158" t="s">
        <v>42</v>
      </c>
      <c r="AE107" s="117"/>
      <c r="AF107" s="255"/>
      <c r="AG107" s="14"/>
      <c r="AH107" s="186"/>
      <c r="AI107" s="186"/>
      <c r="AJ107" s="188"/>
      <c r="AK107" s="188"/>
      <c r="AL107" s="188"/>
      <c r="AM107" s="188"/>
      <c r="AN107" s="133"/>
      <c r="AO107" s="181"/>
      <c r="AP107" s="74"/>
      <c r="AQ107" s="65" t="s">
        <v>43</v>
      </c>
      <c r="AR107" s="66"/>
      <c r="AS107" s="135"/>
      <c r="AT107" s="135"/>
      <c r="AU107" s="135"/>
      <c r="AV107" s="135"/>
      <c r="AW107" s="127"/>
      <c r="AX107" s="127"/>
      <c r="AY107" s="133"/>
      <c r="AZ107" s="133"/>
      <c r="BA107" s="133"/>
      <c r="BB107" s="133"/>
      <c r="BC107" s="166"/>
      <c r="BD107" s="127"/>
      <c r="BE107" s="127"/>
      <c r="BF107" s="142"/>
      <c r="BG107" s="183"/>
      <c r="BH107" s="183"/>
      <c r="BI107" s="133"/>
      <c r="BJ107" s="127"/>
      <c r="BK107" s="127"/>
      <c r="BL107" s="135"/>
      <c r="BM107" s="135"/>
      <c r="BN107" s="135"/>
      <c r="BO107" s="135"/>
      <c r="BP107" s="14"/>
      <c r="BQ107" s="127"/>
      <c r="BR107" s="127"/>
      <c r="BS107" s="133"/>
      <c r="BT107" s="133"/>
      <c r="BU107" s="133"/>
      <c r="BV107" s="133"/>
      <c r="BW107" s="14"/>
      <c r="BX107" s="127"/>
      <c r="BY107" s="127"/>
      <c r="BZ107" s="133"/>
      <c r="CA107" s="133"/>
      <c r="CB107" s="133"/>
      <c r="CC107" s="133"/>
      <c r="CD107" s="13"/>
      <c r="CE107" s="127"/>
      <c r="CF107" s="127"/>
      <c r="CG107" s="135"/>
      <c r="CH107" s="135"/>
      <c r="CI107" s="135"/>
      <c r="CJ107" s="135"/>
      <c r="CK107" s="14"/>
      <c r="CL107" s="127"/>
      <c r="CM107" s="127"/>
      <c r="CN107" s="133"/>
      <c r="CO107" s="133"/>
      <c r="CP107" s="133"/>
      <c r="CQ107" s="133"/>
      <c r="CR107" s="14"/>
      <c r="CS107" s="127"/>
      <c r="CT107" s="127"/>
      <c r="CU107" s="133"/>
      <c r="CV107" s="133"/>
      <c r="CW107" s="133"/>
      <c r="CX107" s="133"/>
      <c r="CY107" s="14"/>
    </row>
    <row r="108" spans="1:104">
      <c r="A108" s="83"/>
      <c r="B108" s="83"/>
      <c r="C108" s="83"/>
      <c r="D108" s="85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26"/>
      <c r="AA108" s="271" t="s">
        <v>120</v>
      </c>
      <c r="AB108" s="253"/>
      <c r="AC108" s="254"/>
      <c r="AD108" s="158" t="s">
        <v>44</v>
      </c>
      <c r="AE108" s="117"/>
      <c r="AF108" s="255"/>
      <c r="AG108" s="14"/>
      <c r="AH108" s="186"/>
      <c r="AI108" s="188"/>
      <c r="AJ108" s="188"/>
      <c r="AK108" s="188"/>
      <c r="AL108" s="188"/>
      <c r="AM108" s="188"/>
      <c r="AP108" s="74"/>
      <c r="AQ108" s="67" t="s">
        <v>188</v>
      </c>
      <c r="AR108" s="68" t="s">
        <v>189</v>
      </c>
      <c r="AS108" s="135"/>
      <c r="AT108" s="135"/>
      <c r="AU108" s="135"/>
      <c r="AV108" s="135"/>
      <c r="AW108" s="127"/>
      <c r="AX108" s="127"/>
      <c r="AY108" s="133"/>
      <c r="AZ108" s="133"/>
      <c r="BA108" s="133"/>
      <c r="BB108" s="133"/>
      <c r="BC108" s="166"/>
      <c r="BD108" s="127"/>
      <c r="BE108" s="127"/>
      <c r="BF108" s="142"/>
      <c r="BG108" s="183"/>
      <c r="BH108" s="183"/>
      <c r="BI108" s="133"/>
      <c r="BJ108" s="127"/>
      <c r="BK108" s="127"/>
      <c r="BL108" s="135"/>
      <c r="BM108" s="135"/>
      <c r="BN108" s="135"/>
      <c r="BO108" s="135"/>
      <c r="BP108" s="14"/>
      <c r="BQ108" s="127"/>
      <c r="BR108" s="127"/>
      <c r="BS108" s="133"/>
      <c r="BT108" s="133"/>
      <c r="BU108" s="133"/>
      <c r="BV108" s="133"/>
      <c r="BW108" s="14"/>
      <c r="BX108" s="127"/>
      <c r="BY108" s="127"/>
      <c r="BZ108" s="133"/>
      <c r="CA108" s="133"/>
      <c r="CB108" s="133"/>
      <c r="CC108" s="133"/>
      <c r="CD108" s="13"/>
      <c r="CE108" s="127"/>
      <c r="CF108" s="127"/>
      <c r="CG108" s="135"/>
      <c r="CH108" s="135"/>
      <c r="CI108" s="135"/>
      <c r="CJ108" s="135"/>
      <c r="CK108" s="14"/>
      <c r="CL108" s="127"/>
      <c r="CM108" s="127"/>
      <c r="CN108" s="133"/>
      <c r="CO108" s="133"/>
      <c r="CP108" s="133"/>
      <c r="CQ108" s="133"/>
      <c r="CR108" s="14"/>
      <c r="CS108" s="127"/>
      <c r="CT108" s="127"/>
      <c r="CU108" s="133"/>
      <c r="CV108" s="133"/>
      <c r="CW108" s="133"/>
      <c r="CX108" s="133"/>
      <c r="CY108" s="14"/>
    </row>
    <row r="109" spans="1:104" ht="13.5" thickBot="1">
      <c r="A109" s="83"/>
      <c r="B109" s="83"/>
      <c r="C109" s="83"/>
      <c r="D109" s="83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26"/>
      <c r="AA109" s="271" t="s">
        <v>28</v>
      </c>
      <c r="AB109" s="197"/>
      <c r="AC109" s="254"/>
      <c r="AD109" s="158" t="s">
        <v>45</v>
      </c>
      <c r="AE109" s="117"/>
      <c r="AF109" s="255"/>
      <c r="AG109" s="177"/>
      <c r="AH109" s="189"/>
      <c r="AI109" s="190"/>
      <c r="AJ109" s="189"/>
      <c r="AK109" s="189"/>
      <c r="AL109" s="189"/>
      <c r="AM109" s="189"/>
      <c r="AP109" s="74"/>
      <c r="AQ109" s="69" t="str">
        <f>BN111</f>
        <v/>
      </c>
      <c r="AR109" s="70" t="str">
        <f>BO111</f>
        <v/>
      </c>
      <c r="AS109" s="135"/>
      <c r="AT109" s="135"/>
      <c r="AU109" s="135"/>
      <c r="AV109" s="135"/>
      <c r="AW109" s="127"/>
      <c r="AX109" s="127"/>
      <c r="AY109" s="133"/>
      <c r="AZ109" s="133"/>
      <c r="BA109" s="133"/>
      <c r="BB109" s="133"/>
      <c r="BC109" s="166"/>
      <c r="BD109" s="127"/>
      <c r="BE109" s="127"/>
      <c r="BF109" s="142"/>
      <c r="BG109" s="183"/>
      <c r="BH109" s="183"/>
      <c r="BI109" s="133"/>
      <c r="BJ109" s="127"/>
      <c r="BK109" s="127"/>
      <c r="BL109" s="135"/>
      <c r="BM109" s="135"/>
      <c r="BN109" s="135"/>
      <c r="BO109" s="135"/>
      <c r="BP109" s="14"/>
      <c r="BQ109" s="127"/>
      <c r="BR109" s="127"/>
      <c r="BS109" s="133"/>
      <c r="BT109" s="133"/>
      <c r="BU109" s="133"/>
      <c r="BV109" s="133"/>
      <c r="BW109" s="14"/>
      <c r="BX109" s="127"/>
      <c r="BY109" s="127"/>
      <c r="BZ109" s="133"/>
      <c r="CA109" s="133"/>
      <c r="CB109" s="133"/>
      <c r="CC109" s="133"/>
      <c r="CD109" s="13"/>
      <c r="CE109" s="127"/>
      <c r="CF109" s="127"/>
      <c r="CG109" s="135"/>
      <c r="CH109" s="135"/>
      <c r="CI109" s="135"/>
      <c r="CJ109" s="135"/>
      <c r="CK109" s="14"/>
      <c r="CL109" s="127"/>
      <c r="CM109" s="127"/>
      <c r="CN109" s="133"/>
      <c r="CO109" s="133"/>
      <c r="CP109" s="133"/>
      <c r="CQ109" s="133"/>
      <c r="CR109" s="14"/>
      <c r="CS109" s="127"/>
      <c r="CT109" s="127"/>
      <c r="CU109" s="133"/>
      <c r="CV109" s="133"/>
      <c r="CW109" s="133"/>
      <c r="CX109" s="133"/>
      <c r="CY109" s="14"/>
    </row>
    <row r="110" spans="1:104">
      <c r="A110" s="83"/>
      <c r="B110" s="87"/>
      <c r="C110" s="87"/>
      <c r="D110" s="87"/>
      <c r="E110" s="145"/>
      <c r="F110" s="145"/>
      <c r="G110" s="87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6"/>
      <c r="AA110" s="271" t="s">
        <v>46</v>
      </c>
      <c r="AB110" s="256"/>
      <c r="AC110" s="254"/>
      <c r="AD110" s="158" t="s">
        <v>47</v>
      </c>
      <c r="AE110" s="117"/>
      <c r="AF110" s="255"/>
      <c r="AG110" s="103"/>
      <c r="AH110" s="104"/>
      <c r="AI110" s="16"/>
      <c r="AJ110" s="71"/>
      <c r="AK110" s="71"/>
      <c r="AL110" s="71"/>
      <c r="AM110" s="71"/>
      <c r="AP110" s="454"/>
      <c r="AQ110" s="113" t="s">
        <v>14</v>
      </c>
      <c r="AR110" s="113" t="s">
        <v>13</v>
      </c>
      <c r="AS110" s="485" t="str">
        <f>AS$1</f>
        <v>R</v>
      </c>
      <c r="AT110" s="31" t="str">
        <f t="shared" ref="AT110:AV110" si="131">AT$1</f>
        <v>1Omy</v>
      </c>
      <c r="AU110" s="32" t="str">
        <f t="shared" si="131"/>
        <v>2U</v>
      </c>
      <c r="AV110" s="33" t="str">
        <f t="shared" si="131"/>
        <v>3Ama</v>
      </c>
      <c r="AW110" s="113" t="str">
        <f>AQ110</f>
        <v>Quantity</v>
      </c>
      <c r="AX110" s="113" t="str">
        <f>AR110</f>
        <v>Units</v>
      </c>
      <c r="AY110" s="485">
        <f>AJ105</f>
        <v>0</v>
      </c>
      <c r="AZ110" s="31">
        <f>AK105</f>
        <v>0</v>
      </c>
      <c r="BA110" s="32">
        <f>AL105</f>
        <v>0</v>
      </c>
      <c r="BB110" s="33">
        <f>AM105</f>
        <v>0</v>
      </c>
      <c r="BC110" s="166"/>
      <c r="BD110" s="34" t="s">
        <v>27</v>
      </c>
      <c r="BE110" s="34" t="s">
        <v>28</v>
      </c>
      <c r="BF110" s="35" t="s">
        <v>120</v>
      </c>
      <c r="BG110" s="72" t="s">
        <v>26</v>
      </c>
      <c r="BH110" s="72"/>
      <c r="BI110" s="36" t="s">
        <v>7</v>
      </c>
      <c r="BJ110" s="113" t="str">
        <f>$AQ110</f>
        <v>Quantity</v>
      </c>
      <c r="BK110" s="113" t="str">
        <f>$AR110</f>
        <v>Units</v>
      </c>
      <c r="BL110" s="485" t="str">
        <f>BL$1</f>
        <v>R</v>
      </c>
      <c r="BM110" s="31" t="str">
        <f t="shared" ref="BM110:BO110" si="132">BM$1</f>
        <v>1Omy</v>
      </c>
      <c r="BN110" s="32" t="str">
        <f t="shared" si="132"/>
        <v>2U</v>
      </c>
      <c r="BO110" s="33" t="str">
        <f t="shared" si="132"/>
        <v>3Ama</v>
      </c>
      <c r="BP110" s="191"/>
      <c r="BQ110" s="113" t="str">
        <f>$AQ110</f>
        <v>Quantity</v>
      </c>
      <c r="BR110" s="113" t="str">
        <f>$AR110</f>
        <v>Units</v>
      </c>
      <c r="BS110" s="485" t="str">
        <f>BS$1</f>
        <v>R</v>
      </c>
      <c r="BT110" s="31" t="str">
        <f t="shared" ref="BT110:BV110" si="133">BT$1</f>
        <v>1Omy</v>
      </c>
      <c r="BU110" s="32" t="str">
        <f t="shared" si="133"/>
        <v>2U</v>
      </c>
      <c r="BV110" s="33" t="str">
        <f t="shared" si="133"/>
        <v>3Ama</v>
      </c>
      <c r="BW110" s="191"/>
      <c r="BX110" s="113" t="str">
        <f>$AQ110</f>
        <v>Quantity</v>
      </c>
      <c r="BY110" s="113" t="str">
        <f>$AR110</f>
        <v>Units</v>
      </c>
      <c r="BZ110" s="485" t="str">
        <f>BZ$1</f>
        <v>1-R/U</v>
      </c>
      <c r="CA110" s="31" t="str">
        <f t="shared" ref="CA110:CC110" si="134">CA$1</f>
        <v>1-Omy/R</v>
      </c>
      <c r="CB110" s="32" t="str">
        <f t="shared" si="134"/>
        <v>1-Omy/U</v>
      </c>
      <c r="CC110" s="33" t="str">
        <f t="shared" si="134"/>
        <v>1-ROX/U</v>
      </c>
      <c r="CD110" s="191"/>
      <c r="CE110" s="113" t="str">
        <f>$AQ110</f>
        <v>Quantity</v>
      </c>
      <c r="CF110" s="113" t="str">
        <f>$AR110</f>
        <v>Units</v>
      </c>
      <c r="CG110" s="485" t="str">
        <f>CG$1</f>
        <v>R</v>
      </c>
      <c r="CH110" s="31" t="str">
        <f t="shared" ref="CH110:CJ110" si="135">CH$1</f>
        <v>1Omy</v>
      </c>
      <c r="CI110" s="32" t="str">
        <f t="shared" si="135"/>
        <v>2U</v>
      </c>
      <c r="CJ110" s="33" t="str">
        <f t="shared" si="135"/>
        <v>3Ama</v>
      </c>
      <c r="CK110" s="191"/>
      <c r="CL110" s="113" t="str">
        <f>$AQ110</f>
        <v>Quantity</v>
      </c>
      <c r="CM110" s="113" t="str">
        <f>$AR110</f>
        <v>Units</v>
      </c>
      <c r="CN110" s="485" t="str">
        <f>CN$1</f>
        <v>R</v>
      </c>
      <c r="CO110" s="31" t="str">
        <f t="shared" ref="CO110:CQ110" si="136">CO$1</f>
        <v>1Omy</v>
      </c>
      <c r="CP110" s="32" t="str">
        <f t="shared" si="136"/>
        <v>2U</v>
      </c>
      <c r="CQ110" s="33" t="str">
        <f t="shared" si="136"/>
        <v>3Ama</v>
      </c>
      <c r="CR110" s="191"/>
      <c r="CS110" s="113" t="str">
        <f>$AQ110</f>
        <v>Quantity</v>
      </c>
      <c r="CT110" s="113" t="str">
        <f>$AR110</f>
        <v>Units</v>
      </c>
      <c r="CU110" s="485" t="str">
        <f>CU$1</f>
        <v>1-R/U</v>
      </c>
      <c r="CV110" s="31" t="str">
        <f t="shared" ref="CV110:CX110" si="137">CV$1</f>
        <v>1-Omy/R</v>
      </c>
      <c r="CW110" s="32" t="str">
        <f t="shared" si="137"/>
        <v>1-Omy/U</v>
      </c>
      <c r="CX110" s="33" t="str">
        <f t="shared" si="137"/>
        <v>1-ROX/U</v>
      </c>
      <c r="CY110" s="14"/>
    </row>
    <row r="111" spans="1:104">
      <c r="A111" s="83"/>
      <c r="B111" s="83"/>
      <c r="C111" s="83"/>
      <c r="D111" s="83"/>
      <c r="E111" s="14"/>
      <c r="F111" s="14"/>
      <c r="G111" s="83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16"/>
      <c r="AA111" s="271" t="s">
        <v>48</v>
      </c>
      <c r="AB111" s="257"/>
      <c r="AC111" s="254"/>
      <c r="AD111" s="158" t="s">
        <v>49</v>
      </c>
      <c r="AE111" s="117"/>
      <c r="AF111" s="255"/>
      <c r="AG111" s="105"/>
      <c r="AH111" s="106"/>
      <c r="AI111" s="17"/>
      <c r="AJ111" s="8"/>
      <c r="AK111" s="8"/>
      <c r="AL111" s="8"/>
      <c r="AM111" s="8"/>
      <c r="AP111" s="455" t="str">
        <f>E102</f>
        <v/>
      </c>
      <c r="AQ111" s="488" t="s">
        <v>5</v>
      </c>
      <c r="AR111" s="488" t="s">
        <v>4</v>
      </c>
      <c r="AS111" s="21" t="str">
        <f>IF(ISNUMBER(AJ111),AJ111-($G103*AJ110+$G102),"")</f>
        <v/>
      </c>
      <c r="AT111" s="21" t="str">
        <f>IF(ISNUMBER(AK111),AK111-($G103*AK110+$G102),"")</f>
        <v/>
      </c>
      <c r="AU111" s="21" t="str">
        <f>IF(ISNUMBER(AL111),AL111-($G103*AL110+$G102),"")</f>
        <v/>
      </c>
      <c r="AV111" s="21" t="str">
        <f>IF(ISNUMBER(AM111),AM111-($G103*AM110+$G102),"")</f>
        <v/>
      </c>
      <c r="AW111" s="107">
        <f>$AH110</f>
        <v>0</v>
      </c>
      <c r="AX111" s="107">
        <f>$AI110</f>
        <v>0</v>
      </c>
      <c r="AY111" s="73" t="str">
        <f>IF(ISNUMBER(AJ110),AJ110,"")</f>
        <v/>
      </c>
      <c r="AZ111" s="73" t="str">
        <f>IF(ISNUMBER(AK110),AK110,"")</f>
        <v/>
      </c>
      <c r="BA111" s="73" t="str">
        <f t="shared" ref="BA111" si="138">IF(ISNUMBER(AL110),AL110,"")</f>
        <v/>
      </c>
      <c r="BB111" s="73" t="str">
        <f t="shared" ref="BB111" si="139">IF(ISNUMBER(AM110),AM110,"")</f>
        <v/>
      </c>
      <c r="BC111" s="166"/>
      <c r="BD111" s="176" t="str">
        <f>$AA104</f>
        <v>•</v>
      </c>
      <c r="BE111" s="193">
        <f>$D102</f>
        <v>0</v>
      </c>
      <c r="BF111" s="124">
        <f>$B103</f>
        <v>0</v>
      </c>
      <c r="BG111" s="194" t="str">
        <f>$E102</f>
        <v/>
      </c>
      <c r="BH111" s="195"/>
      <c r="BI111" s="196" t="str">
        <f>IF(ISNUMBER($AB113),$AB113,"")</f>
        <v/>
      </c>
      <c r="BJ111" s="489" t="str">
        <f>AH2</f>
        <v>O2 flow per cells</v>
      </c>
      <c r="BK111" s="489" t="str">
        <f>AI2</f>
        <v>pmol/(s*Mill)</v>
      </c>
      <c r="BL111" s="7" t="str">
        <f>IF(ISNUMBER(AS111),AS111/AJ103,"")</f>
        <v/>
      </c>
      <c r="BM111" s="7" t="str">
        <f>IF(ISNUMBER(AT111),AT111/AK103,"")</f>
        <v/>
      </c>
      <c r="BN111" s="7" t="str">
        <f>IF(ISNUMBER(AU111),AU111/AL103,"")</f>
        <v/>
      </c>
      <c r="BO111" s="7" t="str">
        <f>IF(ISNUMBER(AV111),AV111/AM103,"")</f>
        <v/>
      </c>
      <c r="BP111" s="194" t="str">
        <f>$E102</f>
        <v/>
      </c>
      <c r="BQ111" s="6" t="s">
        <v>19</v>
      </c>
      <c r="BR111" s="6" t="s">
        <v>20</v>
      </c>
      <c r="BS111" s="5" t="str">
        <f>IF(ISNUMBER(BL111),BL111/$AQ109,"")</f>
        <v/>
      </c>
      <c r="BT111" s="5" t="str">
        <f>IF(ISNUMBER(BM111),BM111/$AQ109,"")</f>
        <v/>
      </c>
      <c r="BU111" s="5" t="str">
        <f>IF(ISNUMBER(BN111),BN111/$AQ109,"")</f>
        <v/>
      </c>
      <c r="BV111" s="5" t="str">
        <f>IF(ISNUMBER(BO111),BO111/$AQ109,"")</f>
        <v/>
      </c>
      <c r="BW111" s="194" t="str">
        <f>$E102</f>
        <v/>
      </c>
      <c r="BX111" s="6" t="s">
        <v>18</v>
      </c>
      <c r="BY111" s="6" t="s">
        <v>21</v>
      </c>
      <c r="BZ111" s="5" t="str">
        <f>IF(ISNUMBER(BN111),1-BL111/BN111,"")</f>
        <v/>
      </c>
      <c r="CA111" s="5" t="str">
        <f>IF(ISNUMBER(BM111),1-BM111/BL111,"")</f>
        <v/>
      </c>
      <c r="CB111" s="5" t="str">
        <f>IF(ISNUMBER(BM111),1-BM111/BN111,"")</f>
        <v/>
      </c>
      <c r="CC111" s="5" t="str">
        <f>IF(ISNUMBER(BN111),1-BO111/BN111,"")</f>
        <v/>
      </c>
      <c r="CD111" s="194" t="str">
        <f>$E102</f>
        <v/>
      </c>
      <c r="CE111" s="489" t="str">
        <f>AH3</f>
        <v>O2 flow per cells (mt: ROX-corr.)</v>
      </c>
      <c r="CF111" s="489" t="str">
        <f>AI2</f>
        <v>pmol/(s*Mill)</v>
      </c>
      <c r="CG111" s="7" t="str">
        <f>IF(ISNUMBER(BL111),BL111-$AR109,"")</f>
        <v/>
      </c>
      <c r="CH111" s="7" t="str">
        <f t="shared" ref="CH111" si="140">IF(ISNUMBER(BM111),BM111-$AR109,"")</f>
        <v/>
      </c>
      <c r="CI111" s="7" t="str">
        <f t="shared" ref="CI111" si="141">IF(ISNUMBER(BN111),BN111-$AR109,"")</f>
        <v/>
      </c>
      <c r="CJ111" s="7" t="str">
        <f t="shared" ref="CJ111" si="142">IF(ISNUMBER(BO111),BO111-$AR109,"")</f>
        <v/>
      </c>
      <c r="CK111" s="194" t="str">
        <f>$E102</f>
        <v/>
      </c>
      <c r="CL111" s="6" t="s">
        <v>3</v>
      </c>
      <c r="CM111" s="6" t="s">
        <v>1</v>
      </c>
      <c r="CN111" s="5" t="str">
        <f>IF(ISNUMBER(CG111),CG111/($AQ109-$AR109),"")</f>
        <v/>
      </c>
      <c r="CO111" s="5" t="str">
        <f t="shared" ref="CO111" si="143">IF(ISNUMBER(CH111),CH111/($AQ109-$AR109),"")</f>
        <v/>
      </c>
      <c r="CP111" s="5" t="str">
        <f t="shared" ref="CP111" si="144">IF(ISNUMBER(CI111),CI111/($AQ109-$AR109),"")</f>
        <v/>
      </c>
      <c r="CQ111" s="5" t="str">
        <f t="shared" ref="CQ111" si="145">IF(ISNUMBER(CJ111),CJ111/($AQ109-$AR109),"")</f>
        <v/>
      </c>
      <c r="CR111" s="194" t="str">
        <f>$E102</f>
        <v/>
      </c>
      <c r="CS111" s="6" t="s">
        <v>2</v>
      </c>
      <c r="CT111" s="6" t="s">
        <v>1</v>
      </c>
      <c r="CU111" s="5" t="str">
        <f>IF(ISNUMBER(CI111),1-CG111/CI111,"")</f>
        <v/>
      </c>
      <c r="CV111" s="5" t="str">
        <f>IF(ISNUMBER(CH111),1-CH111/CG111,"")</f>
        <v/>
      </c>
      <c r="CW111" s="5" t="str">
        <f>IF(ISNUMBER(CH111),1-CH111/CI111,"")</f>
        <v/>
      </c>
      <c r="CX111" s="5" t="str">
        <f>IF(ISNUMBER(CI111),1-CJ111/CI111,"")</f>
        <v/>
      </c>
      <c r="CY111" s="14"/>
    </row>
    <row r="112" spans="1:104">
      <c r="A112" s="83"/>
      <c r="B112" s="83"/>
      <c r="C112" s="83"/>
      <c r="D112" s="83"/>
      <c r="E112" s="83"/>
      <c r="F112" s="83"/>
      <c r="G112" s="83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26"/>
      <c r="AA112" s="272" t="s">
        <v>50</v>
      </c>
      <c r="AB112" s="258"/>
      <c r="AC112" s="259"/>
      <c r="AD112" s="158" t="s">
        <v>178</v>
      </c>
      <c r="AE112" s="256"/>
      <c r="AF112" s="255"/>
      <c r="AG112" s="274"/>
      <c r="AH112" s="275"/>
      <c r="AI112" s="275"/>
      <c r="AJ112" s="276"/>
      <c r="AK112" s="276"/>
      <c r="AL112" s="276"/>
      <c r="AM112" s="276"/>
      <c r="AN112" s="2"/>
      <c r="AO112" s="11"/>
      <c r="AP112" s="74"/>
      <c r="AQ112" s="75"/>
      <c r="AR112" s="75"/>
      <c r="AS112" s="3"/>
      <c r="AT112" s="3"/>
      <c r="AU112" s="3"/>
      <c r="AV112" s="3"/>
      <c r="AW112" s="4"/>
      <c r="AX112" s="4"/>
      <c r="AY112" s="2"/>
      <c r="AZ112" s="2"/>
      <c r="BA112" s="2"/>
      <c r="BB112" s="2"/>
      <c r="BC112" s="76"/>
      <c r="BD112" s="4"/>
      <c r="BE112" s="4"/>
      <c r="BF112" s="75"/>
      <c r="BG112" s="77"/>
      <c r="BH112" s="77"/>
      <c r="BI112" s="2"/>
      <c r="BJ112" s="4"/>
      <c r="BK112" s="4"/>
      <c r="BL112" s="3"/>
      <c r="BM112" s="3"/>
      <c r="BN112" s="3"/>
      <c r="BO112" s="3"/>
      <c r="BP112" s="14"/>
      <c r="BQ112" s="4"/>
      <c r="BR112" s="4"/>
      <c r="BS112" s="2"/>
      <c r="BT112" s="2"/>
      <c r="BU112" s="2"/>
      <c r="BV112" s="2"/>
      <c r="BW112" s="14"/>
      <c r="BX112" s="4"/>
      <c r="BY112" s="4"/>
      <c r="BZ112" s="2"/>
      <c r="CA112" s="2"/>
      <c r="CB112" s="2"/>
      <c r="CC112" s="2"/>
      <c r="CD112" s="13"/>
      <c r="CE112" s="4"/>
      <c r="CF112" s="4"/>
      <c r="CG112" s="3"/>
      <c r="CH112" s="3"/>
      <c r="CI112" s="3"/>
      <c r="CJ112" s="3"/>
      <c r="CK112" s="14"/>
      <c r="CL112" s="4"/>
      <c r="CM112" s="4"/>
      <c r="CN112" s="2"/>
      <c r="CO112" s="2"/>
      <c r="CP112" s="2"/>
      <c r="CQ112" s="2"/>
      <c r="CR112" s="14"/>
      <c r="CS112" s="4"/>
      <c r="CT112" s="4"/>
      <c r="CU112" s="2"/>
      <c r="CV112" s="2"/>
      <c r="CW112" s="2"/>
      <c r="CX112" s="2"/>
      <c r="CY112" s="14"/>
    </row>
    <row r="113" spans="1:104">
      <c r="A113" s="83"/>
      <c r="B113" s="83"/>
      <c r="C113" s="83"/>
      <c r="D113" s="83"/>
      <c r="E113" s="83"/>
      <c r="F113" s="83"/>
      <c r="G113" s="83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26"/>
      <c r="AA113" s="271" t="s">
        <v>51</v>
      </c>
      <c r="AB113" s="260"/>
      <c r="AC113" s="261"/>
      <c r="AD113" s="262" t="s">
        <v>52</v>
      </c>
      <c r="AE113" s="263">
        <v>-2</v>
      </c>
      <c r="AF113" s="255"/>
      <c r="AG113" s="274"/>
      <c r="AH113" s="274"/>
      <c r="AI113" s="274"/>
      <c r="AJ113" s="145"/>
      <c r="AK113" s="145"/>
      <c r="AL113" s="145"/>
      <c r="AM113" s="145"/>
      <c r="AN113" s="133"/>
      <c r="AO113" s="181"/>
      <c r="AP113" s="74"/>
      <c r="AQ113" s="142"/>
      <c r="AR113" s="142"/>
      <c r="AS113" s="135"/>
      <c r="AT113" s="135"/>
      <c r="AU113" s="135"/>
      <c r="AV113" s="135"/>
      <c r="AW113" s="127"/>
      <c r="AX113" s="127"/>
      <c r="AY113" s="133"/>
      <c r="AZ113" s="133"/>
      <c r="BA113" s="133"/>
      <c r="BB113" s="133"/>
      <c r="BC113" s="166"/>
      <c r="BD113" s="127"/>
      <c r="BE113" s="127"/>
      <c r="BF113" s="142"/>
      <c r="BG113" s="183"/>
      <c r="BH113" s="183"/>
      <c r="BI113" s="133"/>
      <c r="BJ113" s="127"/>
      <c r="BK113" s="127"/>
      <c r="BL113" s="135"/>
      <c r="BM113" s="135"/>
      <c r="BN113" s="135"/>
      <c r="BO113" s="135"/>
      <c r="BP113" s="14"/>
      <c r="BQ113" s="127"/>
      <c r="BR113" s="127"/>
      <c r="BS113" s="133"/>
      <c r="BT113" s="133"/>
      <c r="BU113" s="133"/>
      <c r="BV113" s="133"/>
      <c r="BW113" s="14"/>
      <c r="BX113" s="127"/>
      <c r="BY113" s="127"/>
      <c r="BZ113" s="133"/>
      <c r="CA113" s="133"/>
      <c r="CB113" s="133"/>
      <c r="CC113" s="133"/>
      <c r="CD113" s="13"/>
      <c r="CE113" s="127"/>
      <c r="CF113" s="127"/>
      <c r="CG113" s="135"/>
      <c r="CH113" s="135"/>
      <c r="CI113" s="135"/>
      <c r="CJ113" s="135"/>
      <c r="CK113" s="14"/>
      <c r="CL113" s="127"/>
      <c r="CM113" s="127"/>
      <c r="CN113" s="133"/>
      <c r="CO113" s="133"/>
      <c r="CP113" s="133"/>
      <c r="CQ113" s="133"/>
      <c r="CR113" s="14"/>
      <c r="CS113" s="127"/>
      <c r="CT113" s="127"/>
      <c r="CU113" s="133"/>
      <c r="CV113" s="133"/>
      <c r="CW113" s="133"/>
      <c r="CX113" s="133"/>
      <c r="CY113" s="14"/>
    </row>
    <row r="114" spans="1:104" ht="13.5" thickBot="1">
      <c r="A114" s="83"/>
      <c r="B114" s="83"/>
      <c r="C114" s="83"/>
      <c r="D114" s="83"/>
      <c r="E114" s="83"/>
      <c r="F114" s="83"/>
      <c r="G114" s="83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26"/>
      <c r="AA114" s="273" t="s">
        <v>53</v>
      </c>
      <c r="AB114" s="264">
        <v>2</v>
      </c>
      <c r="AC114" s="265" t="s">
        <v>54</v>
      </c>
      <c r="AD114" s="266" t="s">
        <v>55</v>
      </c>
      <c r="AE114" s="267">
        <v>2.5000000000000001E-2</v>
      </c>
      <c r="AF114" s="268"/>
      <c r="AG114" s="274"/>
      <c r="AH114" s="274"/>
      <c r="AI114" s="274"/>
      <c r="AJ114" s="145"/>
      <c r="AK114" s="145"/>
      <c r="AL114" s="145"/>
      <c r="AM114" s="145"/>
      <c r="AN114" s="133"/>
      <c r="AO114" s="181"/>
      <c r="AP114" s="74"/>
      <c r="AQ114" s="142"/>
      <c r="AR114" s="142"/>
      <c r="AS114" s="135"/>
      <c r="AT114" s="135"/>
      <c r="AU114" s="135"/>
      <c r="AV114" s="135"/>
      <c r="AW114" s="127"/>
      <c r="AX114" s="127"/>
      <c r="AY114" s="133"/>
      <c r="AZ114" s="133"/>
      <c r="BA114" s="133"/>
      <c r="BB114" s="133"/>
      <c r="BC114" s="166"/>
      <c r="BD114" s="127"/>
      <c r="BE114" s="127"/>
      <c r="BF114" s="142"/>
      <c r="BG114" s="183"/>
      <c r="BH114" s="183"/>
      <c r="BI114" s="133"/>
      <c r="BJ114" s="127"/>
      <c r="BK114" s="127"/>
      <c r="BL114" s="135"/>
      <c r="BM114" s="135"/>
      <c r="BN114" s="135"/>
      <c r="BO114" s="135"/>
      <c r="BP114" s="14"/>
      <c r="BQ114" s="127"/>
      <c r="BR114" s="127"/>
      <c r="BS114" s="133"/>
      <c r="BT114" s="133"/>
      <c r="BU114" s="133"/>
      <c r="BV114" s="133"/>
      <c r="BW114" s="14"/>
      <c r="BX114" s="127"/>
      <c r="BY114" s="127"/>
      <c r="BZ114" s="133"/>
      <c r="CA114" s="133"/>
      <c r="CB114" s="133"/>
      <c r="CC114" s="133"/>
      <c r="CD114" s="13"/>
      <c r="CE114" s="127"/>
      <c r="CF114" s="127"/>
      <c r="CG114" s="135"/>
      <c r="CH114" s="135"/>
      <c r="CI114" s="135"/>
      <c r="CJ114" s="135"/>
      <c r="CK114" s="14"/>
      <c r="CL114" s="127"/>
      <c r="CM114" s="127"/>
      <c r="CN114" s="133"/>
      <c r="CO114" s="133"/>
      <c r="CP114" s="133"/>
      <c r="CQ114" s="133"/>
      <c r="CR114" s="14"/>
      <c r="CS114" s="127"/>
      <c r="CT114" s="127"/>
      <c r="CU114" s="133"/>
      <c r="CV114" s="133"/>
      <c r="CW114" s="133"/>
      <c r="CX114" s="133"/>
      <c r="CY114" s="14"/>
    </row>
    <row r="115" spans="1:104">
      <c r="A115" s="83"/>
      <c r="B115" s="83"/>
      <c r="C115" s="83"/>
      <c r="D115" s="83"/>
      <c r="E115" s="83"/>
      <c r="F115" s="83"/>
      <c r="G115" s="83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26"/>
      <c r="AH115" s="127"/>
      <c r="AI115" s="127"/>
      <c r="AJ115" s="135"/>
      <c r="AK115" s="135"/>
      <c r="AL115" s="135"/>
      <c r="AM115" s="135"/>
      <c r="AN115" s="133"/>
      <c r="AO115" s="181"/>
      <c r="AP115" s="74"/>
      <c r="AQ115" s="142"/>
      <c r="AR115" s="142"/>
      <c r="AS115" s="135"/>
      <c r="AT115" s="135"/>
      <c r="AU115" s="135"/>
      <c r="AV115" s="135"/>
      <c r="AW115" s="127"/>
      <c r="AX115" s="127"/>
      <c r="AY115" s="133"/>
      <c r="AZ115" s="133"/>
      <c r="BA115" s="133"/>
      <c r="BB115" s="133"/>
      <c r="BC115" s="166"/>
      <c r="BD115" s="127"/>
      <c r="BE115" s="127"/>
      <c r="BF115" s="142"/>
      <c r="BG115" s="183"/>
      <c r="BH115" s="183"/>
      <c r="BI115" s="133"/>
      <c r="BJ115" s="127"/>
      <c r="BK115" s="127"/>
      <c r="BL115" s="135"/>
      <c r="BM115" s="135"/>
      <c r="BN115" s="135"/>
      <c r="BO115" s="135"/>
      <c r="BP115" s="14"/>
      <c r="BQ115" s="127"/>
      <c r="BR115" s="127"/>
      <c r="BS115" s="127"/>
      <c r="BT115" s="127"/>
      <c r="BU115" s="127"/>
      <c r="BV115" s="133"/>
      <c r="BW115" s="14"/>
      <c r="BX115" s="127"/>
      <c r="BY115" s="127"/>
      <c r="BZ115" s="133"/>
      <c r="CA115" s="133"/>
      <c r="CB115" s="133"/>
      <c r="CC115" s="133"/>
      <c r="CD115" s="13"/>
      <c r="CE115" s="127"/>
      <c r="CF115" s="127"/>
      <c r="CG115" s="135"/>
      <c r="CH115" s="135"/>
      <c r="CI115" s="135"/>
      <c r="CJ115" s="135"/>
      <c r="CK115" s="14"/>
      <c r="CL115" s="127"/>
      <c r="CM115" s="127"/>
      <c r="CN115" s="133"/>
      <c r="CO115" s="133"/>
      <c r="CP115" s="133"/>
      <c r="CQ115" s="133"/>
      <c r="CR115" s="14"/>
      <c r="CS115" s="127"/>
      <c r="CT115" s="127"/>
      <c r="CU115" s="133"/>
      <c r="CV115" s="133"/>
      <c r="CW115" s="133"/>
      <c r="CX115" s="133"/>
      <c r="CY115" s="14"/>
    </row>
    <row r="116" spans="1:104">
      <c r="A116" s="83"/>
      <c r="B116" s="83"/>
      <c r="C116" s="83"/>
      <c r="D116" s="83"/>
      <c r="E116" s="83"/>
      <c r="F116" s="83"/>
      <c r="G116" s="83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26"/>
      <c r="AH116" s="127"/>
      <c r="AI116" s="127"/>
      <c r="AJ116" s="135"/>
      <c r="AK116" s="135"/>
      <c r="AL116" s="135"/>
      <c r="AM116" s="135"/>
      <c r="AN116" s="133"/>
      <c r="AO116" s="181"/>
      <c r="AP116" s="74"/>
      <c r="AQ116" s="142"/>
      <c r="AR116" s="142"/>
      <c r="AS116" s="135"/>
      <c r="AT116" s="135"/>
      <c r="AU116" s="135"/>
      <c r="AV116" s="135"/>
      <c r="AW116" s="127"/>
      <c r="AX116" s="127"/>
      <c r="AY116" s="133"/>
      <c r="AZ116" s="133"/>
      <c r="BA116" s="133"/>
      <c r="BB116" s="133"/>
      <c r="BC116" s="166"/>
      <c r="BD116" s="127"/>
      <c r="BE116" s="127"/>
      <c r="BF116" s="142"/>
      <c r="BG116" s="183"/>
      <c r="BH116" s="183"/>
      <c r="BI116" s="133"/>
      <c r="BJ116" s="127"/>
      <c r="BK116" s="127"/>
      <c r="BL116" s="135"/>
      <c r="BM116" s="135"/>
      <c r="BN116" s="135"/>
      <c r="BO116" s="135"/>
      <c r="BP116" s="14"/>
      <c r="BQ116" s="127"/>
      <c r="BR116" s="127"/>
      <c r="BS116" s="127"/>
      <c r="BT116" s="127"/>
      <c r="BU116" s="127"/>
      <c r="BV116" s="133"/>
      <c r="BW116" s="14"/>
      <c r="BX116" s="127"/>
      <c r="BY116" s="127"/>
      <c r="BZ116" s="133"/>
      <c r="CA116" s="133"/>
      <c r="CB116" s="133"/>
      <c r="CC116" s="133"/>
      <c r="CD116" s="13"/>
      <c r="CE116" s="127"/>
      <c r="CF116" s="127"/>
      <c r="CG116" s="135"/>
      <c r="CH116" s="135"/>
      <c r="CI116" s="135"/>
      <c r="CJ116" s="135"/>
      <c r="CK116" s="14"/>
      <c r="CL116" s="127"/>
      <c r="CM116" s="127"/>
      <c r="CN116" s="133"/>
      <c r="CO116" s="133"/>
      <c r="CP116" s="133"/>
      <c r="CQ116" s="133"/>
      <c r="CR116" s="14"/>
      <c r="CS116" s="127"/>
      <c r="CT116" s="127"/>
      <c r="CU116" s="133"/>
      <c r="CV116" s="133"/>
      <c r="CW116" s="133"/>
      <c r="CX116" s="133"/>
      <c r="CY116" s="14"/>
    </row>
    <row r="117" spans="1:104">
      <c r="A117" s="83"/>
      <c r="B117" s="83"/>
      <c r="C117" s="83"/>
      <c r="D117" s="83"/>
      <c r="E117" s="83"/>
      <c r="F117" s="83"/>
      <c r="G117" s="83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AH117" s="127"/>
      <c r="AI117" s="127"/>
      <c r="AJ117" s="135"/>
      <c r="AK117" s="135"/>
      <c r="AL117" s="135"/>
      <c r="AM117" s="135"/>
      <c r="AN117" s="133"/>
      <c r="AO117" s="181"/>
      <c r="AP117" s="74"/>
      <c r="AQ117" s="142"/>
      <c r="AR117" s="142"/>
      <c r="AS117" s="135"/>
      <c r="AT117" s="135"/>
      <c r="AU117" s="135"/>
      <c r="AV117" s="135"/>
      <c r="AW117" s="127"/>
      <c r="AX117" s="127"/>
      <c r="AY117" s="133"/>
      <c r="AZ117" s="133"/>
      <c r="BA117" s="133"/>
      <c r="BB117" s="133"/>
      <c r="BC117" s="166"/>
      <c r="BD117" s="127"/>
      <c r="BE117" s="127"/>
      <c r="BF117" s="142"/>
      <c r="BG117" s="183"/>
      <c r="BH117" s="183"/>
      <c r="BI117" s="133"/>
      <c r="BJ117" s="127"/>
      <c r="BK117" s="127"/>
      <c r="BL117" s="135"/>
      <c r="BM117" s="135"/>
      <c r="BN117" s="135"/>
      <c r="BO117" s="135"/>
      <c r="BP117" s="14"/>
      <c r="BQ117" s="127"/>
      <c r="BR117" s="127"/>
      <c r="BS117" s="127"/>
      <c r="BT117" s="127"/>
      <c r="BU117" s="127"/>
      <c r="BV117" s="133"/>
      <c r="BW117" s="14"/>
      <c r="BX117" s="127"/>
      <c r="BY117" s="127"/>
      <c r="BZ117" s="133"/>
      <c r="CA117" s="133"/>
      <c r="CB117" s="133"/>
      <c r="CC117" s="133"/>
      <c r="CD117" s="13"/>
      <c r="CE117" s="127"/>
      <c r="CF117" s="127"/>
      <c r="CG117" s="135"/>
      <c r="CH117" s="135"/>
      <c r="CI117" s="135"/>
      <c r="CJ117" s="135"/>
      <c r="CK117" s="14"/>
      <c r="CL117" s="127"/>
      <c r="CM117" s="127"/>
      <c r="CN117" s="133"/>
      <c r="CO117" s="133"/>
      <c r="CP117" s="133"/>
      <c r="CQ117" s="133"/>
      <c r="CR117" s="14"/>
      <c r="CS117" s="127"/>
      <c r="CT117" s="127"/>
      <c r="CU117" s="133"/>
      <c r="CV117" s="133"/>
      <c r="CW117" s="133"/>
      <c r="CX117" s="133"/>
      <c r="CY117" s="14"/>
    </row>
    <row r="118" spans="1:104">
      <c r="A118" s="184"/>
      <c r="B118" s="133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26"/>
      <c r="AH118" s="127"/>
      <c r="AI118" s="127"/>
      <c r="AJ118" s="135"/>
      <c r="AK118" s="135"/>
      <c r="AL118" s="135"/>
      <c r="AM118" s="135"/>
      <c r="AN118" s="133"/>
      <c r="AO118" s="181"/>
      <c r="AP118" s="74"/>
      <c r="AQ118" s="142"/>
      <c r="AR118" s="142"/>
      <c r="AS118" s="26" t="str">
        <f>IF(ISNUMBER(AJ118),AJ118-($D111*AJ117+$E111),"")</f>
        <v/>
      </c>
      <c r="AT118" s="26" t="str">
        <f>IF(ISNUMBER(AK118),AK118-($D111*AK117+$E111),"")</f>
        <v/>
      </c>
      <c r="AU118" s="26"/>
      <c r="AV118" s="26" t="str">
        <f>IF(ISNUMBER(AM118),AM118-($D111*AM117+$E111),"")</f>
        <v/>
      </c>
      <c r="AW118" s="127"/>
      <c r="AX118" s="127"/>
      <c r="AY118" s="133"/>
      <c r="AZ118" s="133"/>
      <c r="BA118" s="133"/>
      <c r="BB118" s="133"/>
      <c r="BC118" s="166"/>
      <c r="BD118" s="127"/>
      <c r="BE118" s="127"/>
      <c r="BF118" s="142"/>
      <c r="BG118" s="183"/>
      <c r="BH118" s="183"/>
      <c r="BI118" s="133"/>
      <c r="BJ118" s="127"/>
      <c r="BK118" s="127"/>
      <c r="BL118" s="78" t="str">
        <f>IF(ISNUMBER(AS118),AS118/AJ110,"")</f>
        <v/>
      </c>
      <c r="BM118" s="78" t="str">
        <f>IF(ISNUMBER(AT118),AT118/AK110,"")</f>
        <v/>
      </c>
      <c r="BN118" s="78"/>
      <c r="BO118" s="78" t="str">
        <f>IF(ISNUMBER(AV118),AV118/AM110,"")</f>
        <v/>
      </c>
      <c r="BP118" s="117"/>
      <c r="BQ118" s="141"/>
      <c r="BR118" s="127"/>
      <c r="BS118" s="127"/>
      <c r="BT118" s="127"/>
      <c r="BU118" s="127"/>
      <c r="BV118" s="24"/>
      <c r="BW118" s="117"/>
      <c r="BX118" s="141"/>
      <c r="BY118" s="141"/>
      <c r="BZ118" s="27" t="s">
        <v>0</v>
      </c>
      <c r="CA118" s="24" t="str">
        <f>IF(ISNUMBER(BL118),1-BL118/BM118,"")</f>
        <v/>
      </c>
      <c r="CB118" s="24"/>
      <c r="CC118" s="24"/>
      <c r="CD118" s="197"/>
      <c r="CE118" s="141"/>
      <c r="CF118" s="141"/>
      <c r="CG118" s="147"/>
      <c r="CH118" s="147"/>
      <c r="CI118" s="147"/>
      <c r="CJ118" s="147"/>
      <c r="CK118" s="117"/>
      <c r="CL118" s="141"/>
      <c r="CM118" s="141"/>
      <c r="CN118" s="134"/>
      <c r="CO118" s="134"/>
      <c r="CP118" s="134"/>
      <c r="CQ118" s="134"/>
      <c r="CR118" s="117"/>
      <c r="CS118" s="141"/>
      <c r="CT118" s="141"/>
      <c r="CU118" s="134"/>
      <c r="CV118" s="134"/>
      <c r="CW118" s="134"/>
      <c r="CX118" s="134"/>
      <c r="CY118" s="117"/>
    </row>
    <row r="119" spans="1:104">
      <c r="A119" s="184"/>
      <c r="B119" s="133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26"/>
      <c r="AH119" s="127"/>
      <c r="AI119" s="127"/>
      <c r="AJ119" s="135"/>
      <c r="AK119" s="135"/>
      <c r="AL119" s="135"/>
      <c r="AM119" s="135"/>
      <c r="AN119" s="133"/>
      <c r="AO119" s="181"/>
      <c r="AP119" s="74"/>
      <c r="AQ119" s="142"/>
      <c r="AR119" s="142"/>
      <c r="AS119" s="147"/>
      <c r="AT119" s="147"/>
      <c r="AU119" s="147"/>
      <c r="AV119" s="147"/>
      <c r="AW119" s="127"/>
      <c r="AX119" s="127"/>
      <c r="AY119" s="133"/>
      <c r="AZ119" s="133"/>
      <c r="BA119" s="133"/>
      <c r="BB119" s="133"/>
      <c r="BC119" s="166"/>
      <c r="BD119" s="127"/>
      <c r="BE119" s="127"/>
      <c r="BF119" s="142"/>
      <c r="BG119" s="183"/>
      <c r="BH119" s="183"/>
      <c r="BI119" s="133"/>
      <c r="BJ119" s="127"/>
      <c r="BK119" s="127"/>
      <c r="BL119" s="147"/>
      <c r="BM119" s="147"/>
      <c r="BN119" s="147"/>
      <c r="BO119" s="147"/>
      <c r="BP119" s="117"/>
      <c r="BQ119" s="141"/>
      <c r="BR119" s="127"/>
      <c r="BS119" s="127"/>
      <c r="BT119" s="127"/>
      <c r="BU119" s="127"/>
      <c r="BV119" s="134"/>
      <c r="BW119" s="117"/>
      <c r="BX119" s="141"/>
      <c r="BY119" s="141"/>
      <c r="BZ119" s="134"/>
      <c r="CA119" s="134"/>
      <c r="CB119" s="134"/>
      <c r="CC119" s="134"/>
      <c r="CD119" s="197"/>
      <c r="CE119" s="141"/>
      <c r="CF119" s="141"/>
      <c r="CG119" s="147"/>
      <c r="CH119" s="147"/>
      <c r="CI119" s="147"/>
      <c r="CJ119" s="147"/>
      <c r="CK119" s="117"/>
      <c r="CL119" s="141"/>
      <c r="CM119" s="141"/>
      <c r="CN119" s="134"/>
      <c r="CO119" s="134"/>
      <c r="CP119" s="134"/>
      <c r="CQ119" s="134"/>
      <c r="CR119" s="117"/>
      <c r="CS119" s="141"/>
      <c r="CT119" s="141"/>
      <c r="CU119" s="134"/>
      <c r="CV119" s="134"/>
      <c r="CW119" s="134"/>
      <c r="CX119" s="134"/>
      <c r="CY119" s="117"/>
    </row>
    <row r="120" spans="1:104" ht="13.5" thickBot="1">
      <c r="A120" s="460" t="s">
        <v>68</v>
      </c>
      <c r="B120" s="198" t="str">
        <f>$G$22</f>
        <v>DatLab 7 Template 16-08-02</v>
      </c>
      <c r="C120" s="199"/>
      <c r="D120" s="199"/>
      <c r="E120" s="199"/>
      <c r="F120" s="199"/>
      <c r="G120" s="199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1"/>
      <c r="AA120" s="202"/>
      <c r="AB120" s="202"/>
      <c r="AC120" s="202"/>
      <c r="AD120" s="202"/>
      <c r="AE120" s="202"/>
      <c r="AF120" s="202"/>
      <c r="AG120" s="202"/>
      <c r="AH120" s="12" t="str">
        <f>$B120</f>
        <v>DatLab 7 Template 16-08-02</v>
      </c>
      <c r="AI120" s="161"/>
      <c r="AJ120" s="203"/>
      <c r="AK120" s="203"/>
      <c r="AL120" s="203"/>
      <c r="AM120" s="203"/>
      <c r="AN120" s="204"/>
      <c r="AO120" s="205"/>
      <c r="AP120" s="206"/>
      <c r="AQ120" s="79" t="str">
        <f>$B120</f>
        <v>DatLab 7 Template 16-08-02</v>
      </c>
      <c r="AR120" s="161"/>
      <c r="AS120" s="203"/>
      <c r="AT120" s="203"/>
      <c r="AU120" s="203"/>
      <c r="AV120" s="203"/>
      <c r="AW120" s="161"/>
      <c r="AX120" s="161"/>
      <c r="AY120" s="204"/>
      <c r="AZ120" s="204"/>
      <c r="BA120" s="204"/>
      <c r="BB120" s="204"/>
      <c r="BC120" s="207"/>
      <c r="BD120" s="161"/>
      <c r="BE120" s="161"/>
      <c r="BF120" s="61"/>
      <c r="BG120" s="208"/>
      <c r="BH120" s="208"/>
      <c r="BI120" s="204"/>
      <c r="BJ120" s="79" t="str">
        <f>$B120</f>
        <v>DatLab 7 Template 16-08-02</v>
      </c>
      <c r="BK120" s="161"/>
      <c r="BL120" s="203"/>
      <c r="BM120" s="203"/>
      <c r="BN120" s="203"/>
      <c r="BO120" s="203"/>
      <c r="BP120" s="209"/>
      <c r="BQ120" s="79" t="str">
        <f>$B120</f>
        <v>DatLab 7 Template 16-08-02</v>
      </c>
      <c r="BR120" s="200"/>
      <c r="BS120" s="200"/>
      <c r="BT120" s="200"/>
      <c r="BU120" s="200"/>
      <c r="BV120" s="204"/>
      <c r="BW120" s="209"/>
      <c r="BX120" s="79" t="str">
        <f>$B120</f>
        <v>DatLab 7 Template 16-08-02</v>
      </c>
      <c r="BY120" s="161"/>
      <c r="BZ120" s="204"/>
      <c r="CA120" s="204"/>
      <c r="CB120" s="204"/>
      <c r="CC120" s="204"/>
      <c r="CD120" s="210"/>
      <c r="CE120" s="79" t="str">
        <f>$B120</f>
        <v>DatLab 7 Template 16-08-02</v>
      </c>
      <c r="CF120" s="161"/>
      <c r="CG120" s="203"/>
      <c r="CH120" s="203"/>
      <c r="CI120" s="203"/>
      <c r="CJ120" s="203"/>
      <c r="CK120" s="209"/>
      <c r="CL120" s="79" t="str">
        <f>$B120</f>
        <v>DatLab 7 Template 16-08-02</v>
      </c>
      <c r="CM120" s="161"/>
      <c r="CN120" s="204"/>
      <c r="CO120" s="204"/>
      <c r="CP120" s="204"/>
      <c r="CQ120" s="204"/>
      <c r="CR120" s="209"/>
      <c r="CS120" s="79" t="str">
        <f>$B120</f>
        <v>DatLab 7 Template 16-08-02</v>
      </c>
      <c r="CT120" s="161"/>
      <c r="CU120" s="204"/>
      <c r="CV120" s="204"/>
      <c r="CW120" s="204"/>
      <c r="CX120" s="204"/>
      <c r="CY120" s="209"/>
    </row>
    <row r="121" spans="1:104">
      <c r="A121" s="331" t="s">
        <v>108</v>
      </c>
      <c r="B121" s="285" t="str">
        <f>AA124</f>
        <v>•</v>
      </c>
      <c r="C121" s="277"/>
      <c r="D121" s="30"/>
      <c r="F121" s="55" t="s">
        <v>16</v>
      </c>
      <c r="G121" s="56">
        <f>AC125</f>
        <v>0</v>
      </c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425"/>
      <c r="AC121" s="110"/>
      <c r="AD121" s="110"/>
      <c r="AE121" s="110"/>
      <c r="AF121" s="110"/>
      <c r="AG121" s="110"/>
      <c r="AH121" s="110"/>
      <c r="AI121" s="180" t="s">
        <v>65</v>
      </c>
      <c r="AJ121" s="485" t="str">
        <f>AJ$1</f>
        <v>R</v>
      </c>
      <c r="AK121" s="31" t="str">
        <f t="shared" ref="AK121:AM121" si="146">AK$1</f>
        <v>1Omy</v>
      </c>
      <c r="AL121" s="32" t="str">
        <f t="shared" si="146"/>
        <v>2U</v>
      </c>
      <c r="AM121" s="33" t="str">
        <f t="shared" si="146"/>
        <v>3Ama</v>
      </c>
      <c r="AN121" s="133"/>
      <c r="AO121" s="181"/>
      <c r="AP121" s="74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8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3"/>
      <c r="BR121" s="143"/>
      <c r="BS121" s="143"/>
      <c r="BT121" s="143"/>
      <c r="BU121" s="143"/>
      <c r="BV121" s="143"/>
      <c r="BW121" s="14"/>
      <c r="BY121" s="143"/>
      <c r="BZ121" s="143"/>
      <c r="CA121" s="143"/>
      <c r="CB121" s="143"/>
      <c r="CC121" s="143"/>
      <c r="CD121" s="13"/>
      <c r="CF121" s="143"/>
      <c r="CG121" s="143"/>
      <c r="CH121" s="143"/>
      <c r="CI121" s="143"/>
      <c r="CJ121" s="143"/>
      <c r="CK121" s="13"/>
      <c r="CM121" s="143"/>
      <c r="CN121" s="143"/>
      <c r="CO121" s="143"/>
      <c r="CP121" s="143"/>
      <c r="CQ121" s="143"/>
      <c r="CR121" s="13"/>
      <c r="CT121" s="143"/>
      <c r="CU121" s="143"/>
      <c r="CV121" s="143"/>
      <c r="CW121" s="143"/>
      <c r="CX121" s="143"/>
      <c r="CY121" s="13"/>
    </row>
    <row r="122" spans="1:104">
      <c r="A122" s="452" t="str">
        <f>E122</f>
        <v/>
      </c>
      <c r="B122" s="286" t="s">
        <v>26</v>
      </c>
      <c r="C122" s="88">
        <f>AB127</f>
        <v>0</v>
      </c>
      <c r="D122" s="88">
        <f>AB129</f>
        <v>0</v>
      </c>
      <c r="E122" s="278" t="str">
        <f>IF(ISNUMBER(AB130),AB130+0.01*AB131,"")</f>
        <v/>
      </c>
      <c r="F122" s="279" t="s">
        <v>10</v>
      </c>
      <c r="G122" s="98">
        <f>AE133</f>
        <v>-2</v>
      </c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240" t="str">
        <f>$E122</f>
        <v/>
      </c>
      <c r="AA122" s="176"/>
      <c r="AB122" s="176"/>
      <c r="AC122" s="176"/>
      <c r="AD122" s="176"/>
      <c r="AE122" s="176"/>
      <c r="AF122" s="176"/>
      <c r="AG122" s="176"/>
      <c r="AH122" s="57" t="s">
        <v>215</v>
      </c>
      <c r="AI122" s="58" t="s">
        <v>12</v>
      </c>
      <c r="AJ122" s="182">
        <f>AJ126</f>
        <v>0</v>
      </c>
      <c r="AK122" s="182">
        <f t="shared" ref="AK122:AM122" si="147">AK126</f>
        <v>0</v>
      </c>
      <c r="AL122" s="182">
        <f t="shared" si="147"/>
        <v>0</v>
      </c>
      <c r="AM122" s="182">
        <f t="shared" si="147"/>
        <v>0</v>
      </c>
      <c r="AN122" s="133"/>
      <c r="AO122" s="181"/>
      <c r="AP122" s="74"/>
      <c r="AQ122" s="142"/>
      <c r="AR122" s="142"/>
      <c r="AS122" s="135"/>
      <c r="AT122" s="135"/>
      <c r="AU122" s="135"/>
      <c r="AV122" s="135"/>
      <c r="AW122" s="127"/>
      <c r="AX122" s="127"/>
      <c r="AY122" s="133"/>
      <c r="AZ122" s="133"/>
      <c r="BA122" s="133"/>
      <c r="BB122" s="133"/>
      <c r="BC122" s="166"/>
      <c r="BD122" s="127"/>
      <c r="BE122" s="127"/>
      <c r="BF122" s="142"/>
      <c r="BG122" s="183"/>
      <c r="BH122" s="183"/>
      <c r="BI122" s="133"/>
      <c r="BJ122" s="127"/>
      <c r="BK122" s="127"/>
      <c r="BL122" s="135"/>
      <c r="BM122" s="135"/>
      <c r="BN122" s="135"/>
      <c r="BO122" s="135"/>
      <c r="BP122" s="14"/>
      <c r="BQ122" s="127"/>
      <c r="BR122" s="127"/>
      <c r="BS122" s="133"/>
      <c r="BT122" s="133"/>
      <c r="BU122" s="133"/>
      <c r="BV122" s="133"/>
      <c r="BW122" s="14"/>
      <c r="BX122" s="127"/>
      <c r="BY122" s="127"/>
      <c r="BZ122" s="133"/>
      <c r="CA122" s="133"/>
      <c r="CB122" s="133"/>
      <c r="CC122" s="133"/>
      <c r="CD122" s="13"/>
      <c r="CE122" s="127"/>
      <c r="CF122" s="127"/>
      <c r="CG122" s="135"/>
      <c r="CH122" s="135"/>
      <c r="CI122" s="135"/>
      <c r="CJ122" s="135"/>
      <c r="CK122" s="14"/>
      <c r="CL122" s="127"/>
      <c r="CM122" s="127"/>
      <c r="CN122" s="133"/>
      <c r="CO122" s="133"/>
      <c r="CP122" s="133"/>
      <c r="CQ122" s="133"/>
      <c r="CR122" s="14"/>
      <c r="CS122" s="127"/>
      <c r="CT122" s="127"/>
      <c r="CU122" s="133"/>
      <c r="CV122" s="133"/>
      <c r="CW122" s="133"/>
      <c r="CX122" s="133"/>
      <c r="CY122" s="14"/>
    </row>
    <row r="123" spans="1:104" ht="13.5" thickBot="1">
      <c r="A123" s="457" t="s">
        <v>84</v>
      </c>
      <c r="B123" s="280">
        <f>AB128</f>
        <v>0</v>
      </c>
      <c r="C123" s="281" t="s">
        <v>35</v>
      </c>
      <c r="D123" s="281" t="s">
        <v>181</v>
      </c>
      <c r="E123" s="22">
        <f>E124/G124</f>
        <v>0</v>
      </c>
      <c r="F123" s="279" t="s">
        <v>11</v>
      </c>
      <c r="G123" s="99">
        <f>AE134</f>
        <v>2.5000000000000001E-2</v>
      </c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463" t="s">
        <v>80</v>
      </c>
      <c r="AA123" s="133" t="s">
        <v>83</v>
      </c>
      <c r="AB123" s="51"/>
      <c r="AC123" s="110" t="str">
        <f>$G$3</f>
        <v>DatLab 7</v>
      </c>
      <c r="AD123" s="51"/>
      <c r="AE123" s="51"/>
      <c r="AF123" s="96"/>
      <c r="AG123" s="51"/>
      <c r="AH123" s="59" t="s">
        <v>8</v>
      </c>
      <c r="AI123" s="59" t="s">
        <v>183</v>
      </c>
      <c r="AJ123" s="60">
        <f>$E123-($E123*AJ122/1000)/2</f>
        <v>0</v>
      </c>
      <c r="AK123" s="60">
        <f>$E123-($E123*(SUM(AJ122:AK122))/1000)/2</f>
        <v>0</v>
      </c>
      <c r="AL123" s="60">
        <f>$E123-($E123*(SUM(AJ122:AL122))/1000)/2</f>
        <v>0</v>
      </c>
      <c r="AM123" s="60">
        <f>$E123-($E123*(SUM(AJ122:AM122))/1000)/2</f>
        <v>0</v>
      </c>
      <c r="AN123" s="133"/>
      <c r="AO123" s="181"/>
      <c r="AP123" s="74"/>
      <c r="AQ123" s="142"/>
      <c r="AR123" s="142"/>
      <c r="AS123" s="135"/>
      <c r="AT123" s="135"/>
      <c r="AU123" s="135"/>
      <c r="AV123" s="135"/>
      <c r="AW123" s="127"/>
      <c r="AX123" s="127"/>
      <c r="AY123" s="133"/>
      <c r="AZ123" s="133"/>
      <c r="BA123" s="133"/>
      <c r="BB123" s="133"/>
      <c r="BC123" s="166"/>
      <c r="BD123" s="127"/>
      <c r="BE123" s="127"/>
      <c r="BF123" s="142"/>
      <c r="BG123" s="183"/>
      <c r="BH123" s="183"/>
      <c r="BI123" s="133"/>
      <c r="BJ123" s="127"/>
      <c r="BK123" s="127"/>
      <c r="BL123" s="135"/>
      <c r="BM123" s="135"/>
      <c r="BN123" s="135"/>
      <c r="BO123" s="135"/>
      <c r="BP123" s="14"/>
      <c r="BQ123" s="127"/>
      <c r="BR123" s="127"/>
      <c r="BS123" s="133"/>
      <c r="BT123" s="133"/>
      <c r="BU123" s="133"/>
      <c r="BV123" s="133"/>
      <c r="BW123" s="14"/>
      <c r="BX123" s="127"/>
      <c r="BY123" s="127"/>
      <c r="BZ123" s="133"/>
      <c r="CA123" s="133"/>
      <c r="CB123" s="133"/>
      <c r="CC123" s="133"/>
      <c r="CD123" s="13"/>
      <c r="CE123" s="127"/>
      <c r="CF123" s="127"/>
      <c r="CG123" s="135"/>
      <c r="CH123" s="135"/>
      <c r="CI123" s="135"/>
      <c r="CJ123" s="135"/>
      <c r="CK123" s="14"/>
      <c r="CL123" s="127"/>
      <c r="CM123" s="127"/>
      <c r="CN123" s="133"/>
      <c r="CO123" s="133"/>
      <c r="CP123" s="133"/>
      <c r="CQ123" s="133"/>
      <c r="CR123" s="14"/>
      <c r="CS123" s="127"/>
      <c r="CT123" s="127"/>
      <c r="CU123" s="133"/>
      <c r="CV123" s="133"/>
      <c r="CW123" s="133"/>
      <c r="CX123" s="133"/>
      <c r="CY123" s="14"/>
      <c r="CZ123" s="10" t="s">
        <v>9</v>
      </c>
    </row>
    <row r="124" spans="1:104" ht="14.25" thickTop="1" thickBot="1">
      <c r="A124" s="184"/>
      <c r="B124" s="282">
        <f>AB126</f>
        <v>0</v>
      </c>
      <c r="C124" s="283" t="s">
        <v>7</v>
      </c>
      <c r="D124" s="283" t="s">
        <v>182</v>
      </c>
      <c r="E124" s="100">
        <f>AB133</f>
        <v>0</v>
      </c>
      <c r="F124" s="284" t="s">
        <v>36</v>
      </c>
      <c r="G124" s="62">
        <f>AB134</f>
        <v>2</v>
      </c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241" t="s">
        <v>33</v>
      </c>
      <c r="AA124" s="211" t="s">
        <v>177</v>
      </c>
      <c r="AB124" s="242"/>
      <c r="AC124" s="242"/>
      <c r="AD124" s="242"/>
      <c r="AE124" s="242"/>
      <c r="AF124" s="243"/>
      <c r="AG124" s="117"/>
      <c r="AH124" s="117"/>
      <c r="AI124" s="117"/>
      <c r="AJ124" s="117"/>
      <c r="AK124" s="117"/>
      <c r="AL124" s="117"/>
      <c r="AM124" s="117"/>
      <c r="AP124" s="74"/>
      <c r="AS124" s="135"/>
      <c r="AT124" s="135"/>
      <c r="AU124" s="135"/>
      <c r="AV124" s="135"/>
      <c r="BC124" s="166"/>
      <c r="BD124" s="127"/>
      <c r="BE124" s="127"/>
      <c r="BF124" s="142"/>
      <c r="BG124" s="183"/>
      <c r="BH124" s="183"/>
      <c r="BI124" s="133"/>
      <c r="BJ124" s="127"/>
      <c r="BK124" s="127"/>
      <c r="BL124" s="135"/>
      <c r="BM124" s="135"/>
      <c r="BN124" s="135"/>
      <c r="BO124" s="135"/>
      <c r="BP124" s="14"/>
      <c r="BQ124" s="127"/>
      <c r="BR124" s="127"/>
      <c r="BS124" s="133"/>
      <c r="BT124" s="133"/>
      <c r="BU124" s="133"/>
      <c r="BV124" s="133"/>
      <c r="BW124" s="14"/>
      <c r="BX124" s="127"/>
      <c r="BY124" s="127"/>
      <c r="BZ124" s="133"/>
      <c r="CA124" s="133"/>
      <c r="CB124" s="133"/>
      <c r="CC124" s="133"/>
      <c r="CD124" s="13"/>
      <c r="CE124" s="127"/>
      <c r="CF124" s="127"/>
      <c r="CG124" s="135"/>
      <c r="CH124" s="135"/>
      <c r="CI124" s="135"/>
      <c r="CJ124" s="135"/>
      <c r="CK124" s="14"/>
      <c r="CL124" s="127"/>
      <c r="CM124" s="127"/>
      <c r="CN124" s="133"/>
      <c r="CO124" s="133"/>
      <c r="CP124" s="133"/>
      <c r="CQ124" s="133"/>
      <c r="CR124" s="14"/>
      <c r="CS124" s="127"/>
      <c r="CT124" s="127"/>
      <c r="CU124" s="133"/>
      <c r="CV124" s="133"/>
      <c r="CW124" s="133"/>
      <c r="CX124" s="133"/>
      <c r="CY124" s="14"/>
      <c r="CZ124" s="101" t="s">
        <v>66</v>
      </c>
    </row>
    <row r="125" spans="1:104" ht="13.5" thickBot="1">
      <c r="A125" s="83" t="s">
        <v>69</v>
      </c>
      <c r="B125" s="63"/>
      <c r="C125" s="134"/>
      <c r="D125" s="41"/>
      <c r="E125" s="41"/>
      <c r="F125" s="469" t="s">
        <v>166</v>
      </c>
      <c r="G125" s="469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16"/>
      <c r="AA125" s="269"/>
      <c r="AB125" s="244" t="s">
        <v>56</v>
      </c>
      <c r="AC125" s="245"/>
      <c r="AD125" s="246" t="s">
        <v>37</v>
      </c>
      <c r="AE125" s="247" t="s">
        <v>38</v>
      </c>
      <c r="AF125" s="248"/>
      <c r="AG125" s="102"/>
      <c r="AH125" s="15"/>
      <c r="AI125" s="15"/>
      <c r="AJ125" s="485"/>
      <c r="AK125" s="31"/>
      <c r="AL125" s="32"/>
      <c r="AM125" s="33"/>
      <c r="AN125" s="133"/>
      <c r="AO125" s="181"/>
      <c r="AP125" s="74"/>
      <c r="AS125" s="135"/>
      <c r="AT125" s="135"/>
      <c r="AU125" s="135"/>
      <c r="AV125" s="135"/>
      <c r="AW125" s="127"/>
      <c r="AX125" s="127"/>
      <c r="AY125" s="133"/>
      <c r="AZ125" s="133"/>
      <c r="BA125" s="133"/>
      <c r="BB125" s="133"/>
      <c r="BC125" s="166"/>
      <c r="BD125" s="127"/>
      <c r="BE125" s="127"/>
      <c r="BF125" s="142"/>
      <c r="BG125" s="183"/>
      <c r="BH125" s="183"/>
      <c r="BI125" s="133"/>
      <c r="BJ125" s="127"/>
      <c r="BK125" s="127"/>
      <c r="BL125" s="135"/>
      <c r="BM125" s="135"/>
      <c r="BN125" s="135"/>
      <c r="BO125" s="135"/>
      <c r="BP125" s="14"/>
      <c r="BQ125" s="127"/>
      <c r="BR125" s="127"/>
      <c r="BS125" s="133"/>
      <c r="BT125" s="133"/>
      <c r="BU125" s="133"/>
      <c r="BV125" s="133"/>
      <c r="BW125" s="14"/>
      <c r="BX125" s="127"/>
      <c r="BY125" s="127"/>
      <c r="BZ125" s="133"/>
      <c r="CA125" s="133"/>
      <c r="CB125" s="133"/>
      <c r="CC125" s="133"/>
      <c r="CD125" s="13"/>
      <c r="CE125" s="127"/>
      <c r="CF125" s="127"/>
      <c r="CG125" s="135"/>
      <c r="CH125" s="135"/>
      <c r="CI125" s="135"/>
      <c r="CJ125" s="135"/>
      <c r="CK125" s="14"/>
      <c r="CL125" s="127"/>
      <c r="CM125" s="127"/>
      <c r="CN125" s="133"/>
      <c r="CO125" s="133"/>
      <c r="CP125" s="133"/>
      <c r="CQ125" s="133"/>
      <c r="CR125" s="14"/>
      <c r="CS125" s="127"/>
      <c r="CT125" s="127"/>
      <c r="CU125" s="133"/>
      <c r="CV125" s="133"/>
      <c r="CW125" s="133"/>
      <c r="CX125" s="133"/>
      <c r="CY125" s="14"/>
    </row>
    <row r="126" spans="1:104">
      <c r="A126" s="9" t="s">
        <v>70</v>
      </c>
      <c r="B126" s="83"/>
      <c r="C126" s="13"/>
      <c r="D126" s="185"/>
      <c r="E126" s="8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26"/>
      <c r="AA126" s="270" t="s">
        <v>39</v>
      </c>
      <c r="AB126" s="249"/>
      <c r="AC126" s="250"/>
      <c r="AD126" s="251" t="s">
        <v>40</v>
      </c>
      <c r="AE126" s="247"/>
      <c r="AF126" s="252"/>
      <c r="AG126" s="102"/>
      <c r="AH126" s="186"/>
      <c r="AI126" s="186"/>
      <c r="AJ126" s="133"/>
      <c r="AK126" s="133"/>
      <c r="AL126" s="133"/>
      <c r="AM126" s="133"/>
      <c r="AN126" s="133"/>
      <c r="AO126" s="181"/>
      <c r="AP126" s="74"/>
      <c r="AQ126" s="64" t="s">
        <v>17</v>
      </c>
      <c r="AR126" s="187"/>
      <c r="AS126" s="135"/>
      <c r="AT126" s="135"/>
      <c r="AU126" s="135"/>
      <c r="AV126" s="135"/>
      <c r="AW126" s="127"/>
      <c r="AX126" s="127"/>
      <c r="AY126" s="133"/>
      <c r="AZ126" s="133"/>
      <c r="BA126" s="133"/>
      <c r="BB126" s="133"/>
      <c r="BC126" s="166"/>
      <c r="BD126" s="127"/>
      <c r="BE126" s="127"/>
      <c r="BF126" s="142"/>
      <c r="BG126" s="183"/>
      <c r="BH126" s="183"/>
      <c r="BI126" s="133"/>
      <c r="BJ126" s="127"/>
      <c r="BK126" s="127"/>
      <c r="BL126" s="135"/>
      <c r="BM126" s="135"/>
      <c r="BN126" s="135"/>
      <c r="BO126" s="135"/>
      <c r="BP126" s="14"/>
      <c r="BQ126" s="127"/>
      <c r="BR126" s="127"/>
      <c r="BS126" s="133"/>
      <c r="BT126" s="133"/>
      <c r="BU126" s="133"/>
      <c r="BV126" s="133"/>
      <c r="BW126" s="14"/>
      <c r="BX126" s="127"/>
      <c r="BY126" s="127"/>
      <c r="BZ126" s="133"/>
      <c r="CA126" s="133"/>
      <c r="CB126" s="133"/>
      <c r="CC126" s="133"/>
      <c r="CD126" s="13"/>
      <c r="CE126" s="127"/>
      <c r="CF126" s="127"/>
      <c r="CG126" s="135"/>
      <c r="CH126" s="135"/>
      <c r="CI126" s="135"/>
      <c r="CJ126" s="135"/>
      <c r="CK126" s="14"/>
      <c r="CL126" s="127"/>
      <c r="CM126" s="127"/>
      <c r="CN126" s="133"/>
      <c r="CO126" s="133"/>
      <c r="CP126" s="133"/>
      <c r="CQ126" s="133"/>
      <c r="CR126" s="14"/>
      <c r="CS126" s="127"/>
      <c r="CT126" s="127"/>
      <c r="CU126" s="133"/>
      <c r="CV126" s="133"/>
      <c r="CW126" s="133"/>
      <c r="CX126" s="133"/>
      <c r="CY126" s="14"/>
    </row>
    <row r="127" spans="1:104" ht="13.5" thickBot="1">
      <c r="A127" s="83"/>
      <c r="B127" s="83"/>
      <c r="C127" s="83"/>
      <c r="D127" s="85"/>
      <c r="E127" s="84"/>
      <c r="F127" s="8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26"/>
      <c r="AA127" s="271" t="s">
        <v>41</v>
      </c>
      <c r="AB127" s="253"/>
      <c r="AC127" s="254"/>
      <c r="AD127" s="158" t="s">
        <v>42</v>
      </c>
      <c r="AE127" s="117"/>
      <c r="AF127" s="255"/>
      <c r="AG127" s="14"/>
      <c r="AH127" s="186"/>
      <c r="AI127" s="186"/>
      <c r="AJ127" s="188"/>
      <c r="AK127" s="188"/>
      <c r="AL127" s="188"/>
      <c r="AM127" s="188"/>
      <c r="AN127" s="133"/>
      <c r="AO127" s="181"/>
      <c r="AP127" s="74"/>
      <c r="AQ127" s="65" t="s">
        <v>43</v>
      </c>
      <c r="AR127" s="66"/>
      <c r="AS127" s="135"/>
      <c r="AT127" s="135"/>
      <c r="AU127" s="135"/>
      <c r="AV127" s="135"/>
      <c r="AW127" s="127"/>
      <c r="AX127" s="127"/>
      <c r="AY127" s="133"/>
      <c r="AZ127" s="133"/>
      <c r="BA127" s="133"/>
      <c r="BB127" s="133"/>
      <c r="BC127" s="166"/>
      <c r="BD127" s="127"/>
      <c r="BE127" s="127"/>
      <c r="BF127" s="142"/>
      <c r="BG127" s="183"/>
      <c r="BH127" s="183"/>
      <c r="BI127" s="133"/>
      <c r="BJ127" s="127"/>
      <c r="BK127" s="127"/>
      <c r="BL127" s="135"/>
      <c r="BM127" s="135"/>
      <c r="BN127" s="135"/>
      <c r="BO127" s="135"/>
      <c r="BP127" s="14"/>
      <c r="BQ127" s="127"/>
      <c r="BR127" s="127"/>
      <c r="BS127" s="133"/>
      <c r="BT127" s="133"/>
      <c r="BU127" s="133"/>
      <c r="BV127" s="133"/>
      <c r="BW127" s="14"/>
      <c r="BX127" s="127"/>
      <c r="BY127" s="127"/>
      <c r="BZ127" s="133"/>
      <c r="CA127" s="133"/>
      <c r="CB127" s="133"/>
      <c r="CC127" s="133"/>
      <c r="CD127" s="13"/>
      <c r="CE127" s="127"/>
      <c r="CF127" s="127"/>
      <c r="CG127" s="135"/>
      <c r="CH127" s="135"/>
      <c r="CI127" s="135"/>
      <c r="CJ127" s="135"/>
      <c r="CK127" s="14"/>
      <c r="CL127" s="127"/>
      <c r="CM127" s="127"/>
      <c r="CN127" s="133"/>
      <c r="CO127" s="133"/>
      <c r="CP127" s="133"/>
      <c r="CQ127" s="133"/>
      <c r="CR127" s="14"/>
      <c r="CS127" s="127"/>
      <c r="CT127" s="127"/>
      <c r="CU127" s="133"/>
      <c r="CV127" s="133"/>
      <c r="CW127" s="133"/>
      <c r="CX127" s="133"/>
      <c r="CY127" s="14"/>
    </row>
    <row r="128" spans="1:104">
      <c r="A128" s="83"/>
      <c r="B128" s="83"/>
      <c r="C128" s="83"/>
      <c r="D128" s="85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26"/>
      <c r="AA128" s="271" t="s">
        <v>120</v>
      </c>
      <c r="AB128" s="253"/>
      <c r="AC128" s="254"/>
      <c r="AD128" s="158" t="s">
        <v>44</v>
      </c>
      <c r="AE128" s="117"/>
      <c r="AF128" s="255"/>
      <c r="AG128" s="14"/>
      <c r="AH128" s="186"/>
      <c r="AI128" s="188"/>
      <c r="AJ128" s="188"/>
      <c r="AK128" s="188"/>
      <c r="AL128" s="188"/>
      <c r="AM128" s="188"/>
      <c r="AP128" s="74"/>
      <c r="AQ128" s="67" t="s">
        <v>188</v>
      </c>
      <c r="AR128" s="68" t="s">
        <v>189</v>
      </c>
      <c r="AS128" s="135"/>
      <c r="AT128" s="135"/>
      <c r="AU128" s="135"/>
      <c r="AV128" s="135"/>
      <c r="AW128" s="127"/>
      <c r="AX128" s="127"/>
      <c r="AY128" s="133"/>
      <c r="AZ128" s="133"/>
      <c r="BA128" s="133"/>
      <c r="BB128" s="133"/>
      <c r="BC128" s="166"/>
      <c r="BD128" s="127"/>
      <c r="BE128" s="127"/>
      <c r="BF128" s="142"/>
      <c r="BG128" s="183"/>
      <c r="BH128" s="183"/>
      <c r="BI128" s="133"/>
      <c r="BJ128" s="127"/>
      <c r="BK128" s="127"/>
      <c r="BL128" s="135"/>
      <c r="BM128" s="135"/>
      <c r="BN128" s="135"/>
      <c r="BO128" s="135"/>
      <c r="BP128" s="14"/>
      <c r="BQ128" s="127"/>
      <c r="BR128" s="127"/>
      <c r="BS128" s="133"/>
      <c r="BT128" s="133"/>
      <c r="BU128" s="133"/>
      <c r="BV128" s="133"/>
      <c r="BW128" s="14"/>
      <c r="BX128" s="127"/>
      <c r="BY128" s="127"/>
      <c r="BZ128" s="133"/>
      <c r="CA128" s="133"/>
      <c r="CB128" s="133"/>
      <c r="CC128" s="133"/>
      <c r="CD128" s="13"/>
      <c r="CE128" s="127"/>
      <c r="CF128" s="127"/>
      <c r="CG128" s="135"/>
      <c r="CH128" s="135"/>
      <c r="CI128" s="135"/>
      <c r="CJ128" s="135"/>
      <c r="CK128" s="14"/>
      <c r="CL128" s="127"/>
      <c r="CM128" s="127"/>
      <c r="CN128" s="133"/>
      <c r="CO128" s="133"/>
      <c r="CP128" s="133"/>
      <c r="CQ128" s="133"/>
      <c r="CR128" s="14"/>
      <c r="CS128" s="127"/>
      <c r="CT128" s="127"/>
      <c r="CU128" s="133"/>
      <c r="CV128" s="133"/>
      <c r="CW128" s="133"/>
      <c r="CX128" s="133"/>
      <c r="CY128" s="14"/>
    </row>
    <row r="129" spans="1:104" ht="13.5" thickBot="1">
      <c r="A129" s="83"/>
      <c r="B129" s="83"/>
      <c r="C129" s="83"/>
      <c r="D129" s="83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26"/>
      <c r="AA129" s="271" t="s">
        <v>28</v>
      </c>
      <c r="AB129" s="197"/>
      <c r="AC129" s="254"/>
      <c r="AD129" s="158" t="s">
        <v>45</v>
      </c>
      <c r="AE129" s="117"/>
      <c r="AF129" s="255"/>
      <c r="AG129" s="177"/>
      <c r="AH129" s="189"/>
      <c r="AI129" s="190"/>
      <c r="AJ129" s="189"/>
      <c r="AK129" s="189"/>
      <c r="AL129" s="189"/>
      <c r="AM129" s="189"/>
      <c r="AP129" s="74"/>
      <c r="AQ129" s="69" t="str">
        <f>BN131</f>
        <v/>
      </c>
      <c r="AR129" s="70" t="str">
        <f>BO131</f>
        <v/>
      </c>
      <c r="AS129" s="135"/>
      <c r="AT129" s="135"/>
      <c r="AU129" s="135"/>
      <c r="AV129" s="135"/>
      <c r="AW129" s="127"/>
      <c r="AX129" s="127"/>
      <c r="AY129" s="133"/>
      <c r="AZ129" s="133"/>
      <c r="BA129" s="133"/>
      <c r="BB129" s="133"/>
      <c r="BC129" s="166"/>
      <c r="BD129" s="127"/>
      <c r="BE129" s="127"/>
      <c r="BF129" s="142"/>
      <c r="BG129" s="183"/>
      <c r="BH129" s="183"/>
      <c r="BI129" s="133"/>
      <c r="BJ129" s="127"/>
      <c r="BK129" s="127"/>
      <c r="BL129" s="135"/>
      <c r="BM129" s="135"/>
      <c r="BN129" s="135"/>
      <c r="BO129" s="135"/>
      <c r="BP129" s="14"/>
      <c r="BQ129" s="127"/>
      <c r="BR129" s="127"/>
      <c r="BS129" s="133"/>
      <c r="BT129" s="133"/>
      <c r="BU129" s="133"/>
      <c r="BV129" s="133"/>
      <c r="BW129" s="14"/>
      <c r="BX129" s="127"/>
      <c r="BY129" s="127"/>
      <c r="BZ129" s="133"/>
      <c r="CA129" s="133"/>
      <c r="CB129" s="133"/>
      <c r="CC129" s="133"/>
      <c r="CD129" s="13"/>
      <c r="CE129" s="127"/>
      <c r="CF129" s="127"/>
      <c r="CG129" s="135"/>
      <c r="CH129" s="135"/>
      <c r="CI129" s="135"/>
      <c r="CJ129" s="135"/>
      <c r="CK129" s="14"/>
      <c r="CL129" s="127"/>
      <c r="CM129" s="127"/>
      <c r="CN129" s="133"/>
      <c r="CO129" s="133"/>
      <c r="CP129" s="133"/>
      <c r="CQ129" s="133"/>
      <c r="CR129" s="14"/>
      <c r="CS129" s="127"/>
      <c r="CT129" s="127"/>
      <c r="CU129" s="133"/>
      <c r="CV129" s="133"/>
      <c r="CW129" s="133"/>
      <c r="CX129" s="133"/>
      <c r="CY129" s="14"/>
    </row>
    <row r="130" spans="1:104">
      <c r="A130" s="83"/>
      <c r="B130" s="87"/>
      <c r="C130" s="87"/>
      <c r="D130" s="87"/>
      <c r="E130" s="145"/>
      <c r="F130" s="145"/>
      <c r="G130" s="87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6"/>
      <c r="AA130" s="271" t="s">
        <v>46</v>
      </c>
      <c r="AB130" s="256"/>
      <c r="AC130" s="254"/>
      <c r="AD130" s="158" t="s">
        <v>47</v>
      </c>
      <c r="AE130" s="117"/>
      <c r="AF130" s="255"/>
      <c r="AG130" s="103"/>
      <c r="AH130" s="104"/>
      <c r="AI130" s="16"/>
      <c r="AJ130" s="71"/>
      <c r="AK130" s="71"/>
      <c r="AL130" s="71"/>
      <c r="AM130" s="71"/>
      <c r="AP130" s="454"/>
      <c r="AQ130" s="113" t="s">
        <v>14</v>
      </c>
      <c r="AR130" s="113" t="s">
        <v>13</v>
      </c>
      <c r="AS130" s="485" t="str">
        <f>AS$1</f>
        <v>R</v>
      </c>
      <c r="AT130" s="31" t="str">
        <f t="shared" ref="AT130:AV130" si="148">AT$1</f>
        <v>1Omy</v>
      </c>
      <c r="AU130" s="32" t="str">
        <f t="shared" si="148"/>
        <v>2U</v>
      </c>
      <c r="AV130" s="33" t="str">
        <f t="shared" si="148"/>
        <v>3Ama</v>
      </c>
      <c r="AW130" s="113" t="str">
        <f>AQ130</f>
        <v>Quantity</v>
      </c>
      <c r="AX130" s="113" t="str">
        <f>AR130</f>
        <v>Units</v>
      </c>
      <c r="AY130" s="485">
        <f>AJ125</f>
        <v>0</v>
      </c>
      <c r="AZ130" s="31">
        <f>AK125</f>
        <v>0</v>
      </c>
      <c r="BA130" s="32">
        <f>AL125</f>
        <v>0</v>
      </c>
      <c r="BB130" s="33">
        <f>AM125</f>
        <v>0</v>
      </c>
      <c r="BC130" s="166"/>
      <c r="BD130" s="34" t="s">
        <v>27</v>
      </c>
      <c r="BE130" s="34" t="s">
        <v>28</v>
      </c>
      <c r="BF130" s="35" t="s">
        <v>120</v>
      </c>
      <c r="BG130" s="72" t="s">
        <v>26</v>
      </c>
      <c r="BH130" s="72"/>
      <c r="BI130" s="36" t="s">
        <v>7</v>
      </c>
      <c r="BJ130" s="113" t="str">
        <f>$AQ130</f>
        <v>Quantity</v>
      </c>
      <c r="BK130" s="113" t="str">
        <f>$AR130</f>
        <v>Units</v>
      </c>
      <c r="BL130" s="485" t="str">
        <f>BL$1</f>
        <v>R</v>
      </c>
      <c r="BM130" s="31" t="str">
        <f t="shared" ref="BM130:BO130" si="149">BM$1</f>
        <v>1Omy</v>
      </c>
      <c r="BN130" s="32" t="str">
        <f t="shared" si="149"/>
        <v>2U</v>
      </c>
      <c r="BO130" s="33" t="str">
        <f t="shared" si="149"/>
        <v>3Ama</v>
      </c>
      <c r="BP130" s="191"/>
      <c r="BQ130" s="113" t="str">
        <f>$AQ130</f>
        <v>Quantity</v>
      </c>
      <c r="BR130" s="113" t="str">
        <f>$AR130</f>
        <v>Units</v>
      </c>
      <c r="BS130" s="485" t="str">
        <f>BS$1</f>
        <v>R</v>
      </c>
      <c r="BT130" s="31" t="str">
        <f t="shared" ref="BT130:BV130" si="150">BT$1</f>
        <v>1Omy</v>
      </c>
      <c r="BU130" s="32" t="str">
        <f t="shared" si="150"/>
        <v>2U</v>
      </c>
      <c r="BV130" s="33" t="str">
        <f t="shared" si="150"/>
        <v>3Ama</v>
      </c>
      <c r="BW130" s="191"/>
      <c r="BX130" s="113" t="str">
        <f>$AQ130</f>
        <v>Quantity</v>
      </c>
      <c r="BY130" s="113" t="str">
        <f>$AR130</f>
        <v>Units</v>
      </c>
      <c r="BZ130" s="485" t="str">
        <f>BZ$1</f>
        <v>1-R/U</v>
      </c>
      <c r="CA130" s="31" t="str">
        <f t="shared" ref="CA130:CC130" si="151">CA$1</f>
        <v>1-Omy/R</v>
      </c>
      <c r="CB130" s="32" t="str">
        <f t="shared" si="151"/>
        <v>1-Omy/U</v>
      </c>
      <c r="CC130" s="33" t="str">
        <f t="shared" si="151"/>
        <v>1-ROX/U</v>
      </c>
      <c r="CD130" s="191"/>
      <c r="CE130" s="113" t="str">
        <f>$AQ130</f>
        <v>Quantity</v>
      </c>
      <c r="CF130" s="113" t="str">
        <f>$AR130</f>
        <v>Units</v>
      </c>
      <c r="CG130" s="485" t="str">
        <f>CG$1</f>
        <v>R</v>
      </c>
      <c r="CH130" s="31" t="str">
        <f t="shared" ref="CH130:CJ130" si="152">CH$1</f>
        <v>1Omy</v>
      </c>
      <c r="CI130" s="32" t="str">
        <f t="shared" si="152"/>
        <v>2U</v>
      </c>
      <c r="CJ130" s="33" t="str">
        <f t="shared" si="152"/>
        <v>3Ama</v>
      </c>
      <c r="CK130" s="191"/>
      <c r="CL130" s="113" t="str">
        <f>$AQ130</f>
        <v>Quantity</v>
      </c>
      <c r="CM130" s="113" t="str">
        <f>$AR130</f>
        <v>Units</v>
      </c>
      <c r="CN130" s="485" t="str">
        <f>CN$1</f>
        <v>R</v>
      </c>
      <c r="CO130" s="31" t="str">
        <f t="shared" ref="CO130:CQ130" si="153">CO$1</f>
        <v>1Omy</v>
      </c>
      <c r="CP130" s="32" t="str">
        <f t="shared" si="153"/>
        <v>2U</v>
      </c>
      <c r="CQ130" s="33" t="str">
        <f t="shared" si="153"/>
        <v>3Ama</v>
      </c>
      <c r="CR130" s="191"/>
      <c r="CS130" s="113" t="str">
        <f>$AQ130</f>
        <v>Quantity</v>
      </c>
      <c r="CT130" s="113" t="str">
        <f>$AR130</f>
        <v>Units</v>
      </c>
      <c r="CU130" s="485" t="str">
        <f>CU$1</f>
        <v>1-R/U</v>
      </c>
      <c r="CV130" s="31" t="str">
        <f t="shared" ref="CV130:CX130" si="154">CV$1</f>
        <v>1-Omy/R</v>
      </c>
      <c r="CW130" s="32" t="str">
        <f t="shared" si="154"/>
        <v>1-Omy/U</v>
      </c>
      <c r="CX130" s="33" t="str">
        <f t="shared" si="154"/>
        <v>1-ROX/U</v>
      </c>
      <c r="CY130" s="14"/>
    </row>
    <row r="131" spans="1:104">
      <c r="A131" s="83"/>
      <c r="B131" s="83"/>
      <c r="C131" s="83"/>
      <c r="D131" s="83"/>
      <c r="E131" s="14"/>
      <c r="F131" s="14"/>
      <c r="G131" s="83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16"/>
      <c r="AA131" s="271" t="s">
        <v>48</v>
      </c>
      <c r="AB131" s="257"/>
      <c r="AC131" s="254"/>
      <c r="AD131" s="158" t="s">
        <v>49</v>
      </c>
      <c r="AE131" s="117"/>
      <c r="AF131" s="255"/>
      <c r="AG131" s="105"/>
      <c r="AH131" s="106"/>
      <c r="AI131" s="17"/>
      <c r="AJ131" s="8"/>
      <c r="AK131" s="8"/>
      <c r="AL131" s="8"/>
      <c r="AM131" s="8"/>
      <c r="AP131" s="455" t="str">
        <f>E122</f>
        <v/>
      </c>
      <c r="AQ131" s="488" t="s">
        <v>5</v>
      </c>
      <c r="AR131" s="488" t="s">
        <v>4</v>
      </c>
      <c r="AS131" s="21" t="str">
        <f>IF(ISNUMBER(AJ131),AJ131-($G123*AJ130+$G122),"")</f>
        <v/>
      </c>
      <c r="AT131" s="21" t="str">
        <f>IF(ISNUMBER(AK131),AK131-($G123*AK130+$G122),"")</f>
        <v/>
      </c>
      <c r="AU131" s="21" t="str">
        <f>IF(ISNUMBER(AL131),AL131-($G123*AL130+$G122),"")</f>
        <v/>
      </c>
      <c r="AV131" s="21" t="str">
        <f>IF(ISNUMBER(AM131),AM131-($G123*AM130+$G122),"")</f>
        <v/>
      </c>
      <c r="AW131" s="107">
        <f>$AH130</f>
        <v>0</v>
      </c>
      <c r="AX131" s="107">
        <f>$AI130</f>
        <v>0</v>
      </c>
      <c r="AY131" s="73" t="str">
        <f>IF(ISNUMBER(AJ130),AJ130,"")</f>
        <v/>
      </c>
      <c r="AZ131" s="73" t="str">
        <f>IF(ISNUMBER(AK130),AK130,"")</f>
        <v/>
      </c>
      <c r="BA131" s="73" t="str">
        <f t="shared" ref="BA131" si="155">IF(ISNUMBER(AL130),AL130,"")</f>
        <v/>
      </c>
      <c r="BB131" s="73" t="str">
        <f t="shared" ref="BB131" si="156">IF(ISNUMBER(AM130),AM130,"")</f>
        <v/>
      </c>
      <c r="BC131" s="166"/>
      <c r="BD131" s="176" t="str">
        <f>$AA124</f>
        <v>•</v>
      </c>
      <c r="BE131" s="193">
        <f>$D122</f>
        <v>0</v>
      </c>
      <c r="BF131" s="124">
        <f>$B123</f>
        <v>0</v>
      </c>
      <c r="BG131" s="194" t="str">
        <f>$E122</f>
        <v/>
      </c>
      <c r="BH131" s="195"/>
      <c r="BI131" s="196" t="str">
        <f>IF(ISNUMBER($AB133),$AB133,"")</f>
        <v/>
      </c>
      <c r="BJ131" s="489" t="str">
        <f>AH2</f>
        <v>O2 flow per cells</v>
      </c>
      <c r="BK131" s="489" t="str">
        <f>AI2</f>
        <v>pmol/(s*Mill)</v>
      </c>
      <c r="BL131" s="7" t="str">
        <f>IF(ISNUMBER(AS131),AS131/AJ123,"")</f>
        <v/>
      </c>
      <c r="BM131" s="7" t="str">
        <f>IF(ISNUMBER(AT131),AT131/AK123,"")</f>
        <v/>
      </c>
      <c r="BN131" s="7" t="str">
        <f>IF(ISNUMBER(AU131),AU131/AL123,"")</f>
        <v/>
      </c>
      <c r="BO131" s="7" t="str">
        <f>IF(ISNUMBER(AV131),AV131/AM123,"")</f>
        <v/>
      </c>
      <c r="BP131" s="194" t="str">
        <f>$E122</f>
        <v/>
      </c>
      <c r="BQ131" s="6" t="s">
        <v>19</v>
      </c>
      <c r="BR131" s="6" t="s">
        <v>20</v>
      </c>
      <c r="BS131" s="5" t="str">
        <f>IF(ISNUMBER(BL131),BL131/$AQ129,"")</f>
        <v/>
      </c>
      <c r="BT131" s="5" t="str">
        <f>IF(ISNUMBER(BM131),BM131/$AQ129,"")</f>
        <v/>
      </c>
      <c r="BU131" s="5" t="str">
        <f>IF(ISNUMBER(BN131),BN131/$AQ129,"")</f>
        <v/>
      </c>
      <c r="BV131" s="5" t="str">
        <f>IF(ISNUMBER(BO131),BO131/$AQ129,"")</f>
        <v/>
      </c>
      <c r="BW131" s="194" t="str">
        <f>$E122</f>
        <v/>
      </c>
      <c r="BX131" s="6" t="s">
        <v>18</v>
      </c>
      <c r="BY131" s="6" t="s">
        <v>21</v>
      </c>
      <c r="BZ131" s="5" t="str">
        <f>IF(ISNUMBER(BN131),1-BL131/BN131,"")</f>
        <v/>
      </c>
      <c r="CA131" s="5" t="str">
        <f>IF(ISNUMBER(BM131),1-BM131/BL131,"")</f>
        <v/>
      </c>
      <c r="CB131" s="5" t="str">
        <f>IF(ISNUMBER(BM131),1-BM131/BN131,"")</f>
        <v/>
      </c>
      <c r="CC131" s="5" t="str">
        <f>IF(ISNUMBER(BN131),1-BO131/BN131,"")</f>
        <v/>
      </c>
      <c r="CD131" s="194" t="str">
        <f>$E122</f>
        <v/>
      </c>
      <c r="CE131" s="489" t="str">
        <f>AH3</f>
        <v>O2 flow per cells (mt: ROX-corr.)</v>
      </c>
      <c r="CF131" s="489" t="str">
        <f>AI2</f>
        <v>pmol/(s*Mill)</v>
      </c>
      <c r="CG131" s="7" t="str">
        <f>IF(ISNUMBER(BL131),BL131-$AR129,"")</f>
        <v/>
      </c>
      <c r="CH131" s="7" t="str">
        <f t="shared" ref="CH131" si="157">IF(ISNUMBER(BM131),BM131-$AR129,"")</f>
        <v/>
      </c>
      <c r="CI131" s="7" t="str">
        <f t="shared" ref="CI131" si="158">IF(ISNUMBER(BN131),BN131-$AR129,"")</f>
        <v/>
      </c>
      <c r="CJ131" s="7" t="str">
        <f t="shared" ref="CJ131" si="159">IF(ISNUMBER(BO131),BO131-$AR129,"")</f>
        <v/>
      </c>
      <c r="CK131" s="194" t="str">
        <f>$E122</f>
        <v/>
      </c>
      <c r="CL131" s="6" t="s">
        <v>3</v>
      </c>
      <c r="CM131" s="6" t="s">
        <v>1</v>
      </c>
      <c r="CN131" s="5" t="str">
        <f>IF(ISNUMBER(CG131),CG131/($AQ129-$AR129),"")</f>
        <v/>
      </c>
      <c r="CO131" s="5" t="str">
        <f t="shared" ref="CO131" si="160">IF(ISNUMBER(CH131),CH131/($AQ129-$AR129),"")</f>
        <v/>
      </c>
      <c r="CP131" s="5" t="str">
        <f t="shared" ref="CP131" si="161">IF(ISNUMBER(CI131),CI131/($AQ129-$AR129),"")</f>
        <v/>
      </c>
      <c r="CQ131" s="5" t="str">
        <f t="shared" ref="CQ131" si="162">IF(ISNUMBER(CJ131),CJ131/($AQ129-$AR129),"")</f>
        <v/>
      </c>
      <c r="CR131" s="194" t="str">
        <f>$E122</f>
        <v/>
      </c>
      <c r="CS131" s="6" t="s">
        <v>2</v>
      </c>
      <c r="CT131" s="6" t="s">
        <v>1</v>
      </c>
      <c r="CU131" s="5" t="str">
        <f>IF(ISNUMBER(CI131),1-CG131/CI131,"")</f>
        <v/>
      </c>
      <c r="CV131" s="5" t="str">
        <f>IF(ISNUMBER(CH131),1-CH131/CG131,"")</f>
        <v/>
      </c>
      <c r="CW131" s="5" t="str">
        <f>IF(ISNUMBER(CH131),1-CH131/CI131,"")</f>
        <v/>
      </c>
      <c r="CX131" s="5" t="str">
        <f>IF(ISNUMBER(CI131),1-CJ131/CI131,"")</f>
        <v/>
      </c>
      <c r="CY131" s="14"/>
    </row>
    <row r="132" spans="1:104">
      <c r="A132" s="83"/>
      <c r="B132" s="83"/>
      <c r="C132" s="83"/>
      <c r="D132" s="83"/>
      <c r="E132" s="83"/>
      <c r="F132" s="83"/>
      <c r="G132" s="83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26"/>
      <c r="AA132" s="272" t="s">
        <v>50</v>
      </c>
      <c r="AB132" s="258"/>
      <c r="AC132" s="259"/>
      <c r="AD132" s="158" t="s">
        <v>178</v>
      </c>
      <c r="AE132" s="256"/>
      <c r="AF132" s="255"/>
      <c r="AG132" s="274"/>
      <c r="AH132" s="275"/>
      <c r="AI132" s="275"/>
      <c r="AJ132" s="276"/>
      <c r="AK132" s="276"/>
      <c r="AL132" s="276"/>
      <c r="AM132" s="276"/>
      <c r="AN132" s="2"/>
      <c r="AO132" s="11"/>
      <c r="AP132" s="74"/>
      <c r="AQ132" s="75"/>
      <c r="AR132" s="75"/>
      <c r="AS132" s="3"/>
      <c r="AT132" s="3"/>
      <c r="AU132" s="3"/>
      <c r="AV132" s="3"/>
      <c r="AW132" s="4"/>
      <c r="AX132" s="4"/>
      <c r="AY132" s="2"/>
      <c r="AZ132" s="2"/>
      <c r="BA132" s="2"/>
      <c r="BB132" s="2"/>
      <c r="BC132" s="76"/>
      <c r="BD132" s="4"/>
      <c r="BE132" s="4"/>
      <c r="BF132" s="75"/>
      <c r="BG132" s="77"/>
      <c r="BH132" s="77"/>
      <c r="BI132" s="2"/>
      <c r="BJ132" s="4"/>
      <c r="BK132" s="4"/>
      <c r="BL132" s="3"/>
      <c r="BM132" s="3"/>
      <c r="BN132" s="3"/>
      <c r="BO132" s="3"/>
      <c r="BP132" s="14"/>
      <c r="BQ132" s="4"/>
      <c r="BR132" s="4"/>
      <c r="BS132" s="2"/>
      <c r="BT132" s="2"/>
      <c r="BU132" s="2"/>
      <c r="BV132" s="2"/>
      <c r="BW132" s="14"/>
      <c r="BX132" s="4"/>
      <c r="BY132" s="4"/>
      <c r="BZ132" s="2"/>
      <c r="CA132" s="2"/>
      <c r="CB132" s="2"/>
      <c r="CC132" s="2"/>
      <c r="CD132" s="13"/>
      <c r="CE132" s="4"/>
      <c r="CF132" s="4"/>
      <c r="CG132" s="3"/>
      <c r="CH132" s="3"/>
      <c r="CI132" s="3"/>
      <c r="CJ132" s="3"/>
      <c r="CK132" s="14"/>
      <c r="CL132" s="4"/>
      <c r="CM132" s="4"/>
      <c r="CN132" s="2"/>
      <c r="CO132" s="2"/>
      <c r="CP132" s="2"/>
      <c r="CQ132" s="2"/>
      <c r="CR132" s="14"/>
      <c r="CS132" s="4"/>
      <c r="CT132" s="4"/>
      <c r="CU132" s="2"/>
      <c r="CV132" s="2"/>
      <c r="CW132" s="2"/>
      <c r="CX132" s="2"/>
      <c r="CY132" s="14"/>
    </row>
    <row r="133" spans="1:104">
      <c r="A133" s="83"/>
      <c r="B133" s="83"/>
      <c r="C133" s="83"/>
      <c r="D133" s="83"/>
      <c r="E133" s="83"/>
      <c r="F133" s="83"/>
      <c r="G133" s="83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26"/>
      <c r="AA133" s="271" t="s">
        <v>51</v>
      </c>
      <c r="AB133" s="260"/>
      <c r="AC133" s="261"/>
      <c r="AD133" s="262" t="s">
        <v>52</v>
      </c>
      <c r="AE133" s="263">
        <v>-2</v>
      </c>
      <c r="AF133" s="255"/>
      <c r="AG133" s="274"/>
      <c r="AH133" s="274"/>
      <c r="AI133" s="274"/>
      <c r="AJ133" s="145"/>
      <c r="AK133" s="145"/>
      <c r="AL133" s="145"/>
      <c r="AM133" s="145"/>
      <c r="AN133" s="133"/>
      <c r="AO133" s="181"/>
      <c r="AP133" s="74"/>
      <c r="AQ133" s="142"/>
      <c r="AR133" s="142"/>
      <c r="AS133" s="135"/>
      <c r="AT133" s="135"/>
      <c r="AU133" s="135"/>
      <c r="AV133" s="135"/>
      <c r="AW133" s="127"/>
      <c r="AX133" s="127"/>
      <c r="AY133" s="133"/>
      <c r="AZ133" s="133"/>
      <c r="BA133" s="133"/>
      <c r="BB133" s="133"/>
      <c r="BC133" s="166"/>
      <c r="BD133" s="127"/>
      <c r="BE133" s="127"/>
      <c r="BF133" s="142"/>
      <c r="BG133" s="183"/>
      <c r="BH133" s="183"/>
      <c r="BI133" s="133"/>
      <c r="BJ133" s="127"/>
      <c r="BK133" s="127"/>
      <c r="BL133" s="135"/>
      <c r="BM133" s="135"/>
      <c r="BN133" s="135"/>
      <c r="BO133" s="135"/>
      <c r="BP133" s="14"/>
      <c r="BQ133" s="127"/>
      <c r="BR133" s="127"/>
      <c r="BS133" s="133"/>
      <c r="BT133" s="133"/>
      <c r="BU133" s="133"/>
      <c r="BV133" s="133"/>
      <c r="BW133" s="14"/>
      <c r="BX133" s="127"/>
      <c r="BY133" s="127"/>
      <c r="BZ133" s="133"/>
      <c r="CA133" s="133"/>
      <c r="CB133" s="133"/>
      <c r="CC133" s="133"/>
      <c r="CD133" s="13"/>
      <c r="CE133" s="127"/>
      <c r="CF133" s="127"/>
      <c r="CG133" s="135"/>
      <c r="CH133" s="135"/>
      <c r="CI133" s="135"/>
      <c r="CJ133" s="135"/>
      <c r="CK133" s="14"/>
      <c r="CL133" s="127"/>
      <c r="CM133" s="127"/>
      <c r="CN133" s="133"/>
      <c r="CO133" s="133"/>
      <c r="CP133" s="133"/>
      <c r="CQ133" s="133"/>
      <c r="CR133" s="14"/>
      <c r="CS133" s="127"/>
      <c r="CT133" s="127"/>
      <c r="CU133" s="133"/>
      <c r="CV133" s="133"/>
      <c r="CW133" s="133"/>
      <c r="CX133" s="133"/>
      <c r="CY133" s="14"/>
    </row>
    <row r="134" spans="1:104" ht="13.5" thickBot="1">
      <c r="A134" s="83"/>
      <c r="B134" s="83"/>
      <c r="C134" s="83"/>
      <c r="D134" s="83"/>
      <c r="E134" s="83"/>
      <c r="F134" s="83"/>
      <c r="G134" s="83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26"/>
      <c r="AA134" s="273" t="s">
        <v>53</v>
      </c>
      <c r="AB134" s="264">
        <v>2</v>
      </c>
      <c r="AC134" s="265" t="s">
        <v>54</v>
      </c>
      <c r="AD134" s="266" t="s">
        <v>55</v>
      </c>
      <c r="AE134" s="267">
        <v>2.5000000000000001E-2</v>
      </c>
      <c r="AF134" s="268"/>
      <c r="AG134" s="274"/>
      <c r="AH134" s="274"/>
      <c r="AI134" s="274"/>
      <c r="AJ134" s="145"/>
      <c r="AK134" s="145"/>
      <c r="AL134" s="145"/>
      <c r="AM134" s="145"/>
      <c r="AN134" s="133"/>
      <c r="AO134" s="181"/>
      <c r="AP134" s="74"/>
      <c r="AQ134" s="142"/>
      <c r="AR134" s="142"/>
      <c r="AS134" s="135"/>
      <c r="AT134" s="135"/>
      <c r="AU134" s="135"/>
      <c r="AV134" s="135"/>
      <c r="AW134" s="127"/>
      <c r="AX134" s="127"/>
      <c r="AY134" s="133"/>
      <c r="AZ134" s="133"/>
      <c r="BA134" s="133"/>
      <c r="BB134" s="133"/>
      <c r="BC134" s="166"/>
      <c r="BD134" s="127"/>
      <c r="BE134" s="127"/>
      <c r="BF134" s="142"/>
      <c r="BG134" s="183"/>
      <c r="BH134" s="183"/>
      <c r="BI134" s="133"/>
      <c r="BJ134" s="127"/>
      <c r="BK134" s="127"/>
      <c r="BL134" s="135"/>
      <c r="BM134" s="135"/>
      <c r="BN134" s="135"/>
      <c r="BO134" s="135"/>
      <c r="BP134" s="14"/>
      <c r="BQ134" s="127"/>
      <c r="BR134" s="127"/>
      <c r="BS134" s="133"/>
      <c r="BT134" s="133"/>
      <c r="BU134" s="133"/>
      <c r="BV134" s="133"/>
      <c r="BW134" s="14"/>
      <c r="BX134" s="127"/>
      <c r="BY134" s="127"/>
      <c r="BZ134" s="133"/>
      <c r="CA134" s="133"/>
      <c r="CB134" s="133"/>
      <c r="CC134" s="133"/>
      <c r="CD134" s="13"/>
      <c r="CE134" s="127"/>
      <c r="CF134" s="127"/>
      <c r="CG134" s="135"/>
      <c r="CH134" s="135"/>
      <c r="CI134" s="135"/>
      <c r="CJ134" s="135"/>
      <c r="CK134" s="14"/>
      <c r="CL134" s="127"/>
      <c r="CM134" s="127"/>
      <c r="CN134" s="133"/>
      <c r="CO134" s="133"/>
      <c r="CP134" s="133"/>
      <c r="CQ134" s="133"/>
      <c r="CR134" s="14"/>
      <c r="CS134" s="127"/>
      <c r="CT134" s="127"/>
      <c r="CU134" s="133"/>
      <c r="CV134" s="133"/>
      <c r="CW134" s="133"/>
      <c r="CX134" s="133"/>
      <c r="CY134" s="14"/>
    </row>
    <row r="135" spans="1:104">
      <c r="A135" s="83"/>
      <c r="B135" s="83"/>
      <c r="C135" s="83"/>
      <c r="D135" s="83"/>
      <c r="E135" s="83"/>
      <c r="F135" s="83"/>
      <c r="G135" s="83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26"/>
      <c r="AH135" s="127"/>
      <c r="AI135" s="127"/>
      <c r="AJ135" s="135"/>
      <c r="AK135" s="135"/>
      <c r="AL135" s="135"/>
      <c r="AM135" s="135"/>
      <c r="AN135" s="133"/>
      <c r="AO135" s="181"/>
      <c r="AP135" s="74"/>
      <c r="AQ135" s="142"/>
      <c r="AR135" s="142"/>
      <c r="AS135" s="135"/>
      <c r="AT135" s="135"/>
      <c r="AU135" s="135"/>
      <c r="AV135" s="135"/>
      <c r="AW135" s="127"/>
      <c r="AX135" s="127"/>
      <c r="AY135" s="133"/>
      <c r="AZ135" s="133"/>
      <c r="BA135" s="133"/>
      <c r="BB135" s="133"/>
      <c r="BC135" s="166"/>
      <c r="BD135" s="127"/>
      <c r="BE135" s="127"/>
      <c r="BF135" s="142"/>
      <c r="BG135" s="183"/>
      <c r="BH135" s="183"/>
      <c r="BI135" s="133"/>
      <c r="BJ135" s="127"/>
      <c r="BK135" s="127"/>
      <c r="BL135" s="135"/>
      <c r="BM135" s="135"/>
      <c r="BN135" s="135"/>
      <c r="BO135" s="135"/>
      <c r="BP135" s="14"/>
      <c r="BQ135" s="127"/>
      <c r="BV135" s="133"/>
      <c r="BW135" s="14"/>
      <c r="BX135" s="127"/>
      <c r="BY135" s="127"/>
      <c r="BZ135" s="133"/>
      <c r="CA135" s="133"/>
      <c r="CB135" s="133"/>
      <c r="CC135" s="133"/>
      <c r="CD135" s="13"/>
      <c r="CE135" s="127"/>
      <c r="CF135" s="127"/>
      <c r="CG135" s="135"/>
      <c r="CH135" s="135"/>
      <c r="CI135" s="135"/>
      <c r="CJ135" s="135"/>
      <c r="CK135" s="14"/>
      <c r="CL135" s="127"/>
      <c r="CM135" s="127"/>
      <c r="CN135" s="133"/>
      <c r="CO135" s="133"/>
      <c r="CP135" s="133"/>
      <c r="CQ135" s="133"/>
      <c r="CR135" s="14"/>
      <c r="CS135" s="127"/>
      <c r="CT135" s="127"/>
      <c r="CU135" s="133"/>
      <c r="CV135" s="133"/>
      <c r="CW135" s="133"/>
      <c r="CX135" s="133"/>
      <c r="CY135" s="14"/>
    </row>
    <row r="136" spans="1:104">
      <c r="A136" s="83"/>
      <c r="B136" s="83"/>
      <c r="C136" s="83"/>
      <c r="D136" s="83"/>
      <c r="E136" s="83"/>
      <c r="F136" s="83"/>
      <c r="G136" s="83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26"/>
      <c r="AH136" s="127"/>
      <c r="AI136" s="127"/>
      <c r="AJ136" s="135"/>
      <c r="AK136" s="135"/>
      <c r="AL136" s="135"/>
      <c r="AM136" s="135"/>
      <c r="AN136" s="133"/>
      <c r="AO136" s="181"/>
      <c r="AP136" s="74"/>
      <c r="AQ136" s="142"/>
      <c r="AR136" s="142"/>
      <c r="AS136" s="135"/>
      <c r="AT136" s="135"/>
      <c r="AU136" s="135"/>
      <c r="AV136" s="135"/>
      <c r="AW136" s="127"/>
      <c r="AX136" s="127"/>
      <c r="AY136" s="133"/>
      <c r="AZ136" s="133"/>
      <c r="BA136" s="133"/>
      <c r="BB136" s="133"/>
      <c r="BC136" s="166"/>
      <c r="BD136" s="127"/>
      <c r="BE136" s="127"/>
      <c r="BF136" s="142"/>
      <c r="BG136" s="183"/>
      <c r="BH136" s="183"/>
      <c r="BI136" s="133"/>
      <c r="BJ136" s="127"/>
      <c r="BK136" s="127"/>
      <c r="BL136" s="135"/>
      <c r="BM136" s="135"/>
      <c r="BN136" s="135"/>
      <c r="BO136" s="135"/>
      <c r="BP136" s="14"/>
      <c r="BQ136" s="127"/>
      <c r="BV136" s="133"/>
      <c r="BW136" s="14"/>
      <c r="BX136" s="127"/>
      <c r="BY136" s="127"/>
      <c r="BZ136" s="133"/>
      <c r="CA136" s="133"/>
      <c r="CB136" s="133"/>
      <c r="CC136" s="133"/>
      <c r="CD136" s="13"/>
      <c r="CE136" s="127"/>
      <c r="CF136" s="127"/>
      <c r="CG136" s="135"/>
      <c r="CH136" s="135"/>
      <c r="CI136" s="135"/>
      <c r="CJ136" s="135"/>
      <c r="CK136" s="14"/>
      <c r="CL136" s="127"/>
      <c r="CM136" s="127"/>
      <c r="CN136" s="133"/>
      <c r="CO136" s="133"/>
      <c r="CP136" s="133"/>
      <c r="CQ136" s="133"/>
      <c r="CR136" s="14"/>
      <c r="CS136" s="127"/>
      <c r="CT136" s="127"/>
      <c r="CU136" s="133"/>
      <c r="CV136" s="133"/>
      <c r="CW136" s="133"/>
      <c r="CX136" s="133"/>
      <c r="CY136" s="14"/>
    </row>
    <row r="137" spans="1:104">
      <c r="A137" s="83"/>
      <c r="B137" s="83"/>
      <c r="C137" s="83"/>
      <c r="D137" s="83"/>
      <c r="E137" s="83"/>
      <c r="F137" s="83"/>
      <c r="G137" s="83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AH137" s="127"/>
      <c r="AI137" s="127"/>
      <c r="AJ137" s="135"/>
      <c r="AK137" s="135"/>
      <c r="AL137" s="135"/>
      <c r="AM137" s="135"/>
      <c r="AN137" s="133"/>
      <c r="AO137" s="181"/>
      <c r="AP137" s="74"/>
      <c r="AQ137" s="142"/>
      <c r="AR137" s="142"/>
      <c r="AS137" s="135"/>
      <c r="AT137" s="135"/>
      <c r="AU137" s="135"/>
      <c r="AV137" s="135"/>
      <c r="AW137" s="127"/>
      <c r="AX137" s="127"/>
      <c r="AY137" s="133"/>
      <c r="AZ137" s="133"/>
      <c r="BA137" s="133"/>
      <c r="BB137" s="133"/>
      <c r="BC137" s="166"/>
      <c r="BD137" s="127"/>
      <c r="BE137" s="127"/>
      <c r="BF137" s="142"/>
      <c r="BG137" s="183"/>
      <c r="BH137" s="183"/>
      <c r="BI137" s="133"/>
      <c r="BJ137" s="127"/>
      <c r="BK137" s="127"/>
      <c r="BL137" s="135"/>
      <c r="BM137" s="135"/>
      <c r="BN137" s="135"/>
      <c r="BO137" s="135"/>
      <c r="BP137" s="14"/>
      <c r="BQ137" s="127"/>
      <c r="BV137" s="133"/>
      <c r="BW137" s="14"/>
      <c r="BX137" s="127"/>
      <c r="BY137" s="127"/>
      <c r="BZ137" s="133"/>
      <c r="CA137" s="133"/>
      <c r="CB137" s="133"/>
      <c r="CC137" s="133"/>
      <c r="CD137" s="13"/>
      <c r="CE137" s="127"/>
      <c r="CF137" s="127"/>
      <c r="CG137" s="135"/>
      <c r="CH137" s="135"/>
      <c r="CI137" s="135"/>
      <c r="CJ137" s="135"/>
      <c r="CK137" s="14"/>
      <c r="CL137" s="127"/>
      <c r="CM137" s="127"/>
      <c r="CN137" s="133"/>
      <c r="CO137" s="133"/>
      <c r="CP137" s="133"/>
      <c r="CQ137" s="133"/>
      <c r="CR137" s="14"/>
      <c r="CS137" s="127"/>
      <c r="CT137" s="127"/>
      <c r="CU137" s="133"/>
      <c r="CV137" s="133"/>
      <c r="CW137" s="133"/>
      <c r="CX137" s="133"/>
      <c r="CY137" s="14"/>
    </row>
    <row r="138" spans="1:104">
      <c r="A138" s="184"/>
      <c r="B138" s="133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26"/>
      <c r="AH138" s="127"/>
      <c r="AI138" s="127"/>
      <c r="AJ138" s="135"/>
      <c r="AK138" s="135"/>
      <c r="AL138" s="135"/>
      <c r="AM138" s="135"/>
      <c r="AN138" s="133"/>
      <c r="AO138" s="181"/>
      <c r="AP138" s="74"/>
      <c r="AQ138" s="142"/>
      <c r="AR138" s="142"/>
      <c r="AS138" s="26" t="str">
        <f>IF(ISNUMBER(AJ138),AJ138-($D131*AJ137+$E131),"")</f>
        <v/>
      </c>
      <c r="AT138" s="26" t="str">
        <f>IF(ISNUMBER(AK138),AK138-($D131*AK137+$E131),"")</f>
        <v/>
      </c>
      <c r="AU138" s="26"/>
      <c r="AV138" s="26" t="str">
        <f>IF(ISNUMBER(AM138),AM138-($D131*AM137+$E131),"")</f>
        <v/>
      </c>
      <c r="AW138" s="127"/>
      <c r="AX138" s="127"/>
      <c r="AY138" s="133"/>
      <c r="AZ138" s="133"/>
      <c r="BA138" s="133"/>
      <c r="BB138" s="133"/>
      <c r="BC138" s="166"/>
      <c r="BD138" s="127"/>
      <c r="BE138" s="127"/>
      <c r="BF138" s="142"/>
      <c r="BG138" s="183"/>
      <c r="BH138" s="183"/>
      <c r="BI138" s="133"/>
      <c r="BJ138" s="127"/>
      <c r="BK138" s="127"/>
      <c r="BL138" s="78" t="str">
        <f>IF(ISNUMBER(AS138),AS138/AJ130,"")</f>
        <v/>
      </c>
      <c r="BM138" s="78" t="str">
        <f>IF(ISNUMBER(AT138),AT138/AK130,"")</f>
        <v/>
      </c>
      <c r="BN138" s="78"/>
      <c r="BO138" s="78" t="str">
        <f>IF(ISNUMBER(AV138),AV138/AM130,"")</f>
        <v/>
      </c>
      <c r="BP138" s="117"/>
      <c r="BQ138" s="141"/>
      <c r="BV138" s="24"/>
      <c r="BW138" s="117"/>
      <c r="BX138" s="141"/>
      <c r="BY138" s="141"/>
      <c r="BZ138" s="27" t="s">
        <v>0</v>
      </c>
      <c r="CA138" s="24" t="str">
        <f>IF(ISNUMBER(BL138),1-BL138/BM138,"")</f>
        <v/>
      </c>
      <c r="CB138" s="24"/>
      <c r="CC138" s="24"/>
      <c r="CD138" s="197"/>
      <c r="CE138" s="141"/>
      <c r="CF138" s="141"/>
      <c r="CG138" s="147"/>
      <c r="CH138" s="147"/>
      <c r="CI138" s="147"/>
      <c r="CJ138" s="147"/>
      <c r="CK138" s="117"/>
      <c r="CL138" s="141"/>
      <c r="CM138" s="141"/>
      <c r="CN138" s="134"/>
      <c r="CO138" s="134"/>
      <c r="CP138" s="134"/>
      <c r="CQ138" s="134"/>
      <c r="CR138" s="117"/>
      <c r="CS138" s="141"/>
      <c r="CT138" s="141"/>
      <c r="CU138" s="134"/>
      <c r="CV138" s="134"/>
      <c r="CW138" s="134"/>
      <c r="CX138" s="134"/>
      <c r="CY138" s="117"/>
    </row>
    <row r="139" spans="1:104">
      <c r="A139" s="184"/>
      <c r="B139" s="133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26"/>
      <c r="AH139" s="127"/>
      <c r="AI139" s="127"/>
      <c r="AJ139" s="135"/>
      <c r="AK139" s="135"/>
      <c r="AL139" s="135"/>
      <c r="AM139" s="135"/>
      <c r="AN139" s="133"/>
      <c r="AO139" s="181"/>
      <c r="AP139" s="74"/>
      <c r="AQ139" s="142"/>
      <c r="AR139" s="142"/>
      <c r="AS139" s="147"/>
      <c r="AT139" s="147"/>
      <c r="AU139" s="147"/>
      <c r="AV139" s="147"/>
      <c r="AW139" s="127"/>
      <c r="AX139" s="127"/>
      <c r="AY139" s="133"/>
      <c r="AZ139" s="133"/>
      <c r="BA139" s="133"/>
      <c r="BB139" s="133"/>
      <c r="BC139" s="166"/>
      <c r="BD139" s="127"/>
      <c r="BE139" s="127"/>
      <c r="BF139" s="142"/>
      <c r="BG139" s="183"/>
      <c r="BH139" s="183"/>
      <c r="BI139" s="133"/>
      <c r="BJ139" s="127"/>
      <c r="BK139" s="127"/>
      <c r="BL139" s="147"/>
      <c r="BM139" s="147"/>
      <c r="BN139" s="147"/>
      <c r="BO139" s="147"/>
      <c r="BP139" s="117"/>
      <c r="BQ139" s="141"/>
      <c r="BV139" s="134"/>
      <c r="BW139" s="117"/>
      <c r="BX139" s="141"/>
      <c r="BY139" s="141"/>
      <c r="BZ139" s="134"/>
      <c r="CA139" s="134"/>
      <c r="CB139" s="134"/>
      <c r="CC139" s="134"/>
      <c r="CD139" s="197"/>
      <c r="CE139" s="141"/>
      <c r="CF139" s="141"/>
      <c r="CG139" s="147"/>
      <c r="CH139" s="147"/>
      <c r="CI139" s="147"/>
      <c r="CJ139" s="147"/>
      <c r="CK139" s="117"/>
      <c r="CL139" s="141"/>
      <c r="CM139" s="141"/>
      <c r="CN139" s="134"/>
      <c r="CO139" s="134"/>
      <c r="CP139" s="134"/>
      <c r="CQ139" s="134"/>
      <c r="CR139" s="117"/>
      <c r="CS139" s="141"/>
      <c r="CT139" s="141"/>
      <c r="CU139" s="134"/>
      <c r="CV139" s="134"/>
      <c r="CW139" s="134"/>
      <c r="CX139" s="134"/>
      <c r="CY139" s="117"/>
    </row>
    <row r="140" spans="1:104" ht="13.5" thickBot="1">
      <c r="A140" s="460" t="s">
        <v>68</v>
      </c>
      <c r="B140" s="198" t="str">
        <f>$G$22</f>
        <v>DatLab 7 Template 16-08-02</v>
      </c>
      <c r="C140" s="199"/>
      <c r="D140" s="199"/>
      <c r="E140" s="199"/>
      <c r="F140" s="199"/>
      <c r="G140" s="199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1"/>
      <c r="AA140" s="202"/>
      <c r="AB140" s="202"/>
      <c r="AC140" s="202"/>
      <c r="AD140" s="202"/>
      <c r="AE140" s="202"/>
      <c r="AF140" s="202"/>
      <c r="AG140" s="202"/>
      <c r="AH140" s="12" t="str">
        <f>$B140</f>
        <v>DatLab 7 Template 16-08-02</v>
      </c>
      <c r="AI140" s="161"/>
      <c r="AJ140" s="203"/>
      <c r="AK140" s="203"/>
      <c r="AL140" s="203"/>
      <c r="AM140" s="203"/>
      <c r="AN140" s="204"/>
      <c r="AO140" s="205"/>
      <c r="AP140" s="206"/>
      <c r="AQ140" s="79" t="str">
        <f>$B140</f>
        <v>DatLab 7 Template 16-08-02</v>
      </c>
      <c r="AR140" s="161"/>
      <c r="AS140" s="203"/>
      <c r="AT140" s="203"/>
      <c r="AU140" s="203"/>
      <c r="AV140" s="203"/>
      <c r="AW140" s="161"/>
      <c r="AX140" s="161"/>
      <c r="AY140" s="204"/>
      <c r="AZ140" s="204"/>
      <c r="BA140" s="204"/>
      <c r="BB140" s="204"/>
      <c r="BC140" s="207"/>
      <c r="BD140" s="161"/>
      <c r="BE140" s="161"/>
      <c r="BF140" s="61"/>
      <c r="BG140" s="208"/>
      <c r="BH140" s="208"/>
      <c r="BI140" s="204"/>
      <c r="BJ140" s="79" t="str">
        <f>$B140</f>
        <v>DatLab 7 Template 16-08-02</v>
      </c>
      <c r="BK140" s="161"/>
      <c r="BL140" s="203"/>
      <c r="BM140" s="203"/>
      <c r="BN140" s="203"/>
      <c r="BO140" s="203"/>
      <c r="BP140" s="209"/>
      <c r="BQ140" s="79" t="str">
        <f>$B140</f>
        <v>DatLab 7 Template 16-08-02</v>
      </c>
      <c r="BR140" s="202"/>
      <c r="BS140" s="199"/>
      <c r="BT140" s="199"/>
      <c r="BU140" s="199"/>
      <c r="BV140" s="204"/>
      <c r="BW140" s="209"/>
      <c r="BX140" s="79" t="str">
        <f>$B140</f>
        <v>DatLab 7 Template 16-08-02</v>
      </c>
      <c r="BY140" s="161"/>
      <c r="BZ140" s="204"/>
      <c r="CA140" s="204"/>
      <c r="CB140" s="204"/>
      <c r="CC140" s="204"/>
      <c r="CD140" s="210"/>
      <c r="CE140" s="79" t="str">
        <f>$B140</f>
        <v>DatLab 7 Template 16-08-02</v>
      </c>
      <c r="CF140" s="161"/>
      <c r="CG140" s="203"/>
      <c r="CH140" s="203"/>
      <c r="CI140" s="203"/>
      <c r="CJ140" s="203"/>
      <c r="CK140" s="209"/>
      <c r="CL140" s="79" t="str">
        <f>$B140</f>
        <v>DatLab 7 Template 16-08-02</v>
      </c>
      <c r="CM140" s="161"/>
      <c r="CN140" s="204"/>
      <c r="CO140" s="204"/>
      <c r="CP140" s="204"/>
      <c r="CQ140" s="204"/>
      <c r="CR140" s="209"/>
      <c r="CS140" s="79" t="str">
        <f>$B140</f>
        <v>DatLab 7 Template 16-08-02</v>
      </c>
      <c r="CT140" s="161"/>
      <c r="CU140" s="204"/>
      <c r="CV140" s="204"/>
      <c r="CW140" s="204"/>
      <c r="CX140" s="204"/>
      <c r="CY140" s="209"/>
    </row>
    <row r="141" spans="1:104">
      <c r="A141" s="331" t="s">
        <v>109</v>
      </c>
      <c r="B141" s="285" t="str">
        <f>AA144</f>
        <v>•</v>
      </c>
      <c r="C141" s="277"/>
      <c r="D141" s="30"/>
      <c r="F141" s="55" t="s">
        <v>16</v>
      </c>
      <c r="G141" s="56">
        <f>AC145</f>
        <v>0</v>
      </c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425"/>
      <c r="AC141" s="110"/>
      <c r="AD141" s="110"/>
      <c r="AE141" s="110"/>
      <c r="AF141" s="110"/>
      <c r="AG141" s="110"/>
      <c r="AH141" s="110"/>
      <c r="AI141" s="180" t="s">
        <v>65</v>
      </c>
      <c r="AJ141" s="485" t="str">
        <f>AJ$1</f>
        <v>R</v>
      </c>
      <c r="AK141" s="31" t="str">
        <f t="shared" ref="AK141:AM141" si="163">AK$1</f>
        <v>1Omy</v>
      </c>
      <c r="AL141" s="32" t="str">
        <f t="shared" si="163"/>
        <v>2U</v>
      </c>
      <c r="AM141" s="33" t="str">
        <f t="shared" si="163"/>
        <v>3Ama</v>
      </c>
      <c r="AN141" s="133"/>
      <c r="AO141" s="181"/>
      <c r="AP141" s="74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8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3"/>
      <c r="BR141" s="143"/>
      <c r="BS141" s="143"/>
      <c r="BT141" s="143"/>
      <c r="BU141" s="143"/>
      <c r="BV141" s="143"/>
      <c r="BW141" s="14"/>
      <c r="BY141" s="143"/>
      <c r="BZ141" s="143"/>
      <c r="CA141" s="143"/>
      <c r="CB141" s="143"/>
      <c r="CC141" s="143"/>
      <c r="CD141" s="13"/>
      <c r="CF141" s="143"/>
      <c r="CG141" s="143"/>
      <c r="CH141" s="143"/>
      <c r="CI141" s="143"/>
      <c r="CJ141" s="143"/>
      <c r="CK141" s="13"/>
      <c r="CM141" s="143"/>
      <c r="CN141" s="143"/>
      <c r="CO141" s="143"/>
      <c r="CP141" s="143"/>
      <c r="CQ141" s="143"/>
      <c r="CR141" s="13"/>
      <c r="CT141" s="143"/>
      <c r="CU141" s="143"/>
      <c r="CV141" s="143"/>
      <c r="CW141" s="143"/>
      <c r="CX141" s="143"/>
      <c r="CY141" s="13"/>
    </row>
    <row r="142" spans="1:104">
      <c r="A142" s="452" t="str">
        <f>E142</f>
        <v/>
      </c>
      <c r="B142" s="286" t="s">
        <v>26</v>
      </c>
      <c r="C142" s="88">
        <f>AB147</f>
        <v>0</v>
      </c>
      <c r="D142" s="88">
        <f>AB149</f>
        <v>0</v>
      </c>
      <c r="E142" s="278" t="str">
        <f>IF(ISNUMBER(AB150),AB150+0.01*AB151,"")</f>
        <v/>
      </c>
      <c r="F142" s="279" t="s">
        <v>10</v>
      </c>
      <c r="G142" s="98">
        <f>AE153</f>
        <v>-2</v>
      </c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240" t="str">
        <f>$E142</f>
        <v/>
      </c>
      <c r="AA142" s="176"/>
      <c r="AB142" s="176"/>
      <c r="AC142" s="176"/>
      <c r="AD142" s="176"/>
      <c r="AE142" s="176"/>
      <c r="AF142" s="176"/>
      <c r="AG142" s="176"/>
      <c r="AH142" s="57" t="s">
        <v>215</v>
      </c>
      <c r="AI142" s="58" t="s">
        <v>12</v>
      </c>
      <c r="AJ142" s="182">
        <f>AJ146</f>
        <v>0</v>
      </c>
      <c r="AK142" s="182">
        <f t="shared" ref="AK142:AM142" si="164">AK146</f>
        <v>0</v>
      </c>
      <c r="AL142" s="182">
        <f t="shared" si="164"/>
        <v>0</v>
      </c>
      <c r="AM142" s="182">
        <f t="shared" si="164"/>
        <v>0</v>
      </c>
      <c r="AN142" s="133"/>
      <c r="AO142" s="181"/>
      <c r="AP142" s="74"/>
      <c r="AQ142" s="142"/>
      <c r="AR142" s="142"/>
      <c r="AS142" s="135"/>
      <c r="AT142" s="135"/>
      <c r="AU142" s="135"/>
      <c r="AV142" s="135"/>
      <c r="AW142" s="127"/>
      <c r="AX142" s="127"/>
      <c r="AY142" s="133"/>
      <c r="AZ142" s="133"/>
      <c r="BA142" s="133"/>
      <c r="BB142" s="133"/>
      <c r="BC142" s="166"/>
      <c r="BD142" s="127"/>
      <c r="BE142" s="127"/>
      <c r="BF142" s="142"/>
      <c r="BG142" s="183"/>
      <c r="BH142" s="183"/>
      <c r="BI142" s="133"/>
      <c r="BJ142" s="127"/>
      <c r="BK142" s="127"/>
      <c r="BL142" s="135"/>
      <c r="BM142" s="135"/>
      <c r="BN142" s="135"/>
      <c r="BO142" s="135"/>
      <c r="BP142" s="14"/>
      <c r="BQ142" s="127"/>
      <c r="BR142" s="127"/>
      <c r="BS142" s="133"/>
      <c r="BT142" s="133"/>
      <c r="BU142" s="133"/>
      <c r="BV142" s="133"/>
      <c r="BW142" s="14"/>
      <c r="BX142" s="127"/>
      <c r="BY142" s="127"/>
      <c r="BZ142" s="133"/>
      <c r="CA142" s="133"/>
      <c r="CB142" s="133"/>
      <c r="CC142" s="133"/>
      <c r="CD142" s="13"/>
      <c r="CE142" s="127"/>
      <c r="CF142" s="127"/>
      <c r="CG142" s="135"/>
      <c r="CH142" s="135"/>
      <c r="CI142" s="135"/>
      <c r="CJ142" s="135"/>
      <c r="CK142" s="14"/>
      <c r="CL142" s="127"/>
      <c r="CM142" s="127"/>
      <c r="CN142" s="133"/>
      <c r="CO142" s="133"/>
      <c r="CP142" s="133"/>
      <c r="CQ142" s="133"/>
      <c r="CR142" s="14"/>
      <c r="CS142" s="127"/>
      <c r="CT142" s="127"/>
      <c r="CU142" s="133"/>
      <c r="CV142" s="133"/>
      <c r="CW142" s="133"/>
      <c r="CX142" s="133"/>
      <c r="CY142" s="14"/>
    </row>
    <row r="143" spans="1:104" ht="13.5" thickBot="1">
      <c r="A143" s="457" t="s">
        <v>84</v>
      </c>
      <c r="B143" s="280">
        <f>AB148</f>
        <v>0</v>
      </c>
      <c r="C143" s="281" t="s">
        <v>35</v>
      </c>
      <c r="D143" s="281" t="s">
        <v>181</v>
      </c>
      <c r="E143" s="22">
        <f>E144/G144</f>
        <v>0</v>
      </c>
      <c r="F143" s="279" t="s">
        <v>11</v>
      </c>
      <c r="G143" s="99">
        <f>AE154</f>
        <v>2.5000000000000001E-2</v>
      </c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463" t="s">
        <v>80</v>
      </c>
      <c r="AA143" s="133" t="s">
        <v>83</v>
      </c>
      <c r="AB143" s="51"/>
      <c r="AC143" s="110" t="str">
        <f>$G$3</f>
        <v>DatLab 7</v>
      </c>
      <c r="AD143" s="51"/>
      <c r="AE143" s="51"/>
      <c r="AF143" s="96"/>
      <c r="AG143" s="51"/>
      <c r="AH143" s="59" t="s">
        <v>8</v>
      </c>
      <c r="AI143" s="59" t="s">
        <v>183</v>
      </c>
      <c r="AJ143" s="60">
        <f>$E143-($E143*AJ142/1000)/2</f>
        <v>0</v>
      </c>
      <c r="AK143" s="60">
        <f>$E143-($E143*(SUM(AJ142:AK142))/1000)/2</f>
        <v>0</v>
      </c>
      <c r="AL143" s="60">
        <f>$E143-($E143*(SUM(AJ142:AL142))/1000)/2</f>
        <v>0</v>
      </c>
      <c r="AM143" s="60">
        <f>$E143-($E143*(SUM(AJ142:AM142))/1000)/2</f>
        <v>0</v>
      </c>
      <c r="AN143" s="133"/>
      <c r="AO143" s="181"/>
      <c r="AP143" s="74"/>
      <c r="AQ143" s="142"/>
      <c r="AR143" s="142"/>
      <c r="AS143" s="135"/>
      <c r="AT143" s="135"/>
      <c r="AU143" s="135"/>
      <c r="AV143" s="135"/>
      <c r="AW143" s="127"/>
      <c r="AX143" s="127"/>
      <c r="AY143" s="133"/>
      <c r="AZ143" s="133"/>
      <c r="BA143" s="133"/>
      <c r="BB143" s="133"/>
      <c r="BC143" s="166"/>
      <c r="BD143" s="127"/>
      <c r="BE143" s="127"/>
      <c r="BF143" s="142"/>
      <c r="BG143" s="183"/>
      <c r="BH143" s="183"/>
      <c r="BI143" s="133"/>
      <c r="BJ143" s="127"/>
      <c r="BK143" s="127"/>
      <c r="BL143" s="135"/>
      <c r="BM143" s="135"/>
      <c r="BN143" s="135"/>
      <c r="BO143" s="135"/>
      <c r="BP143" s="14"/>
      <c r="BQ143" s="127"/>
      <c r="BR143" s="127"/>
      <c r="BS143" s="133"/>
      <c r="BT143" s="133"/>
      <c r="BU143" s="133"/>
      <c r="BV143" s="133"/>
      <c r="BW143" s="14"/>
      <c r="BX143" s="127"/>
      <c r="BY143" s="127"/>
      <c r="BZ143" s="133"/>
      <c r="CA143" s="133"/>
      <c r="CB143" s="133"/>
      <c r="CC143" s="133"/>
      <c r="CD143" s="13"/>
      <c r="CE143" s="127"/>
      <c r="CF143" s="127"/>
      <c r="CG143" s="135"/>
      <c r="CH143" s="135"/>
      <c r="CI143" s="135"/>
      <c r="CJ143" s="135"/>
      <c r="CK143" s="14"/>
      <c r="CL143" s="127"/>
      <c r="CM143" s="127"/>
      <c r="CN143" s="133"/>
      <c r="CO143" s="133"/>
      <c r="CP143" s="133"/>
      <c r="CQ143" s="133"/>
      <c r="CR143" s="14"/>
      <c r="CS143" s="127"/>
      <c r="CT143" s="127"/>
      <c r="CU143" s="133"/>
      <c r="CV143" s="133"/>
      <c r="CW143" s="133"/>
      <c r="CX143" s="133"/>
      <c r="CY143" s="14"/>
      <c r="CZ143" s="10" t="s">
        <v>9</v>
      </c>
    </row>
    <row r="144" spans="1:104" ht="14.25" thickTop="1" thickBot="1">
      <c r="A144" s="184"/>
      <c r="B144" s="282">
        <f>AB146</f>
        <v>0</v>
      </c>
      <c r="C144" s="283" t="s">
        <v>7</v>
      </c>
      <c r="D144" s="283" t="s">
        <v>182</v>
      </c>
      <c r="E144" s="100">
        <f>AB153</f>
        <v>0</v>
      </c>
      <c r="F144" s="284" t="s">
        <v>36</v>
      </c>
      <c r="G144" s="62">
        <f>AB154</f>
        <v>2</v>
      </c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241" t="s">
        <v>33</v>
      </c>
      <c r="AA144" s="211" t="s">
        <v>177</v>
      </c>
      <c r="AB144" s="242"/>
      <c r="AC144" s="242"/>
      <c r="AD144" s="242"/>
      <c r="AE144" s="242"/>
      <c r="AF144" s="243"/>
      <c r="AG144" s="117"/>
      <c r="AH144" s="117"/>
      <c r="AI144" s="117"/>
      <c r="AJ144" s="117"/>
      <c r="AK144" s="117"/>
      <c r="AL144" s="117"/>
      <c r="AM144" s="117"/>
      <c r="AP144" s="74"/>
      <c r="AS144" s="135"/>
      <c r="AT144" s="135"/>
      <c r="AU144" s="135"/>
      <c r="AV144" s="135"/>
      <c r="BC144" s="166"/>
      <c r="BD144" s="127"/>
      <c r="BE144" s="127"/>
      <c r="BF144" s="142"/>
      <c r="BG144" s="183"/>
      <c r="BH144" s="183"/>
      <c r="BI144" s="133"/>
      <c r="BJ144" s="127"/>
      <c r="BK144" s="127"/>
      <c r="BL144" s="135"/>
      <c r="BM144" s="135"/>
      <c r="BN144" s="135"/>
      <c r="BO144" s="135"/>
      <c r="BP144" s="14"/>
      <c r="BQ144" s="127"/>
      <c r="BR144" s="127"/>
      <c r="BS144" s="133"/>
      <c r="BT144" s="133"/>
      <c r="BU144" s="133"/>
      <c r="BV144" s="133"/>
      <c r="BW144" s="14"/>
      <c r="BX144" s="127"/>
      <c r="BY144" s="127"/>
      <c r="BZ144" s="133"/>
      <c r="CA144" s="133"/>
      <c r="CB144" s="133"/>
      <c r="CC144" s="133"/>
      <c r="CD144" s="13"/>
      <c r="CE144" s="127"/>
      <c r="CF144" s="127"/>
      <c r="CG144" s="135"/>
      <c r="CH144" s="135"/>
      <c r="CI144" s="135"/>
      <c r="CJ144" s="135"/>
      <c r="CK144" s="14"/>
      <c r="CL144" s="127"/>
      <c r="CM144" s="127"/>
      <c r="CN144" s="133"/>
      <c r="CO144" s="133"/>
      <c r="CP144" s="133"/>
      <c r="CQ144" s="133"/>
      <c r="CR144" s="14"/>
      <c r="CS144" s="127"/>
      <c r="CT144" s="127"/>
      <c r="CU144" s="133"/>
      <c r="CV144" s="133"/>
      <c r="CW144" s="133"/>
      <c r="CX144" s="133"/>
      <c r="CY144" s="14"/>
      <c r="CZ144" s="101" t="s">
        <v>66</v>
      </c>
    </row>
    <row r="145" spans="1:103" ht="13.5" thickBot="1">
      <c r="A145" s="83" t="s">
        <v>69</v>
      </c>
      <c r="B145" s="63"/>
      <c r="C145" s="134"/>
      <c r="D145" s="41"/>
      <c r="E145" s="41"/>
      <c r="F145" s="469" t="s">
        <v>166</v>
      </c>
      <c r="G145" s="469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16"/>
      <c r="AA145" s="269"/>
      <c r="AB145" s="244" t="s">
        <v>56</v>
      </c>
      <c r="AC145" s="245"/>
      <c r="AD145" s="246" t="s">
        <v>37</v>
      </c>
      <c r="AE145" s="247" t="s">
        <v>38</v>
      </c>
      <c r="AF145" s="248"/>
      <c r="AG145" s="102"/>
      <c r="AH145" s="15"/>
      <c r="AI145" s="15"/>
      <c r="AJ145" s="485"/>
      <c r="AK145" s="31"/>
      <c r="AL145" s="32"/>
      <c r="AM145" s="33"/>
      <c r="AN145" s="133"/>
      <c r="AO145" s="181"/>
      <c r="AP145" s="74"/>
      <c r="AS145" s="135"/>
      <c r="AT145" s="135"/>
      <c r="AU145" s="135"/>
      <c r="AV145" s="135"/>
      <c r="AW145" s="127"/>
      <c r="AX145" s="127"/>
      <c r="AY145" s="133"/>
      <c r="AZ145" s="133"/>
      <c r="BA145" s="133"/>
      <c r="BB145" s="133"/>
      <c r="BC145" s="166"/>
      <c r="BD145" s="127"/>
      <c r="BE145" s="127"/>
      <c r="BF145" s="142"/>
      <c r="BG145" s="183"/>
      <c r="BH145" s="183"/>
      <c r="BI145" s="133"/>
      <c r="BJ145" s="127"/>
      <c r="BK145" s="127"/>
      <c r="BL145" s="135"/>
      <c r="BM145" s="135"/>
      <c r="BN145" s="135"/>
      <c r="BO145" s="135"/>
      <c r="BP145" s="14"/>
      <c r="BQ145" s="127"/>
      <c r="BR145" s="127"/>
      <c r="BS145" s="133"/>
      <c r="BT145" s="133"/>
      <c r="BU145" s="133"/>
      <c r="BV145" s="133"/>
      <c r="BW145" s="14"/>
      <c r="BX145" s="127"/>
      <c r="BY145" s="127"/>
      <c r="BZ145" s="133"/>
      <c r="CA145" s="133"/>
      <c r="CB145" s="133"/>
      <c r="CC145" s="133"/>
      <c r="CD145" s="13"/>
      <c r="CE145" s="127"/>
      <c r="CF145" s="127"/>
      <c r="CG145" s="135"/>
      <c r="CH145" s="135"/>
      <c r="CI145" s="135"/>
      <c r="CJ145" s="135"/>
      <c r="CK145" s="14"/>
      <c r="CL145" s="127"/>
      <c r="CM145" s="127"/>
      <c r="CN145" s="133"/>
      <c r="CO145" s="133"/>
      <c r="CP145" s="133"/>
      <c r="CQ145" s="133"/>
      <c r="CR145" s="14"/>
      <c r="CS145" s="127"/>
      <c r="CT145" s="127"/>
      <c r="CU145" s="133"/>
      <c r="CV145" s="133"/>
      <c r="CW145" s="133"/>
      <c r="CX145" s="133"/>
      <c r="CY145" s="14"/>
    </row>
    <row r="146" spans="1:103">
      <c r="A146" s="9" t="s">
        <v>70</v>
      </c>
      <c r="B146" s="83"/>
      <c r="C146" s="13"/>
      <c r="D146" s="185"/>
      <c r="E146" s="8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26"/>
      <c r="AA146" s="270" t="s">
        <v>39</v>
      </c>
      <c r="AB146" s="249"/>
      <c r="AC146" s="250"/>
      <c r="AD146" s="251" t="s">
        <v>40</v>
      </c>
      <c r="AE146" s="247"/>
      <c r="AF146" s="252"/>
      <c r="AG146" s="102"/>
      <c r="AH146" s="186"/>
      <c r="AI146" s="186"/>
      <c r="AJ146" s="133"/>
      <c r="AK146" s="133"/>
      <c r="AL146" s="133"/>
      <c r="AM146" s="133"/>
      <c r="AN146" s="133"/>
      <c r="AO146" s="181"/>
      <c r="AP146" s="74"/>
      <c r="AQ146" s="64" t="s">
        <v>17</v>
      </c>
      <c r="AR146" s="187"/>
      <c r="AS146" s="135"/>
      <c r="AT146" s="135"/>
      <c r="AU146" s="135"/>
      <c r="AV146" s="135"/>
      <c r="AW146" s="127"/>
      <c r="AX146" s="127"/>
      <c r="AY146" s="133"/>
      <c r="AZ146" s="133"/>
      <c r="BA146" s="133"/>
      <c r="BB146" s="133"/>
      <c r="BC146" s="166"/>
      <c r="BD146" s="127"/>
      <c r="BE146" s="127"/>
      <c r="BF146" s="142"/>
      <c r="BG146" s="183"/>
      <c r="BH146" s="183"/>
      <c r="BI146" s="133"/>
      <c r="BJ146" s="127"/>
      <c r="BK146" s="127"/>
      <c r="BL146" s="135"/>
      <c r="BM146" s="135"/>
      <c r="BN146" s="135"/>
      <c r="BO146" s="135"/>
      <c r="BP146" s="14"/>
      <c r="BQ146" s="127"/>
      <c r="BR146" s="127"/>
      <c r="BS146" s="133"/>
      <c r="BT146" s="133"/>
      <c r="BU146" s="133"/>
      <c r="BV146" s="133"/>
      <c r="BW146" s="14"/>
      <c r="BX146" s="127"/>
      <c r="BY146" s="127"/>
      <c r="BZ146" s="133"/>
      <c r="CA146" s="133"/>
      <c r="CB146" s="133"/>
      <c r="CC146" s="133"/>
      <c r="CD146" s="13"/>
      <c r="CE146" s="127"/>
      <c r="CF146" s="127"/>
      <c r="CG146" s="135"/>
      <c r="CH146" s="135"/>
      <c r="CI146" s="135"/>
      <c r="CJ146" s="135"/>
      <c r="CK146" s="14"/>
      <c r="CL146" s="127"/>
      <c r="CM146" s="127"/>
      <c r="CN146" s="133"/>
      <c r="CO146" s="133"/>
      <c r="CP146" s="133"/>
      <c r="CQ146" s="133"/>
      <c r="CR146" s="14"/>
      <c r="CS146" s="127"/>
      <c r="CT146" s="127"/>
      <c r="CU146" s="133"/>
      <c r="CV146" s="133"/>
      <c r="CW146" s="133"/>
      <c r="CX146" s="133"/>
      <c r="CY146" s="14"/>
    </row>
    <row r="147" spans="1:103" ht="13.5" thickBot="1">
      <c r="A147" s="83"/>
      <c r="B147" s="83"/>
      <c r="C147" s="83"/>
      <c r="D147" s="85"/>
      <c r="E147" s="84"/>
      <c r="F147" s="86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26"/>
      <c r="AA147" s="271" t="s">
        <v>41</v>
      </c>
      <c r="AB147" s="253"/>
      <c r="AC147" s="254"/>
      <c r="AD147" s="158" t="s">
        <v>42</v>
      </c>
      <c r="AE147" s="117"/>
      <c r="AF147" s="255"/>
      <c r="AG147" s="14"/>
      <c r="AH147" s="186"/>
      <c r="AI147" s="186"/>
      <c r="AJ147" s="188"/>
      <c r="AK147" s="188"/>
      <c r="AL147" s="188"/>
      <c r="AM147" s="188"/>
      <c r="AN147" s="133"/>
      <c r="AO147" s="181"/>
      <c r="AP147" s="74"/>
      <c r="AQ147" s="65" t="s">
        <v>43</v>
      </c>
      <c r="AR147" s="66"/>
      <c r="AS147" s="135"/>
      <c r="AT147" s="135"/>
      <c r="AU147" s="135"/>
      <c r="AV147" s="135"/>
      <c r="AW147" s="127"/>
      <c r="AX147" s="127"/>
      <c r="AY147" s="133"/>
      <c r="AZ147" s="133"/>
      <c r="BA147" s="133"/>
      <c r="BB147" s="133"/>
      <c r="BC147" s="166"/>
      <c r="BD147" s="127"/>
      <c r="BE147" s="127"/>
      <c r="BF147" s="142"/>
      <c r="BG147" s="183"/>
      <c r="BH147" s="183"/>
      <c r="BI147" s="133"/>
      <c r="BJ147" s="127"/>
      <c r="BK147" s="127"/>
      <c r="BL147" s="135"/>
      <c r="BM147" s="135"/>
      <c r="BN147" s="135"/>
      <c r="BO147" s="135"/>
      <c r="BP147" s="14"/>
      <c r="BQ147" s="127"/>
      <c r="BR147" s="127"/>
      <c r="BS147" s="133"/>
      <c r="BT147" s="133"/>
      <c r="BU147" s="133"/>
      <c r="BV147" s="133"/>
      <c r="BW147" s="14"/>
      <c r="BX147" s="127"/>
      <c r="BY147" s="127"/>
      <c r="BZ147" s="133"/>
      <c r="CA147" s="133"/>
      <c r="CB147" s="133"/>
      <c r="CC147" s="133"/>
      <c r="CD147" s="13"/>
      <c r="CE147" s="127"/>
      <c r="CF147" s="127"/>
      <c r="CG147" s="135"/>
      <c r="CH147" s="135"/>
      <c r="CI147" s="135"/>
      <c r="CJ147" s="135"/>
      <c r="CK147" s="14"/>
      <c r="CL147" s="127"/>
      <c r="CM147" s="127"/>
      <c r="CN147" s="133"/>
      <c r="CO147" s="133"/>
      <c r="CP147" s="133"/>
      <c r="CQ147" s="133"/>
      <c r="CR147" s="14"/>
      <c r="CS147" s="127"/>
      <c r="CT147" s="127"/>
      <c r="CU147" s="133"/>
      <c r="CV147" s="133"/>
      <c r="CW147" s="133"/>
      <c r="CX147" s="133"/>
      <c r="CY147" s="14"/>
    </row>
    <row r="148" spans="1:103">
      <c r="A148" s="83"/>
      <c r="B148" s="83"/>
      <c r="C148" s="83"/>
      <c r="D148" s="85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26"/>
      <c r="AA148" s="271" t="s">
        <v>120</v>
      </c>
      <c r="AB148" s="253"/>
      <c r="AC148" s="254"/>
      <c r="AD148" s="158" t="s">
        <v>44</v>
      </c>
      <c r="AE148" s="117"/>
      <c r="AF148" s="255"/>
      <c r="AG148" s="14"/>
      <c r="AH148" s="186"/>
      <c r="AI148" s="188"/>
      <c r="AJ148" s="188"/>
      <c r="AK148" s="188"/>
      <c r="AL148" s="188"/>
      <c r="AM148" s="188"/>
      <c r="AP148" s="74"/>
      <c r="AQ148" s="67" t="s">
        <v>188</v>
      </c>
      <c r="AR148" s="68" t="s">
        <v>189</v>
      </c>
      <c r="AS148" s="135"/>
      <c r="AT148" s="135"/>
      <c r="AU148" s="135"/>
      <c r="AV148" s="135"/>
      <c r="AW148" s="127"/>
      <c r="AX148" s="127"/>
      <c r="AY148" s="133"/>
      <c r="AZ148" s="133"/>
      <c r="BA148" s="133"/>
      <c r="BB148" s="133"/>
      <c r="BC148" s="166"/>
      <c r="BD148" s="127"/>
      <c r="BE148" s="127"/>
      <c r="BF148" s="142"/>
      <c r="BG148" s="183"/>
      <c r="BH148" s="183"/>
      <c r="BI148" s="133"/>
      <c r="BJ148" s="127"/>
      <c r="BK148" s="127"/>
      <c r="BL148" s="135"/>
      <c r="BM148" s="135"/>
      <c r="BN148" s="135"/>
      <c r="BO148" s="135"/>
      <c r="BP148" s="14"/>
      <c r="BQ148" s="127"/>
      <c r="BR148" s="127"/>
      <c r="BS148" s="133"/>
      <c r="BT148" s="133"/>
      <c r="BU148" s="133"/>
      <c r="BV148" s="133"/>
      <c r="BW148" s="14"/>
      <c r="BX148" s="127"/>
      <c r="BY148" s="127"/>
      <c r="BZ148" s="133"/>
      <c r="CA148" s="133"/>
      <c r="CB148" s="133"/>
      <c r="CC148" s="133"/>
      <c r="CD148" s="13"/>
      <c r="CE148" s="127"/>
      <c r="CF148" s="127"/>
      <c r="CG148" s="135"/>
      <c r="CH148" s="135"/>
      <c r="CI148" s="135"/>
      <c r="CJ148" s="135"/>
      <c r="CK148" s="14"/>
      <c r="CL148" s="127"/>
      <c r="CM148" s="127"/>
      <c r="CN148" s="133"/>
      <c r="CO148" s="133"/>
      <c r="CP148" s="133"/>
      <c r="CQ148" s="133"/>
      <c r="CR148" s="14"/>
      <c r="CS148" s="127"/>
      <c r="CT148" s="127"/>
      <c r="CU148" s="133"/>
      <c r="CV148" s="133"/>
      <c r="CW148" s="133"/>
      <c r="CX148" s="133"/>
      <c r="CY148" s="14"/>
    </row>
    <row r="149" spans="1:103" ht="13.5" thickBot="1">
      <c r="A149" s="83"/>
      <c r="B149" s="83"/>
      <c r="C149" s="83"/>
      <c r="D149" s="83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26"/>
      <c r="AA149" s="271" t="s">
        <v>28</v>
      </c>
      <c r="AB149" s="197"/>
      <c r="AC149" s="254"/>
      <c r="AD149" s="158" t="s">
        <v>45</v>
      </c>
      <c r="AE149" s="117"/>
      <c r="AF149" s="255"/>
      <c r="AG149" s="177"/>
      <c r="AH149" s="189"/>
      <c r="AI149" s="190"/>
      <c r="AJ149" s="189"/>
      <c r="AK149" s="189"/>
      <c r="AL149" s="189"/>
      <c r="AM149" s="189"/>
      <c r="AP149" s="74"/>
      <c r="AQ149" s="69" t="str">
        <f>BN151</f>
        <v/>
      </c>
      <c r="AR149" s="70" t="str">
        <f>BO151</f>
        <v/>
      </c>
      <c r="AS149" s="135"/>
      <c r="AT149" s="135"/>
      <c r="AU149" s="135"/>
      <c r="AV149" s="135"/>
      <c r="AW149" s="127"/>
      <c r="AX149" s="127"/>
      <c r="AY149" s="133"/>
      <c r="AZ149" s="133"/>
      <c r="BA149" s="133"/>
      <c r="BB149" s="133"/>
      <c r="BC149" s="166"/>
      <c r="BD149" s="127"/>
      <c r="BE149" s="127"/>
      <c r="BF149" s="142"/>
      <c r="BG149" s="183"/>
      <c r="BH149" s="183"/>
      <c r="BI149" s="133"/>
      <c r="BJ149" s="127"/>
      <c r="BK149" s="127"/>
      <c r="BL149" s="135"/>
      <c r="BM149" s="135"/>
      <c r="BN149" s="135"/>
      <c r="BO149" s="135"/>
      <c r="BP149" s="14"/>
      <c r="BQ149" s="127"/>
      <c r="BR149" s="127"/>
      <c r="BS149" s="133"/>
      <c r="BT149" s="133"/>
      <c r="BU149" s="133"/>
      <c r="BV149" s="133"/>
      <c r="BW149" s="14"/>
      <c r="BX149" s="127"/>
      <c r="BY149" s="127"/>
      <c r="BZ149" s="133"/>
      <c r="CA149" s="133"/>
      <c r="CB149" s="133"/>
      <c r="CC149" s="133"/>
      <c r="CD149" s="13"/>
      <c r="CE149" s="127"/>
      <c r="CF149" s="127"/>
      <c r="CG149" s="135"/>
      <c r="CH149" s="135"/>
      <c r="CI149" s="135"/>
      <c r="CJ149" s="135"/>
      <c r="CK149" s="14"/>
      <c r="CL149" s="127"/>
      <c r="CM149" s="127"/>
      <c r="CN149" s="133"/>
      <c r="CO149" s="133"/>
      <c r="CP149" s="133"/>
      <c r="CQ149" s="133"/>
      <c r="CR149" s="14"/>
      <c r="CS149" s="127"/>
      <c r="CT149" s="127"/>
      <c r="CU149" s="133"/>
      <c r="CV149" s="133"/>
      <c r="CW149" s="133"/>
      <c r="CX149" s="133"/>
      <c r="CY149" s="14"/>
    </row>
    <row r="150" spans="1:103">
      <c r="A150" s="83"/>
      <c r="B150" s="87"/>
      <c r="C150" s="87"/>
      <c r="D150" s="87"/>
      <c r="E150" s="145"/>
      <c r="F150" s="145"/>
      <c r="G150" s="87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6"/>
      <c r="AA150" s="271" t="s">
        <v>46</v>
      </c>
      <c r="AB150" s="256"/>
      <c r="AC150" s="254"/>
      <c r="AD150" s="158" t="s">
        <v>47</v>
      </c>
      <c r="AE150" s="117"/>
      <c r="AF150" s="255"/>
      <c r="AG150" s="103"/>
      <c r="AH150" s="104"/>
      <c r="AI150" s="16"/>
      <c r="AJ150" s="71"/>
      <c r="AK150" s="71"/>
      <c r="AL150" s="71"/>
      <c r="AM150" s="71"/>
      <c r="AP150" s="454"/>
      <c r="AQ150" s="113" t="s">
        <v>14</v>
      </c>
      <c r="AR150" s="113" t="s">
        <v>13</v>
      </c>
      <c r="AS150" s="485" t="str">
        <f>AS$1</f>
        <v>R</v>
      </c>
      <c r="AT150" s="31" t="str">
        <f t="shared" ref="AT150:AV150" si="165">AT$1</f>
        <v>1Omy</v>
      </c>
      <c r="AU150" s="32" t="str">
        <f t="shared" si="165"/>
        <v>2U</v>
      </c>
      <c r="AV150" s="33" t="str">
        <f t="shared" si="165"/>
        <v>3Ama</v>
      </c>
      <c r="AW150" s="113" t="str">
        <f>AQ150</f>
        <v>Quantity</v>
      </c>
      <c r="AX150" s="113" t="str">
        <f>AR150</f>
        <v>Units</v>
      </c>
      <c r="AY150" s="485">
        <f>AJ145</f>
        <v>0</v>
      </c>
      <c r="AZ150" s="31">
        <f>AK145</f>
        <v>0</v>
      </c>
      <c r="BA150" s="32">
        <f>AL145</f>
        <v>0</v>
      </c>
      <c r="BB150" s="33">
        <f>AM145</f>
        <v>0</v>
      </c>
      <c r="BC150" s="166"/>
      <c r="BD150" s="34" t="s">
        <v>27</v>
      </c>
      <c r="BE150" s="34" t="s">
        <v>28</v>
      </c>
      <c r="BF150" s="35" t="s">
        <v>120</v>
      </c>
      <c r="BG150" s="72" t="s">
        <v>26</v>
      </c>
      <c r="BH150" s="72"/>
      <c r="BI150" s="36" t="s">
        <v>7</v>
      </c>
      <c r="BJ150" s="113" t="str">
        <f>$AQ150</f>
        <v>Quantity</v>
      </c>
      <c r="BK150" s="113" t="str">
        <f>$AR150</f>
        <v>Units</v>
      </c>
      <c r="BL150" s="485" t="str">
        <f>BL$1</f>
        <v>R</v>
      </c>
      <c r="BM150" s="31" t="str">
        <f t="shared" ref="BM150:BO150" si="166">BM$1</f>
        <v>1Omy</v>
      </c>
      <c r="BN150" s="32" t="str">
        <f t="shared" si="166"/>
        <v>2U</v>
      </c>
      <c r="BO150" s="33" t="str">
        <f t="shared" si="166"/>
        <v>3Ama</v>
      </c>
      <c r="BP150" s="191"/>
      <c r="BQ150" s="113" t="str">
        <f>$AQ150</f>
        <v>Quantity</v>
      </c>
      <c r="BR150" s="113" t="str">
        <f>$AR150</f>
        <v>Units</v>
      </c>
      <c r="BS150" s="485" t="str">
        <f>BS$1</f>
        <v>R</v>
      </c>
      <c r="BT150" s="31" t="str">
        <f t="shared" ref="BT150:BV150" si="167">BT$1</f>
        <v>1Omy</v>
      </c>
      <c r="BU150" s="32" t="str">
        <f t="shared" si="167"/>
        <v>2U</v>
      </c>
      <c r="BV150" s="33" t="str">
        <f t="shared" si="167"/>
        <v>3Ama</v>
      </c>
      <c r="BW150" s="191"/>
      <c r="BX150" s="113" t="str">
        <f>$AQ150</f>
        <v>Quantity</v>
      </c>
      <c r="BY150" s="113" t="str">
        <f>$AR150</f>
        <v>Units</v>
      </c>
      <c r="BZ150" s="485" t="str">
        <f>BZ$1</f>
        <v>1-R/U</v>
      </c>
      <c r="CA150" s="31" t="str">
        <f t="shared" ref="CA150:CC150" si="168">CA$1</f>
        <v>1-Omy/R</v>
      </c>
      <c r="CB150" s="32" t="str">
        <f t="shared" si="168"/>
        <v>1-Omy/U</v>
      </c>
      <c r="CC150" s="33" t="str">
        <f t="shared" si="168"/>
        <v>1-ROX/U</v>
      </c>
      <c r="CD150" s="191"/>
      <c r="CE150" s="113" t="str">
        <f>$AQ150</f>
        <v>Quantity</v>
      </c>
      <c r="CF150" s="113" t="str">
        <f>$AR150</f>
        <v>Units</v>
      </c>
      <c r="CG150" s="485" t="str">
        <f>CG$1</f>
        <v>R</v>
      </c>
      <c r="CH150" s="31" t="str">
        <f t="shared" ref="CH150:CJ150" si="169">CH$1</f>
        <v>1Omy</v>
      </c>
      <c r="CI150" s="32" t="str">
        <f t="shared" si="169"/>
        <v>2U</v>
      </c>
      <c r="CJ150" s="33" t="str">
        <f t="shared" si="169"/>
        <v>3Ama</v>
      </c>
      <c r="CK150" s="191"/>
      <c r="CL150" s="113" t="str">
        <f>$AQ150</f>
        <v>Quantity</v>
      </c>
      <c r="CM150" s="113" t="str">
        <f>$AR150</f>
        <v>Units</v>
      </c>
      <c r="CN150" s="485" t="str">
        <f>CN$1</f>
        <v>R</v>
      </c>
      <c r="CO150" s="31" t="str">
        <f t="shared" ref="CO150:CQ150" si="170">CO$1</f>
        <v>1Omy</v>
      </c>
      <c r="CP150" s="32" t="str">
        <f t="shared" si="170"/>
        <v>2U</v>
      </c>
      <c r="CQ150" s="33" t="str">
        <f t="shared" si="170"/>
        <v>3Ama</v>
      </c>
      <c r="CR150" s="191"/>
      <c r="CS150" s="113" t="str">
        <f>$AQ150</f>
        <v>Quantity</v>
      </c>
      <c r="CT150" s="113" t="str">
        <f>$AR150</f>
        <v>Units</v>
      </c>
      <c r="CU150" s="485" t="str">
        <f>CU$1</f>
        <v>1-R/U</v>
      </c>
      <c r="CV150" s="31" t="str">
        <f t="shared" ref="CV150:CX150" si="171">CV$1</f>
        <v>1-Omy/R</v>
      </c>
      <c r="CW150" s="32" t="str">
        <f t="shared" si="171"/>
        <v>1-Omy/U</v>
      </c>
      <c r="CX150" s="33" t="str">
        <f t="shared" si="171"/>
        <v>1-ROX/U</v>
      </c>
      <c r="CY150" s="14"/>
    </row>
    <row r="151" spans="1:103">
      <c r="A151" s="83"/>
      <c r="B151" s="83"/>
      <c r="C151" s="83"/>
      <c r="D151" s="83"/>
      <c r="E151" s="14"/>
      <c r="F151" s="14"/>
      <c r="G151" s="83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16"/>
      <c r="AA151" s="271" t="s">
        <v>48</v>
      </c>
      <c r="AB151" s="257"/>
      <c r="AC151" s="254"/>
      <c r="AD151" s="158" t="s">
        <v>49</v>
      </c>
      <c r="AE151" s="117"/>
      <c r="AF151" s="255"/>
      <c r="AG151" s="105"/>
      <c r="AH151" s="106"/>
      <c r="AI151" s="17"/>
      <c r="AJ151" s="8"/>
      <c r="AK151" s="8"/>
      <c r="AL151" s="8"/>
      <c r="AM151" s="8"/>
      <c r="AP151" s="455" t="str">
        <f>E142</f>
        <v/>
      </c>
      <c r="AQ151" s="488" t="s">
        <v>5</v>
      </c>
      <c r="AR151" s="488" t="s">
        <v>4</v>
      </c>
      <c r="AS151" s="21" t="str">
        <f>IF(ISNUMBER(AJ151),AJ151-($G143*AJ150+$G142),"")</f>
        <v/>
      </c>
      <c r="AT151" s="21" t="str">
        <f>IF(ISNUMBER(AK151),AK151-($G143*AK150+$G142),"")</f>
        <v/>
      </c>
      <c r="AU151" s="21" t="str">
        <f>IF(ISNUMBER(AL151),AL151-($G143*AL150+$G142),"")</f>
        <v/>
      </c>
      <c r="AV151" s="21" t="str">
        <f>IF(ISNUMBER(AM151),AM151-($G143*AM150+$G142),"")</f>
        <v/>
      </c>
      <c r="AW151" s="107">
        <f>$AH150</f>
        <v>0</v>
      </c>
      <c r="AX151" s="107">
        <f>$AI150</f>
        <v>0</v>
      </c>
      <c r="AY151" s="73" t="str">
        <f>IF(ISNUMBER(AJ150),AJ150,"")</f>
        <v/>
      </c>
      <c r="AZ151" s="73" t="str">
        <f>IF(ISNUMBER(AK150),AK150,"")</f>
        <v/>
      </c>
      <c r="BA151" s="73" t="str">
        <f t="shared" ref="BA151" si="172">IF(ISNUMBER(AL150),AL150,"")</f>
        <v/>
      </c>
      <c r="BB151" s="73" t="str">
        <f t="shared" ref="BB151" si="173">IF(ISNUMBER(AM150),AM150,"")</f>
        <v/>
      </c>
      <c r="BC151" s="166"/>
      <c r="BD151" s="176" t="str">
        <f>$AA144</f>
        <v>•</v>
      </c>
      <c r="BE151" s="193">
        <f>$D142</f>
        <v>0</v>
      </c>
      <c r="BF151" s="124">
        <f>$B143</f>
        <v>0</v>
      </c>
      <c r="BG151" s="194" t="str">
        <f>$E142</f>
        <v/>
      </c>
      <c r="BH151" s="195"/>
      <c r="BI151" s="196" t="str">
        <f>IF(ISNUMBER($AB153),$AB153,"")</f>
        <v/>
      </c>
      <c r="BJ151" s="489" t="str">
        <f>AH2</f>
        <v>O2 flow per cells</v>
      </c>
      <c r="BK151" s="489" t="str">
        <f>AI2</f>
        <v>pmol/(s*Mill)</v>
      </c>
      <c r="BL151" s="7" t="str">
        <f>IF(ISNUMBER(AS151),AS151/AJ143,"")</f>
        <v/>
      </c>
      <c r="BM151" s="7" t="str">
        <f>IF(ISNUMBER(AT151),AT151/AK143,"")</f>
        <v/>
      </c>
      <c r="BN151" s="7" t="str">
        <f>IF(ISNUMBER(AU151),AU151/AL143,"")</f>
        <v/>
      </c>
      <c r="BO151" s="7" t="str">
        <f>IF(ISNUMBER(AV151),AV151/AM143,"")</f>
        <v/>
      </c>
      <c r="BP151" s="194" t="str">
        <f>$E142</f>
        <v/>
      </c>
      <c r="BQ151" s="6" t="s">
        <v>19</v>
      </c>
      <c r="BR151" s="6" t="s">
        <v>20</v>
      </c>
      <c r="BS151" s="5" t="str">
        <f>IF(ISNUMBER(BL151),BL151/$AQ149,"")</f>
        <v/>
      </c>
      <c r="BT151" s="5" t="str">
        <f>IF(ISNUMBER(BM151),BM151/$AQ149,"")</f>
        <v/>
      </c>
      <c r="BU151" s="5" t="str">
        <f>IF(ISNUMBER(BN151),BN151/$AQ149,"")</f>
        <v/>
      </c>
      <c r="BV151" s="5" t="str">
        <f>IF(ISNUMBER(BO151),BO151/$AQ149,"")</f>
        <v/>
      </c>
      <c r="BW151" s="194" t="str">
        <f>$E142</f>
        <v/>
      </c>
      <c r="BX151" s="6" t="s">
        <v>18</v>
      </c>
      <c r="BY151" s="6" t="s">
        <v>21</v>
      </c>
      <c r="BZ151" s="5" t="str">
        <f>IF(ISNUMBER(BN151),1-BL151/BN151,"")</f>
        <v/>
      </c>
      <c r="CA151" s="5" t="str">
        <f>IF(ISNUMBER(BM151),1-BM151/BL151,"")</f>
        <v/>
      </c>
      <c r="CB151" s="5" t="str">
        <f>IF(ISNUMBER(BM151),1-BM151/BN151,"")</f>
        <v/>
      </c>
      <c r="CC151" s="5" t="str">
        <f>IF(ISNUMBER(BN151),1-BO151/BN151,"")</f>
        <v/>
      </c>
      <c r="CD151" s="194" t="str">
        <f>$E142</f>
        <v/>
      </c>
      <c r="CE151" s="489" t="str">
        <f>AH3</f>
        <v>O2 flow per cells (mt: ROX-corr.)</v>
      </c>
      <c r="CF151" s="489" t="str">
        <f>AI2</f>
        <v>pmol/(s*Mill)</v>
      </c>
      <c r="CG151" s="7" t="str">
        <f>IF(ISNUMBER(BL151),BL151-$AR149,"")</f>
        <v/>
      </c>
      <c r="CH151" s="7" t="str">
        <f t="shared" ref="CH151" si="174">IF(ISNUMBER(BM151),BM151-$AR149,"")</f>
        <v/>
      </c>
      <c r="CI151" s="7" t="str">
        <f t="shared" ref="CI151" si="175">IF(ISNUMBER(BN151),BN151-$AR149,"")</f>
        <v/>
      </c>
      <c r="CJ151" s="7" t="str">
        <f t="shared" ref="CJ151" si="176">IF(ISNUMBER(BO151),BO151-$AR149,"")</f>
        <v/>
      </c>
      <c r="CK151" s="194" t="str">
        <f>$E142</f>
        <v/>
      </c>
      <c r="CL151" s="6" t="s">
        <v>3</v>
      </c>
      <c r="CM151" s="6" t="s">
        <v>1</v>
      </c>
      <c r="CN151" s="5" t="str">
        <f>IF(ISNUMBER(CG151),CG151/($AQ149-$AR149),"")</f>
        <v/>
      </c>
      <c r="CO151" s="5" t="str">
        <f t="shared" ref="CO151" si="177">IF(ISNUMBER(CH151),CH151/($AQ149-$AR149),"")</f>
        <v/>
      </c>
      <c r="CP151" s="5" t="str">
        <f t="shared" ref="CP151" si="178">IF(ISNUMBER(CI151),CI151/($AQ149-$AR149),"")</f>
        <v/>
      </c>
      <c r="CQ151" s="5" t="str">
        <f t="shared" ref="CQ151" si="179">IF(ISNUMBER(CJ151),CJ151/($AQ149-$AR149),"")</f>
        <v/>
      </c>
      <c r="CR151" s="194" t="str">
        <f>$E142</f>
        <v/>
      </c>
      <c r="CS151" s="6" t="s">
        <v>2</v>
      </c>
      <c r="CT151" s="6" t="s">
        <v>1</v>
      </c>
      <c r="CU151" s="5" t="str">
        <f>IF(ISNUMBER(CI151),1-CG151/CI151,"")</f>
        <v/>
      </c>
      <c r="CV151" s="5" t="str">
        <f>IF(ISNUMBER(CH151),1-CH151/CG151,"")</f>
        <v/>
      </c>
      <c r="CW151" s="5" t="str">
        <f>IF(ISNUMBER(CH151),1-CH151/CI151,"")</f>
        <v/>
      </c>
      <c r="CX151" s="5" t="str">
        <f>IF(ISNUMBER(CI151),1-CJ151/CI151,"")</f>
        <v/>
      </c>
      <c r="CY151" s="14"/>
    </row>
    <row r="152" spans="1:103">
      <c r="A152" s="83"/>
      <c r="B152" s="83"/>
      <c r="C152" s="83"/>
      <c r="D152" s="83"/>
      <c r="E152" s="83"/>
      <c r="F152" s="83"/>
      <c r="G152" s="83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26"/>
      <c r="AA152" s="272" t="s">
        <v>50</v>
      </c>
      <c r="AB152" s="258"/>
      <c r="AC152" s="259"/>
      <c r="AD152" s="158" t="s">
        <v>178</v>
      </c>
      <c r="AE152" s="256"/>
      <c r="AF152" s="255"/>
      <c r="AG152" s="274"/>
      <c r="AH152" s="275"/>
      <c r="AI152" s="275"/>
      <c r="AJ152" s="276"/>
      <c r="AK152" s="276"/>
      <c r="AL152" s="276"/>
      <c r="AM152" s="276"/>
      <c r="AN152" s="2"/>
      <c r="AO152" s="11"/>
      <c r="AP152" s="74"/>
      <c r="AQ152" s="75"/>
      <c r="AR152" s="75"/>
      <c r="AS152" s="3"/>
      <c r="AT152" s="3"/>
      <c r="AU152" s="3"/>
      <c r="AV152" s="3"/>
      <c r="AW152" s="4"/>
      <c r="AX152" s="4"/>
      <c r="AY152" s="2"/>
      <c r="AZ152" s="2"/>
      <c r="BA152" s="2"/>
      <c r="BB152" s="2"/>
      <c r="BC152" s="76"/>
      <c r="BD152" s="4"/>
      <c r="BE152" s="4"/>
      <c r="BF152" s="75"/>
      <c r="BG152" s="77"/>
      <c r="BH152" s="77"/>
      <c r="BI152" s="2"/>
      <c r="BJ152" s="4"/>
      <c r="BK152" s="4"/>
      <c r="BL152" s="3"/>
      <c r="BM152" s="3"/>
      <c r="BN152" s="3"/>
      <c r="BO152" s="3"/>
      <c r="BP152" s="14"/>
      <c r="BQ152" s="4"/>
      <c r="BR152" s="4"/>
      <c r="BS152" s="2"/>
      <c r="BT152" s="2"/>
      <c r="BU152" s="2"/>
      <c r="BV152" s="2"/>
      <c r="BW152" s="14"/>
      <c r="BX152" s="4"/>
      <c r="BY152" s="4"/>
      <c r="BZ152" s="2"/>
      <c r="CA152" s="2"/>
      <c r="CB152" s="2"/>
      <c r="CC152" s="2"/>
      <c r="CD152" s="13"/>
      <c r="CE152" s="4"/>
      <c r="CF152" s="4"/>
      <c r="CG152" s="3"/>
      <c r="CH152" s="3"/>
      <c r="CI152" s="3"/>
      <c r="CJ152" s="3"/>
      <c r="CK152" s="14"/>
      <c r="CL152" s="4"/>
      <c r="CM152" s="4"/>
      <c r="CN152" s="2"/>
      <c r="CO152" s="2"/>
      <c r="CP152" s="2"/>
      <c r="CQ152" s="2"/>
      <c r="CR152" s="14"/>
      <c r="CS152" s="4"/>
      <c r="CT152" s="4"/>
      <c r="CU152" s="2"/>
      <c r="CV152" s="2"/>
      <c r="CW152" s="2"/>
      <c r="CX152" s="2"/>
      <c r="CY152" s="14"/>
    </row>
    <row r="153" spans="1:103">
      <c r="A153" s="83"/>
      <c r="B153" s="83"/>
      <c r="C153" s="83"/>
      <c r="D153" s="83"/>
      <c r="E153" s="83"/>
      <c r="F153" s="83"/>
      <c r="G153" s="83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26"/>
      <c r="AA153" s="271" t="s">
        <v>51</v>
      </c>
      <c r="AB153" s="260"/>
      <c r="AC153" s="261"/>
      <c r="AD153" s="262" t="s">
        <v>52</v>
      </c>
      <c r="AE153" s="263">
        <v>-2</v>
      </c>
      <c r="AF153" s="255"/>
      <c r="AG153" s="274"/>
      <c r="AH153" s="274"/>
      <c r="AI153" s="274"/>
      <c r="AJ153" s="145"/>
      <c r="AK153" s="145"/>
      <c r="AL153" s="145"/>
      <c r="AM153" s="145"/>
      <c r="AN153" s="133"/>
      <c r="AO153" s="181"/>
      <c r="AP153" s="74"/>
      <c r="AQ153" s="142"/>
      <c r="AR153" s="142"/>
      <c r="AS153" s="135"/>
      <c r="AT153" s="135"/>
      <c r="AU153" s="135"/>
      <c r="AV153" s="135"/>
      <c r="AW153" s="127"/>
      <c r="AX153" s="127"/>
      <c r="AY153" s="133"/>
      <c r="AZ153" s="133"/>
      <c r="BA153" s="133"/>
      <c r="BB153" s="133"/>
      <c r="BC153" s="166"/>
      <c r="BD153" s="127"/>
      <c r="BE153" s="127"/>
      <c r="BF153" s="142"/>
      <c r="BG153" s="183"/>
      <c r="BH153" s="183"/>
      <c r="BI153" s="133"/>
      <c r="BJ153" s="127"/>
      <c r="BK153" s="127"/>
      <c r="BL153" s="135"/>
      <c r="BM153" s="135"/>
      <c r="BN153" s="135"/>
      <c r="BO153" s="135"/>
      <c r="BP153" s="14"/>
      <c r="BQ153" s="127"/>
      <c r="BR153" s="127"/>
      <c r="BS153" s="133"/>
      <c r="BT153" s="133"/>
      <c r="BU153" s="133"/>
      <c r="BV153" s="133"/>
      <c r="BW153" s="14"/>
      <c r="BX153" s="127"/>
      <c r="BY153" s="127"/>
      <c r="BZ153" s="133"/>
      <c r="CA153" s="133"/>
      <c r="CB153" s="133"/>
      <c r="CC153" s="133"/>
      <c r="CD153" s="13"/>
      <c r="CE153" s="127"/>
      <c r="CF153" s="127"/>
      <c r="CG153" s="135"/>
      <c r="CH153" s="135"/>
      <c r="CI153" s="135"/>
      <c r="CJ153" s="135"/>
      <c r="CK153" s="14"/>
      <c r="CL153" s="127"/>
      <c r="CM153" s="127"/>
      <c r="CN153" s="133"/>
      <c r="CO153" s="133"/>
      <c r="CP153" s="133"/>
      <c r="CQ153" s="133"/>
      <c r="CR153" s="14"/>
      <c r="CS153" s="127"/>
      <c r="CT153" s="127"/>
      <c r="CU153" s="133"/>
      <c r="CV153" s="133"/>
      <c r="CW153" s="133"/>
      <c r="CX153" s="133"/>
      <c r="CY153" s="14"/>
    </row>
    <row r="154" spans="1:103" ht="13.5" thickBot="1">
      <c r="A154" s="83"/>
      <c r="B154" s="83"/>
      <c r="C154" s="83"/>
      <c r="D154" s="83"/>
      <c r="E154" s="83"/>
      <c r="F154" s="83"/>
      <c r="G154" s="83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26"/>
      <c r="AA154" s="273" t="s">
        <v>53</v>
      </c>
      <c r="AB154" s="264">
        <v>2</v>
      </c>
      <c r="AC154" s="265" t="s">
        <v>54</v>
      </c>
      <c r="AD154" s="266" t="s">
        <v>55</v>
      </c>
      <c r="AE154" s="267">
        <v>2.5000000000000001E-2</v>
      </c>
      <c r="AF154" s="268"/>
      <c r="AG154" s="274"/>
      <c r="AH154" s="274"/>
      <c r="AI154" s="274"/>
      <c r="AJ154" s="145"/>
      <c r="AK154" s="145"/>
      <c r="AL154" s="145"/>
      <c r="AM154" s="145"/>
      <c r="AN154" s="133"/>
      <c r="AO154" s="181"/>
      <c r="AP154" s="74"/>
      <c r="AQ154" s="142"/>
      <c r="AR154" s="142"/>
      <c r="AS154" s="135"/>
      <c r="AT154" s="135"/>
      <c r="AU154" s="135"/>
      <c r="AV154" s="135"/>
      <c r="AW154" s="127"/>
      <c r="AX154" s="127"/>
      <c r="AY154" s="133"/>
      <c r="AZ154" s="133"/>
      <c r="BA154" s="133"/>
      <c r="BB154" s="133"/>
      <c r="BC154" s="166"/>
      <c r="BD154" s="127"/>
      <c r="BE154" s="127"/>
      <c r="BF154" s="142"/>
      <c r="BG154" s="183"/>
      <c r="BH154" s="183"/>
      <c r="BI154" s="133"/>
      <c r="BJ154" s="127"/>
      <c r="BK154" s="127"/>
      <c r="BL154" s="135"/>
      <c r="BM154" s="135"/>
      <c r="BN154" s="135"/>
      <c r="BO154" s="135"/>
      <c r="BP154" s="14"/>
      <c r="BQ154" s="127"/>
      <c r="BR154" s="127"/>
      <c r="BS154" s="133"/>
      <c r="BT154" s="133"/>
      <c r="BU154" s="133"/>
      <c r="BV154" s="133"/>
      <c r="BW154" s="14"/>
      <c r="BX154" s="127"/>
      <c r="BY154" s="127"/>
      <c r="BZ154" s="133"/>
      <c r="CA154" s="133"/>
      <c r="CB154" s="133"/>
      <c r="CC154" s="133"/>
      <c r="CD154" s="13"/>
      <c r="CE154" s="127"/>
      <c r="CF154" s="127"/>
      <c r="CG154" s="135"/>
      <c r="CH154" s="135"/>
      <c r="CI154" s="135"/>
      <c r="CJ154" s="135"/>
      <c r="CK154" s="14"/>
      <c r="CL154" s="127"/>
      <c r="CM154" s="127"/>
      <c r="CN154" s="133"/>
      <c r="CO154" s="133"/>
      <c r="CP154" s="133"/>
      <c r="CQ154" s="133"/>
      <c r="CR154" s="14"/>
      <c r="CS154" s="127"/>
      <c r="CT154" s="127"/>
      <c r="CU154" s="133"/>
      <c r="CV154" s="133"/>
      <c r="CW154" s="133"/>
      <c r="CX154" s="133"/>
      <c r="CY154" s="14"/>
    </row>
    <row r="155" spans="1:103">
      <c r="A155" s="83"/>
      <c r="B155" s="83"/>
      <c r="C155" s="83"/>
      <c r="D155" s="83"/>
      <c r="E155" s="83"/>
      <c r="F155" s="83"/>
      <c r="G155" s="83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26"/>
      <c r="AH155" s="127"/>
      <c r="AI155" s="127"/>
      <c r="AJ155" s="135"/>
      <c r="AK155" s="135"/>
      <c r="AL155" s="135"/>
      <c r="AM155" s="135"/>
      <c r="AN155" s="133"/>
      <c r="AO155" s="181"/>
      <c r="AP155" s="74"/>
      <c r="AQ155" s="142"/>
      <c r="AR155" s="142"/>
      <c r="AS155" s="135"/>
      <c r="AT155" s="135"/>
      <c r="AU155" s="135"/>
      <c r="AV155" s="135"/>
      <c r="AW155" s="127"/>
      <c r="AX155" s="127"/>
      <c r="AY155" s="133"/>
      <c r="AZ155" s="133"/>
      <c r="BA155" s="133"/>
      <c r="BB155" s="133"/>
      <c r="BC155" s="166"/>
      <c r="BD155" s="127"/>
      <c r="BE155" s="127"/>
      <c r="BF155" s="142"/>
      <c r="BG155" s="183"/>
      <c r="BH155" s="183"/>
      <c r="BI155" s="133"/>
      <c r="BJ155" s="127"/>
      <c r="BK155" s="127"/>
      <c r="BL155" s="135"/>
      <c r="BM155" s="135"/>
      <c r="BN155" s="135"/>
      <c r="BO155" s="135"/>
      <c r="BP155" s="14"/>
      <c r="BQ155" s="127"/>
      <c r="BR155" s="127"/>
      <c r="BS155" s="127"/>
      <c r="BT155" s="127"/>
      <c r="BU155" s="127"/>
      <c r="BV155" s="133"/>
      <c r="BW155" s="14"/>
      <c r="BX155" s="127"/>
      <c r="BY155" s="127"/>
      <c r="BZ155" s="133"/>
      <c r="CA155" s="133"/>
      <c r="CB155" s="133"/>
      <c r="CC155" s="133"/>
      <c r="CD155" s="13"/>
      <c r="CE155" s="127"/>
      <c r="CF155" s="127"/>
      <c r="CG155" s="135"/>
      <c r="CH155" s="135"/>
      <c r="CI155" s="135"/>
      <c r="CJ155" s="135"/>
      <c r="CK155" s="14"/>
      <c r="CL155" s="127"/>
      <c r="CM155" s="127"/>
      <c r="CN155" s="133"/>
      <c r="CO155" s="133"/>
      <c r="CP155" s="133"/>
      <c r="CQ155" s="133"/>
      <c r="CR155" s="14"/>
      <c r="CS155" s="127"/>
      <c r="CT155" s="127"/>
      <c r="CU155" s="133"/>
      <c r="CV155" s="133"/>
      <c r="CW155" s="133"/>
      <c r="CX155" s="133"/>
      <c r="CY155" s="14"/>
    </row>
    <row r="156" spans="1:103">
      <c r="A156" s="83"/>
      <c r="B156" s="83"/>
      <c r="C156" s="83"/>
      <c r="D156" s="83"/>
      <c r="E156" s="83"/>
      <c r="F156" s="83"/>
      <c r="G156" s="83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26"/>
      <c r="AH156" s="127"/>
      <c r="AI156" s="127"/>
      <c r="AJ156" s="135"/>
      <c r="AK156" s="135"/>
      <c r="AL156" s="135"/>
      <c r="AM156" s="135"/>
      <c r="AN156" s="133"/>
      <c r="AO156" s="181"/>
      <c r="AP156" s="74"/>
      <c r="AQ156" s="142"/>
      <c r="AR156" s="142"/>
      <c r="AS156" s="135"/>
      <c r="AT156" s="135"/>
      <c r="AU156" s="135"/>
      <c r="AV156" s="135"/>
      <c r="AW156" s="127"/>
      <c r="AX156" s="127"/>
      <c r="AY156" s="133"/>
      <c r="AZ156" s="133"/>
      <c r="BA156" s="133"/>
      <c r="BB156" s="133"/>
      <c r="BC156" s="166"/>
      <c r="BD156" s="127"/>
      <c r="BE156" s="127"/>
      <c r="BF156" s="142"/>
      <c r="BG156" s="183"/>
      <c r="BH156" s="183"/>
      <c r="BI156" s="133"/>
      <c r="BJ156" s="127"/>
      <c r="BK156" s="127"/>
      <c r="BL156" s="135"/>
      <c r="BM156" s="135"/>
      <c r="BN156" s="135"/>
      <c r="BO156" s="135"/>
      <c r="BP156" s="14"/>
      <c r="BQ156" s="127"/>
      <c r="BR156" s="127"/>
      <c r="BS156" s="127"/>
      <c r="BT156" s="127"/>
      <c r="BU156" s="127"/>
      <c r="BV156" s="133"/>
      <c r="BW156" s="14"/>
      <c r="BX156" s="127"/>
      <c r="BY156" s="127"/>
      <c r="BZ156" s="133"/>
      <c r="CA156" s="133"/>
      <c r="CB156" s="133"/>
      <c r="CC156" s="133"/>
      <c r="CD156" s="13"/>
      <c r="CE156" s="127"/>
      <c r="CF156" s="127"/>
      <c r="CG156" s="135"/>
      <c r="CH156" s="135"/>
      <c r="CI156" s="135"/>
      <c r="CJ156" s="135"/>
      <c r="CK156" s="14"/>
      <c r="CL156" s="127"/>
      <c r="CM156" s="127"/>
      <c r="CN156" s="133"/>
      <c r="CO156" s="133"/>
      <c r="CP156" s="133"/>
      <c r="CQ156" s="133"/>
      <c r="CR156" s="14"/>
      <c r="CS156" s="127"/>
      <c r="CT156" s="127"/>
      <c r="CU156" s="133"/>
      <c r="CV156" s="133"/>
      <c r="CW156" s="133"/>
      <c r="CX156" s="133"/>
      <c r="CY156" s="14"/>
    </row>
    <row r="157" spans="1:103">
      <c r="A157" s="83"/>
      <c r="B157" s="83"/>
      <c r="C157" s="83"/>
      <c r="D157" s="83"/>
      <c r="E157" s="83"/>
      <c r="F157" s="83"/>
      <c r="G157" s="83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AH157" s="127"/>
      <c r="AI157" s="127"/>
      <c r="AJ157" s="135"/>
      <c r="AK157" s="135"/>
      <c r="AL157" s="135"/>
      <c r="AM157" s="135"/>
      <c r="AN157" s="133"/>
      <c r="AO157" s="181"/>
      <c r="AP157" s="74"/>
      <c r="AQ157" s="142"/>
      <c r="AR157" s="142"/>
      <c r="AS157" s="135"/>
      <c r="AT157" s="135"/>
      <c r="AU157" s="135"/>
      <c r="AV157" s="135"/>
      <c r="AW157" s="127"/>
      <c r="AX157" s="127"/>
      <c r="AY157" s="133"/>
      <c r="AZ157" s="133"/>
      <c r="BA157" s="133"/>
      <c r="BB157" s="133"/>
      <c r="BC157" s="166"/>
      <c r="BD157" s="127"/>
      <c r="BE157" s="127"/>
      <c r="BF157" s="142"/>
      <c r="BG157" s="183"/>
      <c r="BH157" s="183"/>
      <c r="BI157" s="133"/>
      <c r="BJ157" s="127"/>
      <c r="BK157" s="127"/>
      <c r="BL157" s="135"/>
      <c r="BM157" s="135"/>
      <c r="BN157" s="135"/>
      <c r="BO157" s="135"/>
      <c r="BP157" s="14"/>
      <c r="BQ157" s="127"/>
      <c r="BR157" s="127"/>
      <c r="BS157" s="127"/>
      <c r="BT157" s="127"/>
      <c r="BU157" s="127"/>
      <c r="BV157" s="133"/>
      <c r="BW157" s="14"/>
      <c r="BX157" s="127"/>
      <c r="BY157" s="127"/>
      <c r="BZ157" s="133"/>
      <c r="CA157" s="133"/>
      <c r="CB157" s="133"/>
      <c r="CC157" s="133"/>
      <c r="CD157" s="13"/>
      <c r="CE157" s="127"/>
      <c r="CF157" s="127"/>
      <c r="CG157" s="135"/>
      <c r="CH157" s="135"/>
      <c r="CI157" s="135"/>
      <c r="CJ157" s="135"/>
      <c r="CK157" s="14"/>
      <c r="CL157" s="127"/>
      <c r="CM157" s="127"/>
      <c r="CN157" s="133"/>
      <c r="CO157" s="133"/>
      <c r="CP157" s="133"/>
      <c r="CQ157" s="133"/>
      <c r="CR157" s="14"/>
      <c r="CS157" s="127"/>
      <c r="CT157" s="127"/>
      <c r="CU157" s="133"/>
      <c r="CV157" s="133"/>
      <c r="CW157" s="133"/>
      <c r="CX157" s="133"/>
      <c r="CY157" s="14"/>
    </row>
    <row r="158" spans="1:103">
      <c r="A158" s="184"/>
      <c r="B158" s="133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26"/>
      <c r="AH158" s="127"/>
      <c r="AI158" s="127"/>
      <c r="AJ158" s="135"/>
      <c r="AK158" s="135"/>
      <c r="AL158" s="135"/>
      <c r="AM158" s="135"/>
      <c r="AN158" s="133"/>
      <c r="AO158" s="181"/>
      <c r="AP158" s="74"/>
      <c r="AQ158" s="142"/>
      <c r="AR158" s="142"/>
      <c r="AS158" s="26" t="str">
        <f>IF(ISNUMBER(AJ158),AJ158-($D151*AJ157+$E151),"")</f>
        <v/>
      </c>
      <c r="AT158" s="26" t="str">
        <f>IF(ISNUMBER(AK158),AK158-($D151*AK157+$E151),"")</f>
        <v/>
      </c>
      <c r="AU158" s="26"/>
      <c r="AV158" s="26" t="str">
        <f>IF(ISNUMBER(AM158),AM158-($D151*AM157+$E151),"")</f>
        <v/>
      </c>
      <c r="AW158" s="127"/>
      <c r="AX158" s="127"/>
      <c r="AY158" s="133"/>
      <c r="AZ158" s="133"/>
      <c r="BA158" s="133"/>
      <c r="BB158" s="133"/>
      <c r="BC158" s="166"/>
      <c r="BD158" s="127"/>
      <c r="BE158" s="127"/>
      <c r="BF158" s="142"/>
      <c r="BG158" s="183"/>
      <c r="BH158" s="183"/>
      <c r="BI158" s="133"/>
      <c r="BJ158" s="127"/>
      <c r="BK158" s="127"/>
      <c r="BL158" s="78" t="str">
        <f>IF(ISNUMBER(AS158),AS158/AJ150,"")</f>
        <v/>
      </c>
      <c r="BM158" s="78" t="str">
        <f>IF(ISNUMBER(AT158),AT158/AK150,"")</f>
        <v/>
      </c>
      <c r="BN158" s="78"/>
      <c r="BO158" s="78" t="str">
        <f>IF(ISNUMBER(AV158),AV158/AM150,"")</f>
        <v/>
      </c>
      <c r="BP158" s="117"/>
      <c r="BQ158" s="141"/>
      <c r="BR158" s="127"/>
      <c r="BS158" s="127"/>
      <c r="BT158" s="127"/>
      <c r="BU158" s="127"/>
      <c r="BV158" s="24"/>
      <c r="BW158" s="117"/>
      <c r="BX158" s="141"/>
      <c r="BY158" s="141"/>
      <c r="BZ158" s="27" t="s">
        <v>0</v>
      </c>
      <c r="CA158" s="24" t="str">
        <f>IF(ISNUMBER(BL158),1-BL158/BM158,"")</f>
        <v/>
      </c>
      <c r="CB158" s="24"/>
      <c r="CC158" s="24"/>
      <c r="CD158" s="197"/>
      <c r="CE158" s="141"/>
      <c r="CF158" s="141"/>
      <c r="CG158" s="147"/>
      <c r="CH158" s="147"/>
      <c r="CI158" s="147"/>
      <c r="CJ158" s="147"/>
      <c r="CK158" s="117"/>
      <c r="CL158" s="141"/>
      <c r="CM158" s="141"/>
      <c r="CN158" s="134"/>
      <c r="CO158" s="134"/>
      <c r="CP158" s="134"/>
      <c r="CQ158" s="134"/>
      <c r="CR158" s="117"/>
      <c r="CS158" s="141"/>
      <c r="CT158" s="141"/>
      <c r="CU158" s="134"/>
      <c r="CV158" s="134"/>
      <c r="CW158" s="134"/>
      <c r="CX158" s="134"/>
      <c r="CY158" s="117"/>
    </row>
    <row r="159" spans="1:103">
      <c r="A159" s="184"/>
      <c r="B159" s="133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26"/>
      <c r="AH159" s="127"/>
      <c r="AI159" s="127"/>
      <c r="AJ159" s="135"/>
      <c r="AK159" s="135"/>
      <c r="AL159" s="135"/>
      <c r="AM159" s="135"/>
      <c r="AN159" s="133"/>
      <c r="AO159" s="181"/>
      <c r="AP159" s="74"/>
      <c r="AQ159" s="142"/>
      <c r="AR159" s="142"/>
      <c r="AS159" s="147"/>
      <c r="AT159" s="147"/>
      <c r="AU159" s="147"/>
      <c r="AV159" s="147"/>
      <c r="AW159" s="127"/>
      <c r="AX159" s="127"/>
      <c r="AY159" s="133"/>
      <c r="AZ159" s="133"/>
      <c r="BA159" s="133"/>
      <c r="BB159" s="133"/>
      <c r="BC159" s="166"/>
      <c r="BD159" s="127"/>
      <c r="BE159" s="127"/>
      <c r="BF159" s="142"/>
      <c r="BG159" s="183"/>
      <c r="BH159" s="183"/>
      <c r="BI159" s="133"/>
      <c r="BJ159" s="127"/>
      <c r="BK159" s="127"/>
      <c r="BL159" s="147"/>
      <c r="BM159" s="147"/>
      <c r="BN159" s="147"/>
      <c r="BO159" s="147"/>
      <c r="BP159" s="117"/>
      <c r="BQ159" s="141"/>
      <c r="BR159" s="127"/>
      <c r="BS159" s="127"/>
      <c r="BT159" s="127"/>
      <c r="BU159" s="127"/>
      <c r="BV159" s="134"/>
      <c r="BW159" s="117"/>
      <c r="BX159" s="141"/>
      <c r="BY159" s="141"/>
      <c r="BZ159" s="134"/>
      <c r="CA159" s="134"/>
      <c r="CB159" s="134"/>
      <c r="CC159" s="134"/>
      <c r="CD159" s="197"/>
      <c r="CE159" s="141"/>
      <c r="CF159" s="141"/>
      <c r="CG159" s="147"/>
      <c r="CH159" s="147"/>
      <c r="CI159" s="147"/>
      <c r="CJ159" s="147"/>
      <c r="CK159" s="117"/>
      <c r="CL159" s="141"/>
      <c r="CM159" s="141"/>
      <c r="CN159" s="134"/>
      <c r="CO159" s="134"/>
      <c r="CP159" s="134"/>
      <c r="CQ159" s="134"/>
      <c r="CR159" s="117"/>
      <c r="CS159" s="141"/>
      <c r="CT159" s="141"/>
      <c r="CU159" s="134"/>
      <c r="CV159" s="134"/>
      <c r="CW159" s="134"/>
      <c r="CX159" s="134"/>
      <c r="CY159" s="117"/>
    </row>
    <row r="160" spans="1:103" ht="13.5" thickBot="1">
      <c r="A160" s="460" t="s">
        <v>68</v>
      </c>
      <c r="B160" s="198" t="str">
        <f>$G$22</f>
        <v>DatLab 7 Template 16-08-02</v>
      </c>
      <c r="C160" s="199"/>
      <c r="D160" s="199"/>
      <c r="E160" s="199"/>
      <c r="F160" s="199"/>
      <c r="G160" s="199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1"/>
      <c r="AA160" s="202"/>
      <c r="AB160" s="202"/>
      <c r="AC160" s="202"/>
      <c r="AD160" s="202"/>
      <c r="AE160" s="202"/>
      <c r="AF160" s="202"/>
      <c r="AG160" s="202"/>
      <c r="AH160" s="12" t="str">
        <f>$B160</f>
        <v>DatLab 7 Template 16-08-02</v>
      </c>
      <c r="AI160" s="161"/>
      <c r="AJ160" s="203"/>
      <c r="AK160" s="203"/>
      <c r="AL160" s="203"/>
      <c r="AM160" s="203"/>
      <c r="AN160" s="204"/>
      <c r="AO160" s="205"/>
      <c r="AP160" s="206"/>
      <c r="AQ160" s="79" t="str">
        <f>$B160</f>
        <v>DatLab 7 Template 16-08-02</v>
      </c>
      <c r="AR160" s="161"/>
      <c r="AS160" s="203"/>
      <c r="AT160" s="203"/>
      <c r="AU160" s="203"/>
      <c r="AV160" s="203"/>
      <c r="AW160" s="161"/>
      <c r="AX160" s="161"/>
      <c r="AY160" s="204"/>
      <c r="AZ160" s="204"/>
      <c r="BA160" s="204"/>
      <c r="BB160" s="204"/>
      <c r="BC160" s="207"/>
      <c r="BD160" s="161"/>
      <c r="BE160" s="161"/>
      <c r="BF160" s="61"/>
      <c r="BG160" s="208"/>
      <c r="BH160" s="208"/>
      <c r="BI160" s="204"/>
      <c r="BJ160" s="79" t="str">
        <f>$B160</f>
        <v>DatLab 7 Template 16-08-02</v>
      </c>
      <c r="BK160" s="161"/>
      <c r="BL160" s="203"/>
      <c r="BM160" s="203"/>
      <c r="BN160" s="203"/>
      <c r="BO160" s="203"/>
      <c r="BP160" s="209"/>
      <c r="BQ160" s="79" t="str">
        <f>$B160</f>
        <v>DatLab 7 Template 16-08-02</v>
      </c>
      <c r="BR160" s="200"/>
      <c r="BS160" s="200"/>
      <c r="BT160" s="200"/>
      <c r="BU160" s="200"/>
      <c r="BV160" s="204"/>
      <c r="BW160" s="209"/>
      <c r="BX160" s="79" t="str">
        <f>$B160</f>
        <v>DatLab 7 Template 16-08-02</v>
      </c>
      <c r="BY160" s="161"/>
      <c r="BZ160" s="204"/>
      <c r="CA160" s="204"/>
      <c r="CB160" s="204"/>
      <c r="CC160" s="204"/>
      <c r="CD160" s="210"/>
      <c r="CE160" s="79" t="str">
        <f>$B160</f>
        <v>DatLab 7 Template 16-08-02</v>
      </c>
      <c r="CF160" s="161"/>
      <c r="CG160" s="203"/>
      <c r="CH160" s="203"/>
      <c r="CI160" s="203"/>
      <c r="CJ160" s="203"/>
      <c r="CK160" s="209"/>
      <c r="CL160" s="79" t="str">
        <f>$B160</f>
        <v>DatLab 7 Template 16-08-02</v>
      </c>
      <c r="CM160" s="161"/>
      <c r="CN160" s="204"/>
      <c r="CO160" s="204"/>
      <c r="CP160" s="204"/>
      <c r="CQ160" s="204"/>
      <c r="CR160" s="209"/>
      <c r="CS160" s="79" t="str">
        <f>$B160</f>
        <v>DatLab 7 Template 16-08-02</v>
      </c>
      <c r="CT160" s="161"/>
      <c r="CU160" s="204"/>
      <c r="CV160" s="204"/>
      <c r="CW160" s="204"/>
      <c r="CX160" s="204"/>
      <c r="CY160" s="209"/>
    </row>
    <row r="161" spans="1:104">
      <c r="A161" s="331" t="s">
        <v>110</v>
      </c>
      <c r="B161" s="285" t="str">
        <f>AA164</f>
        <v>•</v>
      </c>
      <c r="C161" s="277"/>
      <c r="D161" s="30"/>
      <c r="F161" s="55" t="s">
        <v>16</v>
      </c>
      <c r="G161" s="56">
        <f>AC165</f>
        <v>0</v>
      </c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425"/>
      <c r="AC161" s="110"/>
      <c r="AD161" s="110"/>
      <c r="AE161" s="110"/>
      <c r="AF161" s="110"/>
      <c r="AG161" s="110"/>
      <c r="AH161" s="110"/>
      <c r="AI161" s="180" t="s">
        <v>65</v>
      </c>
      <c r="AJ161" s="485" t="str">
        <f>AJ$1</f>
        <v>R</v>
      </c>
      <c r="AK161" s="31" t="str">
        <f t="shared" ref="AK161:AM161" si="180">AK$1</f>
        <v>1Omy</v>
      </c>
      <c r="AL161" s="32" t="str">
        <f t="shared" si="180"/>
        <v>2U</v>
      </c>
      <c r="AM161" s="33" t="str">
        <f t="shared" si="180"/>
        <v>3Ama</v>
      </c>
      <c r="AN161" s="133"/>
      <c r="AO161" s="181"/>
      <c r="AP161" s="74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8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3"/>
      <c r="BR161" s="143"/>
      <c r="BS161" s="143"/>
      <c r="BT161" s="143"/>
      <c r="BU161" s="143"/>
      <c r="BV161" s="143"/>
      <c r="BW161" s="14"/>
      <c r="BY161" s="143"/>
      <c r="BZ161" s="143"/>
      <c r="CA161" s="143"/>
      <c r="CB161" s="143"/>
      <c r="CC161" s="143"/>
      <c r="CD161" s="13"/>
      <c r="CF161" s="143"/>
      <c r="CG161" s="143"/>
      <c r="CH161" s="143"/>
      <c r="CI161" s="143"/>
      <c r="CJ161" s="143"/>
      <c r="CK161" s="13"/>
      <c r="CM161" s="143"/>
      <c r="CN161" s="143"/>
      <c r="CO161" s="143"/>
      <c r="CP161" s="143"/>
      <c r="CQ161" s="143"/>
      <c r="CR161" s="13"/>
      <c r="CT161" s="143"/>
      <c r="CU161" s="143"/>
      <c r="CV161" s="143"/>
      <c r="CW161" s="143"/>
      <c r="CX161" s="143"/>
      <c r="CY161" s="13"/>
    </row>
    <row r="162" spans="1:104">
      <c r="A162" s="452" t="str">
        <f>E162</f>
        <v/>
      </c>
      <c r="B162" s="286" t="s">
        <v>26</v>
      </c>
      <c r="C162" s="88">
        <f>AB167</f>
        <v>0</v>
      </c>
      <c r="D162" s="88">
        <f>AB169</f>
        <v>0</v>
      </c>
      <c r="E162" s="278" t="str">
        <f>IF(ISNUMBER(AB170),AB170+0.01*AB171,"")</f>
        <v/>
      </c>
      <c r="F162" s="279" t="s">
        <v>10</v>
      </c>
      <c r="G162" s="98">
        <f>AE173</f>
        <v>-2</v>
      </c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240" t="str">
        <f>$E162</f>
        <v/>
      </c>
      <c r="AA162" s="176"/>
      <c r="AB162" s="176"/>
      <c r="AC162" s="176"/>
      <c r="AD162" s="176"/>
      <c r="AE162" s="176"/>
      <c r="AF162" s="176"/>
      <c r="AG162" s="176"/>
      <c r="AH162" s="57" t="s">
        <v>215</v>
      </c>
      <c r="AI162" s="58" t="s">
        <v>12</v>
      </c>
      <c r="AJ162" s="182">
        <f>AJ166</f>
        <v>0</v>
      </c>
      <c r="AK162" s="182">
        <f t="shared" ref="AK162:AM162" si="181">AK166</f>
        <v>0</v>
      </c>
      <c r="AL162" s="182">
        <f t="shared" si="181"/>
        <v>0</v>
      </c>
      <c r="AM162" s="182">
        <f t="shared" si="181"/>
        <v>0</v>
      </c>
      <c r="AN162" s="133"/>
      <c r="AO162" s="181"/>
      <c r="AP162" s="74"/>
      <c r="AQ162" s="142"/>
      <c r="AR162" s="142"/>
      <c r="AS162" s="135"/>
      <c r="AT162" s="135"/>
      <c r="AU162" s="135"/>
      <c r="AV162" s="135"/>
      <c r="AW162" s="127"/>
      <c r="AX162" s="127"/>
      <c r="AY162" s="133"/>
      <c r="AZ162" s="133"/>
      <c r="BA162" s="133"/>
      <c r="BB162" s="133"/>
      <c r="BC162" s="166"/>
      <c r="BD162" s="127"/>
      <c r="BE162" s="127"/>
      <c r="BF162" s="142"/>
      <c r="BG162" s="183"/>
      <c r="BH162" s="183"/>
      <c r="BI162" s="133"/>
      <c r="BJ162" s="127"/>
      <c r="BK162" s="127"/>
      <c r="BL162" s="135"/>
      <c r="BM162" s="135"/>
      <c r="BN162" s="135"/>
      <c r="BO162" s="135"/>
      <c r="BP162" s="14"/>
      <c r="BQ162" s="127"/>
      <c r="BR162" s="127"/>
      <c r="BS162" s="133"/>
      <c r="BT162" s="133"/>
      <c r="BU162" s="133"/>
      <c r="BV162" s="133"/>
      <c r="BW162" s="14"/>
      <c r="BX162" s="127"/>
      <c r="BY162" s="127"/>
      <c r="BZ162" s="133"/>
      <c r="CA162" s="133"/>
      <c r="CB162" s="133"/>
      <c r="CC162" s="133"/>
      <c r="CD162" s="13"/>
      <c r="CE162" s="127"/>
      <c r="CF162" s="127"/>
      <c r="CG162" s="135"/>
      <c r="CH162" s="135"/>
      <c r="CI162" s="135"/>
      <c r="CJ162" s="135"/>
      <c r="CK162" s="14"/>
      <c r="CL162" s="127"/>
      <c r="CM162" s="127"/>
      <c r="CN162" s="133"/>
      <c r="CO162" s="133"/>
      <c r="CP162" s="133"/>
      <c r="CQ162" s="133"/>
      <c r="CR162" s="14"/>
      <c r="CS162" s="127"/>
      <c r="CT162" s="127"/>
      <c r="CU162" s="133"/>
      <c r="CV162" s="133"/>
      <c r="CW162" s="133"/>
      <c r="CX162" s="133"/>
      <c r="CY162" s="14"/>
    </row>
    <row r="163" spans="1:104" ht="13.5" thickBot="1">
      <c r="A163" s="457" t="s">
        <v>84</v>
      </c>
      <c r="B163" s="280">
        <f>AB168</f>
        <v>0</v>
      </c>
      <c r="C163" s="281" t="s">
        <v>35</v>
      </c>
      <c r="D163" s="281" t="s">
        <v>181</v>
      </c>
      <c r="E163" s="22">
        <f>E164/G164</f>
        <v>0</v>
      </c>
      <c r="F163" s="279" t="s">
        <v>11</v>
      </c>
      <c r="G163" s="99">
        <f>AE174</f>
        <v>2.5000000000000001E-2</v>
      </c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463" t="s">
        <v>80</v>
      </c>
      <c r="AA163" s="133" t="s">
        <v>83</v>
      </c>
      <c r="AB163" s="51"/>
      <c r="AC163" s="110" t="str">
        <f>$G$3</f>
        <v>DatLab 7</v>
      </c>
      <c r="AD163" s="51"/>
      <c r="AE163" s="51"/>
      <c r="AF163" s="96"/>
      <c r="AG163" s="51"/>
      <c r="AH163" s="59" t="s">
        <v>8</v>
      </c>
      <c r="AI163" s="59" t="s">
        <v>183</v>
      </c>
      <c r="AJ163" s="60">
        <f>$E163-($E163*AJ162/1000)/2</f>
        <v>0</v>
      </c>
      <c r="AK163" s="60">
        <f>$E163-($E163*(SUM(AJ162:AK162))/1000)/2</f>
        <v>0</v>
      </c>
      <c r="AL163" s="60">
        <f>$E163-($E163*(SUM(AJ162:AL162))/1000)/2</f>
        <v>0</v>
      </c>
      <c r="AM163" s="60">
        <f>$E163-($E163*(SUM(AJ162:AM162))/1000)/2</f>
        <v>0</v>
      </c>
      <c r="AN163" s="133"/>
      <c r="AO163" s="181"/>
      <c r="AP163" s="74"/>
      <c r="AQ163" s="142"/>
      <c r="AR163" s="142"/>
      <c r="AS163" s="135"/>
      <c r="AT163" s="135"/>
      <c r="AU163" s="135"/>
      <c r="AV163" s="135"/>
      <c r="AW163" s="127"/>
      <c r="AX163" s="127"/>
      <c r="AY163" s="133"/>
      <c r="AZ163" s="133"/>
      <c r="BA163" s="133"/>
      <c r="BB163" s="133"/>
      <c r="BC163" s="166"/>
      <c r="BD163" s="127"/>
      <c r="BE163" s="127"/>
      <c r="BF163" s="142"/>
      <c r="BG163" s="183"/>
      <c r="BH163" s="183"/>
      <c r="BI163" s="133"/>
      <c r="BJ163" s="127"/>
      <c r="BK163" s="127"/>
      <c r="BL163" s="135"/>
      <c r="BM163" s="135"/>
      <c r="BN163" s="135"/>
      <c r="BO163" s="135"/>
      <c r="BP163" s="14"/>
      <c r="BQ163" s="127"/>
      <c r="BR163" s="127"/>
      <c r="BS163" s="133"/>
      <c r="BT163" s="133"/>
      <c r="BU163" s="133"/>
      <c r="BV163" s="133"/>
      <c r="BW163" s="14"/>
      <c r="BX163" s="127"/>
      <c r="BY163" s="127"/>
      <c r="BZ163" s="133"/>
      <c r="CA163" s="133"/>
      <c r="CB163" s="133"/>
      <c r="CC163" s="133"/>
      <c r="CD163" s="13"/>
      <c r="CE163" s="127"/>
      <c r="CF163" s="127"/>
      <c r="CG163" s="135"/>
      <c r="CH163" s="135"/>
      <c r="CI163" s="135"/>
      <c r="CJ163" s="135"/>
      <c r="CK163" s="14"/>
      <c r="CL163" s="127"/>
      <c r="CM163" s="127"/>
      <c r="CN163" s="133"/>
      <c r="CO163" s="133"/>
      <c r="CP163" s="133"/>
      <c r="CQ163" s="133"/>
      <c r="CR163" s="14"/>
      <c r="CS163" s="127"/>
      <c r="CT163" s="127"/>
      <c r="CU163" s="133"/>
      <c r="CV163" s="133"/>
      <c r="CW163" s="133"/>
      <c r="CX163" s="133"/>
      <c r="CY163" s="14"/>
      <c r="CZ163" s="10" t="s">
        <v>9</v>
      </c>
    </row>
    <row r="164" spans="1:104" ht="14.25" thickTop="1" thickBot="1">
      <c r="A164" s="184"/>
      <c r="B164" s="282">
        <f>AB166</f>
        <v>0</v>
      </c>
      <c r="C164" s="283" t="s">
        <v>7</v>
      </c>
      <c r="D164" s="283" t="s">
        <v>182</v>
      </c>
      <c r="E164" s="100">
        <f>AB173</f>
        <v>0</v>
      </c>
      <c r="F164" s="284" t="s">
        <v>36</v>
      </c>
      <c r="G164" s="62">
        <f>AB174</f>
        <v>2</v>
      </c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241" t="s">
        <v>33</v>
      </c>
      <c r="AA164" s="211" t="s">
        <v>177</v>
      </c>
      <c r="AB164" s="242"/>
      <c r="AC164" s="242"/>
      <c r="AD164" s="242"/>
      <c r="AE164" s="242"/>
      <c r="AF164" s="243"/>
      <c r="AG164" s="117"/>
      <c r="AH164" s="117"/>
      <c r="AI164" s="117"/>
      <c r="AJ164" s="117"/>
      <c r="AK164" s="117"/>
      <c r="AL164" s="117"/>
      <c r="AM164" s="117"/>
      <c r="AP164" s="74"/>
      <c r="AS164" s="135"/>
      <c r="AT164" s="135"/>
      <c r="AU164" s="135"/>
      <c r="AV164" s="135"/>
      <c r="BC164" s="166"/>
      <c r="BD164" s="127"/>
      <c r="BE164" s="127"/>
      <c r="BF164" s="142"/>
      <c r="BG164" s="183"/>
      <c r="BH164" s="183"/>
      <c r="BI164" s="133"/>
      <c r="BJ164" s="127"/>
      <c r="BK164" s="127"/>
      <c r="BL164" s="135"/>
      <c r="BM164" s="135"/>
      <c r="BN164" s="135"/>
      <c r="BO164" s="135"/>
      <c r="BP164" s="14"/>
      <c r="BQ164" s="127"/>
      <c r="BR164" s="127"/>
      <c r="BS164" s="133"/>
      <c r="BT164" s="133"/>
      <c r="BU164" s="133"/>
      <c r="BV164" s="133"/>
      <c r="BW164" s="14"/>
      <c r="BX164" s="127"/>
      <c r="BY164" s="127"/>
      <c r="BZ164" s="133"/>
      <c r="CA164" s="133"/>
      <c r="CB164" s="133"/>
      <c r="CC164" s="133"/>
      <c r="CD164" s="13"/>
      <c r="CE164" s="127"/>
      <c r="CF164" s="127"/>
      <c r="CG164" s="135"/>
      <c r="CH164" s="135"/>
      <c r="CI164" s="135"/>
      <c r="CJ164" s="135"/>
      <c r="CK164" s="14"/>
      <c r="CL164" s="127"/>
      <c r="CM164" s="127"/>
      <c r="CN164" s="133"/>
      <c r="CO164" s="133"/>
      <c r="CP164" s="133"/>
      <c r="CQ164" s="133"/>
      <c r="CR164" s="14"/>
      <c r="CS164" s="127"/>
      <c r="CT164" s="127"/>
      <c r="CU164" s="133"/>
      <c r="CV164" s="133"/>
      <c r="CW164" s="133"/>
      <c r="CX164" s="133"/>
      <c r="CY164" s="14"/>
      <c r="CZ164" s="101" t="s">
        <v>66</v>
      </c>
    </row>
    <row r="165" spans="1:104" ht="13.5" thickBot="1">
      <c r="A165" s="83" t="s">
        <v>69</v>
      </c>
      <c r="B165" s="63"/>
      <c r="C165" s="134"/>
      <c r="D165" s="41"/>
      <c r="E165" s="41"/>
      <c r="F165" s="469" t="s">
        <v>166</v>
      </c>
      <c r="G165" s="469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16"/>
      <c r="AA165" s="269"/>
      <c r="AB165" s="244" t="s">
        <v>56</v>
      </c>
      <c r="AC165" s="245"/>
      <c r="AD165" s="246" t="s">
        <v>37</v>
      </c>
      <c r="AE165" s="247" t="s">
        <v>38</v>
      </c>
      <c r="AF165" s="248"/>
      <c r="AG165" s="102"/>
      <c r="AH165" s="15"/>
      <c r="AI165" s="15"/>
      <c r="AJ165" s="485"/>
      <c r="AK165" s="31"/>
      <c r="AL165" s="32"/>
      <c r="AM165" s="33"/>
      <c r="AN165" s="133"/>
      <c r="AO165" s="181"/>
      <c r="AP165" s="74"/>
      <c r="AS165" s="135"/>
      <c r="AT165" s="135"/>
      <c r="AU165" s="135"/>
      <c r="AV165" s="135"/>
      <c r="AW165" s="127"/>
      <c r="AX165" s="127"/>
      <c r="AY165" s="133"/>
      <c r="AZ165" s="133"/>
      <c r="BA165" s="133"/>
      <c r="BB165" s="133"/>
      <c r="BC165" s="166"/>
      <c r="BD165" s="127"/>
      <c r="BE165" s="127"/>
      <c r="BF165" s="142"/>
      <c r="BG165" s="183"/>
      <c r="BH165" s="183"/>
      <c r="BI165" s="133"/>
      <c r="BJ165" s="127"/>
      <c r="BK165" s="127"/>
      <c r="BL165" s="135"/>
      <c r="BM165" s="135"/>
      <c r="BN165" s="135"/>
      <c r="BO165" s="135"/>
      <c r="BP165" s="14"/>
      <c r="BQ165" s="127"/>
      <c r="BR165" s="127"/>
      <c r="BS165" s="133"/>
      <c r="BT165" s="133"/>
      <c r="BU165" s="133"/>
      <c r="BV165" s="133"/>
      <c r="BW165" s="14"/>
      <c r="BX165" s="127"/>
      <c r="BY165" s="127"/>
      <c r="BZ165" s="133"/>
      <c r="CA165" s="133"/>
      <c r="CB165" s="133"/>
      <c r="CC165" s="133"/>
      <c r="CD165" s="13"/>
      <c r="CE165" s="127"/>
      <c r="CF165" s="127"/>
      <c r="CG165" s="135"/>
      <c r="CH165" s="135"/>
      <c r="CI165" s="135"/>
      <c r="CJ165" s="135"/>
      <c r="CK165" s="14"/>
      <c r="CL165" s="127"/>
      <c r="CM165" s="127"/>
      <c r="CN165" s="133"/>
      <c r="CO165" s="133"/>
      <c r="CP165" s="133"/>
      <c r="CQ165" s="133"/>
      <c r="CR165" s="14"/>
      <c r="CS165" s="127"/>
      <c r="CT165" s="127"/>
      <c r="CU165" s="133"/>
      <c r="CV165" s="133"/>
      <c r="CW165" s="133"/>
      <c r="CX165" s="133"/>
      <c r="CY165" s="14"/>
    </row>
    <row r="166" spans="1:104">
      <c r="A166" s="9" t="s">
        <v>70</v>
      </c>
      <c r="B166" s="83"/>
      <c r="C166" s="13"/>
      <c r="D166" s="185"/>
      <c r="E166" s="8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26"/>
      <c r="AA166" s="270" t="s">
        <v>39</v>
      </c>
      <c r="AB166" s="249"/>
      <c r="AC166" s="250"/>
      <c r="AD166" s="251" t="s">
        <v>40</v>
      </c>
      <c r="AE166" s="247"/>
      <c r="AF166" s="252"/>
      <c r="AG166" s="102"/>
      <c r="AH166" s="186"/>
      <c r="AI166" s="186"/>
      <c r="AJ166" s="133"/>
      <c r="AK166" s="133"/>
      <c r="AL166" s="133"/>
      <c r="AM166" s="133"/>
      <c r="AN166" s="133"/>
      <c r="AO166" s="181"/>
      <c r="AP166" s="74"/>
      <c r="AQ166" s="64" t="s">
        <v>17</v>
      </c>
      <c r="AR166" s="187"/>
      <c r="AS166" s="135"/>
      <c r="AT166" s="135"/>
      <c r="AU166" s="135"/>
      <c r="AV166" s="135"/>
      <c r="AW166" s="127"/>
      <c r="AX166" s="127"/>
      <c r="AY166" s="133"/>
      <c r="AZ166" s="133"/>
      <c r="BA166" s="133"/>
      <c r="BB166" s="133"/>
      <c r="BC166" s="166"/>
      <c r="BD166" s="127"/>
      <c r="BE166" s="127"/>
      <c r="BF166" s="142"/>
      <c r="BG166" s="183"/>
      <c r="BH166" s="183"/>
      <c r="BI166" s="133"/>
      <c r="BJ166" s="127"/>
      <c r="BK166" s="127"/>
      <c r="BL166" s="135"/>
      <c r="BM166" s="135"/>
      <c r="BN166" s="135"/>
      <c r="BO166" s="135"/>
      <c r="BP166" s="14"/>
      <c r="BQ166" s="127"/>
      <c r="BR166" s="127"/>
      <c r="BS166" s="133"/>
      <c r="BT166" s="133"/>
      <c r="BU166" s="133"/>
      <c r="BV166" s="133"/>
      <c r="BW166" s="14"/>
      <c r="BX166" s="127"/>
      <c r="BY166" s="127"/>
      <c r="BZ166" s="133"/>
      <c r="CA166" s="133"/>
      <c r="CB166" s="133"/>
      <c r="CC166" s="133"/>
      <c r="CD166" s="13"/>
      <c r="CE166" s="127"/>
      <c r="CF166" s="127"/>
      <c r="CG166" s="135"/>
      <c r="CH166" s="135"/>
      <c r="CI166" s="135"/>
      <c r="CJ166" s="135"/>
      <c r="CK166" s="14"/>
      <c r="CL166" s="127"/>
      <c r="CM166" s="127"/>
      <c r="CN166" s="133"/>
      <c r="CO166" s="133"/>
      <c r="CP166" s="133"/>
      <c r="CQ166" s="133"/>
      <c r="CR166" s="14"/>
      <c r="CS166" s="127"/>
      <c r="CT166" s="127"/>
      <c r="CU166" s="133"/>
      <c r="CV166" s="133"/>
      <c r="CW166" s="133"/>
      <c r="CX166" s="133"/>
      <c r="CY166" s="14"/>
    </row>
    <row r="167" spans="1:104" ht="13.5" thickBot="1">
      <c r="A167" s="83"/>
      <c r="B167" s="83"/>
      <c r="C167" s="83"/>
      <c r="D167" s="85"/>
      <c r="E167" s="84"/>
      <c r="F167" s="86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26"/>
      <c r="AA167" s="271" t="s">
        <v>41</v>
      </c>
      <c r="AB167" s="253"/>
      <c r="AC167" s="254"/>
      <c r="AD167" s="158" t="s">
        <v>42</v>
      </c>
      <c r="AE167" s="117"/>
      <c r="AF167" s="255"/>
      <c r="AG167" s="14"/>
      <c r="AH167" s="186"/>
      <c r="AI167" s="186"/>
      <c r="AJ167" s="188"/>
      <c r="AK167" s="188"/>
      <c r="AL167" s="188"/>
      <c r="AM167" s="188"/>
      <c r="AN167" s="133"/>
      <c r="AO167" s="181"/>
      <c r="AP167" s="74"/>
      <c r="AQ167" s="65" t="s">
        <v>43</v>
      </c>
      <c r="AR167" s="66"/>
      <c r="AS167" s="135"/>
      <c r="AT167" s="135"/>
      <c r="AU167" s="135"/>
      <c r="AV167" s="135"/>
      <c r="AW167" s="127"/>
      <c r="AX167" s="127"/>
      <c r="AY167" s="133"/>
      <c r="AZ167" s="133"/>
      <c r="BA167" s="133"/>
      <c r="BB167" s="133"/>
      <c r="BC167" s="166"/>
      <c r="BD167" s="127"/>
      <c r="BE167" s="127"/>
      <c r="BF167" s="142"/>
      <c r="BG167" s="183"/>
      <c r="BH167" s="183"/>
      <c r="BI167" s="133"/>
      <c r="BJ167" s="127"/>
      <c r="BK167" s="127"/>
      <c r="BL167" s="135"/>
      <c r="BM167" s="135"/>
      <c r="BN167" s="135"/>
      <c r="BO167" s="135"/>
      <c r="BP167" s="14"/>
      <c r="BQ167" s="127"/>
      <c r="BR167" s="127"/>
      <c r="BS167" s="133"/>
      <c r="BT167" s="133"/>
      <c r="BU167" s="133"/>
      <c r="BV167" s="133"/>
      <c r="BW167" s="14"/>
      <c r="BX167" s="127"/>
      <c r="BY167" s="127"/>
      <c r="BZ167" s="133"/>
      <c r="CA167" s="133"/>
      <c r="CB167" s="133"/>
      <c r="CC167" s="133"/>
      <c r="CD167" s="13"/>
      <c r="CE167" s="127"/>
      <c r="CF167" s="127"/>
      <c r="CG167" s="135"/>
      <c r="CH167" s="135"/>
      <c r="CI167" s="135"/>
      <c r="CJ167" s="135"/>
      <c r="CK167" s="14"/>
      <c r="CL167" s="127"/>
      <c r="CM167" s="127"/>
      <c r="CN167" s="133"/>
      <c r="CO167" s="133"/>
      <c r="CP167" s="133"/>
      <c r="CQ167" s="133"/>
      <c r="CR167" s="14"/>
      <c r="CS167" s="127"/>
      <c r="CT167" s="127"/>
      <c r="CU167" s="133"/>
      <c r="CV167" s="133"/>
      <c r="CW167" s="133"/>
      <c r="CX167" s="133"/>
      <c r="CY167" s="14"/>
    </row>
    <row r="168" spans="1:104">
      <c r="A168" s="83"/>
      <c r="B168" s="83"/>
      <c r="C168" s="83"/>
      <c r="D168" s="85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26"/>
      <c r="AA168" s="271" t="s">
        <v>120</v>
      </c>
      <c r="AB168" s="253"/>
      <c r="AC168" s="254"/>
      <c r="AD168" s="158" t="s">
        <v>44</v>
      </c>
      <c r="AE168" s="117"/>
      <c r="AF168" s="255"/>
      <c r="AG168" s="14"/>
      <c r="AH168" s="186"/>
      <c r="AI168" s="188"/>
      <c r="AJ168" s="188"/>
      <c r="AK168" s="188"/>
      <c r="AL168" s="188"/>
      <c r="AM168" s="188"/>
      <c r="AP168" s="74"/>
      <c r="AQ168" s="67" t="s">
        <v>188</v>
      </c>
      <c r="AR168" s="68" t="s">
        <v>189</v>
      </c>
      <c r="AS168" s="135"/>
      <c r="AT168" s="135"/>
      <c r="AU168" s="135"/>
      <c r="AV168" s="135"/>
      <c r="AW168" s="127"/>
      <c r="AX168" s="127"/>
      <c r="AY168" s="133"/>
      <c r="AZ168" s="133"/>
      <c r="BA168" s="133"/>
      <c r="BB168" s="133"/>
      <c r="BC168" s="166"/>
      <c r="BD168" s="127"/>
      <c r="BE168" s="127"/>
      <c r="BF168" s="142"/>
      <c r="BG168" s="183"/>
      <c r="BH168" s="183"/>
      <c r="BI168" s="133"/>
      <c r="BJ168" s="127"/>
      <c r="BK168" s="127"/>
      <c r="BL168" s="135"/>
      <c r="BM168" s="135"/>
      <c r="BN168" s="135"/>
      <c r="BO168" s="135"/>
      <c r="BP168" s="14"/>
      <c r="BQ168" s="127"/>
      <c r="BR168" s="127"/>
      <c r="BS168" s="133"/>
      <c r="BT168" s="133"/>
      <c r="BU168" s="133"/>
      <c r="BV168" s="133"/>
      <c r="BW168" s="14"/>
      <c r="BX168" s="127"/>
      <c r="BY168" s="127"/>
      <c r="BZ168" s="133"/>
      <c r="CA168" s="133"/>
      <c r="CB168" s="133"/>
      <c r="CC168" s="133"/>
      <c r="CD168" s="13"/>
      <c r="CE168" s="127"/>
      <c r="CF168" s="127"/>
      <c r="CG168" s="135"/>
      <c r="CH168" s="135"/>
      <c r="CI168" s="135"/>
      <c r="CJ168" s="135"/>
      <c r="CK168" s="14"/>
      <c r="CL168" s="127"/>
      <c r="CM168" s="127"/>
      <c r="CN168" s="133"/>
      <c r="CO168" s="133"/>
      <c r="CP168" s="133"/>
      <c r="CQ168" s="133"/>
      <c r="CR168" s="14"/>
      <c r="CS168" s="127"/>
      <c r="CT168" s="127"/>
      <c r="CU168" s="133"/>
      <c r="CV168" s="133"/>
      <c r="CW168" s="133"/>
      <c r="CX168" s="133"/>
      <c r="CY168" s="14"/>
    </row>
    <row r="169" spans="1:104" ht="13.5" thickBot="1">
      <c r="A169" s="83"/>
      <c r="B169" s="83"/>
      <c r="C169" s="83"/>
      <c r="D169" s="83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26"/>
      <c r="AA169" s="271" t="s">
        <v>28</v>
      </c>
      <c r="AB169" s="197"/>
      <c r="AC169" s="254"/>
      <c r="AD169" s="158" t="s">
        <v>45</v>
      </c>
      <c r="AE169" s="117"/>
      <c r="AF169" s="255"/>
      <c r="AG169" s="177"/>
      <c r="AH169" s="189"/>
      <c r="AI169" s="190"/>
      <c r="AJ169" s="189"/>
      <c r="AK169" s="189"/>
      <c r="AL169" s="189"/>
      <c r="AM169" s="189"/>
      <c r="AP169" s="74"/>
      <c r="AQ169" s="69" t="str">
        <f>BN171</f>
        <v/>
      </c>
      <c r="AR169" s="70" t="str">
        <f>BO171</f>
        <v/>
      </c>
      <c r="AS169" s="135"/>
      <c r="AT169" s="135"/>
      <c r="AU169" s="135"/>
      <c r="AV169" s="135"/>
      <c r="AW169" s="127"/>
      <c r="AX169" s="127"/>
      <c r="AY169" s="133"/>
      <c r="AZ169" s="133"/>
      <c r="BA169" s="133"/>
      <c r="BB169" s="133"/>
      <c r="BC169" s="166"/>
      <c r="BD169" s="127"/>
      <c r="BE169" s="127"/>
      <c r="BF169" s="142"/>
      <c r="BG169" s="183"/>
      <c r="BH169" s="183"/>
      <c r="BI169" s="133"/>
      <c r="BJ169" s="127"/>
      <c r="BK169" s="127"/>
      <c r="BL169" s="135"/>
      <c r="BM169" s="135"/>
      <c r="BN169" s="135"/>
      <c r="BO169" s="135"/>
      <c r="BP169" s="14"/>
      <c r="BQ169" s="127"/>
      <c r="BR169" s="127"/>
      <c r="BS169" s="133"/>
      <c r="BT169" s="133"/>
      <c r="BU169" s="133"/>
      <c r="BV169" s="133"/>
      <c r="BW169" s="14"/>
      <c r="BX169" s="127"/>
      <c r="BY169" s="127"/>
      <c r="BZ169" s="133"/>
      <c r="CA169" s="133"/>
      <c r="CB169" s="133"/>
      <c r="CC169" s="133"/>
      <c r="CD169" s="13"/>
      <c r="CE169" s="127"/>
      <c r="CF169" s="127"/>
      <c r="CG169" s="135"/>
      <c r="CH169" s="135"/>
      <c r="CI169" s="135"/>
      <c r="CJ169" s="135"/>
      <c r="CK169" s="14"/>
      <c r="CL169" s="127"/>
      <c r="CM169" s="127"/>
      <c r="CN169" s="133"/>
      <c r="CO169" s="133"/>
      <c r="CP169" s="133"/>
      <c r="CQ169" s="133"/>
      <c r="CR169" s="14"/>
      <c r="CS169" s="127"/>
      <c r="CT169" s="127"/>
      <c r="CU169" s="133"/>
      <c r="CV169" s="133"/>
      <c r="CW169" s="133"/>
      <c r="CX169" s="133"/>
      <c r="CY169" s="14"/>
    </row>
    <row r="170" spans="1:104">
      <c r="A170" s="83"/>
      <c r="B170" s="87"/>
      <c r="C170" s="87"/>
      <c r="D170" s="87"/>
      <c r="E170" s="145"/>
      <c r="F170" s="145"/>
      <c r="G170" s="87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6"/>
      <c r="AA170" s="271" t="s">
        <v>46</v>
      </c>
      <c r="AB170" s="256"/>
      <c r="AC170" s="254"/>
      <c r="AD170" s="158" t="s">
        <v>47</v>
      </c>
      <c r="AE170" s="117"/>
      <c r="AF170" s="255"/>
      <c r="AG170" s="103"/>
      <c r="AH170" s="104"/>
      <c r="AI170" s="16"/>
      <c r="AJ170" s="71"/>
      <c r="AK170" s="71"/>
      <c r="AL170" s="71"/>
      <c r="AM170" s="71"/>
      <c r="AP170" s="454"/>
      <c r="AQ170" s="113" t="s">
        <v>14</v>
      </c>
      <c r="AR170" s="113" t="s">
        <v>13</v>
      </c>
      <c r="AS170" s="485" t="str">
        <f>AS$1</f>
        <v>R</v>
      </c>
      <c r="AT170" s="31" t="str">
        <f t="shared" ref="AT170:AV170" si="182">AT$1</f>
        <v>1Omy</v>
      </c>
      <c r="AU170" s="32" t="str">
        <f t="shared" si="182"/>
        <v>2U</v>
      </c>
      <c r="AV170" s="33" t="str">
        <f t="shared" si="182"/>
        <v>3Ama</v>
      </c>
      <c r="AW170" s="113" t="str">
        <f>AQ170</f>
        <v>Quantity</v>
      </c>
      <c r="AX170" s="113" t="str">
        <f>AR170</f>
        <v>Units</v>
      </c>
      <c r="AY170" s="485">
        <f>AJ165</f>
        <v>0</v>
      </c>
      <c r="AZ170" s="31">
        <f>AK165</f>
        <v>0</v>
      </c>
      <c r="BA170" s="32">
        <f>AL165</f>
        <v>0</v>
      </c>
      <c r="BB170" s="33">
        <f>AM165</f>
        <v>0</v>
      </c>
      <c r="BC170" s="166"/>
      <c r="BD170" s="34" t="s">
        <v>27</v>
      </c>
      <c r="BE170" s="34" t="s">
        <v>28</v>
      </c>
      <c r="BF170" s="35" t="s">
        <v>120</v>
      </c>
      <c r="BG170" s="72" t="s">
        <v>26</v>
      </c>
      <c r="BH170" s="72"/>
      <c r="BI170" s="36" t="s">
        <v>7</v>
      </c>
      <c r="BJ170" s="113" t="str">
        <f>$AQ170</f>
        <v>Quantity</v>
      </c>
      <c r="BK170" s="113" t="str">
        <f>$AR170</f>
        <v>Units</v>
      </c>
      <c r="BL170" s="485" t="str">
        <f>BL$1</f>
        <v>R</v>
      </c>
      <c r="BM170" s="31" t="str">
        <f t="shared" ref="BM170:BO170" si="183">BM$1</f>
        <v>1Omy</v>
      </c>
      <c r="BN170" s="32" t="str">
        <f t="shared" si="183"/>
        <v>2U</v>
      </c>
      <c r="BO170" s="33" t="str">
        <f t="shared" si="183"/>
        <v>3Ama</v>
      </c>
      <c r="BP170" s="191"/>
      <c r="BQ170" s="113" t="str">
        <f>$AQ170</f>
        <v>Quantity</v>
      </c>
      <c r="BR170" s="113" t="str">
        <f>$AR170</f>
        <v>Units</v>
      </c>
      <c r="BS170" s="485" t="str">
        <f>BS$1</f>
        <v>R</v>
      </c>
      <c r="BT170" s="31" t="str">
        <f t="shared" ref="BT170:BV170" si="184">BT$1</f>
        <v>1Omy</v>
      </c>
      <c r="BU170" s="32" t="str">
        <f t="shared" si="184"/>
        <v>2U</v>
      </c>
      <c r="BV170" s="33" t="str">
        <f t="shared" si="184"/>
        <v>3Ama</v>
      </c>
      <c r="BW170" s="191"/>
      <c r="BX170" s="113" t="str">
        <f>$AQ170</f>
        <v>Quantity</v>
      </c>
      <c r="BY170" s="113" t="str">
        <f>$AR170</f>
        <v>Units</v>
      </c>
      <c r="BZ170" s="485" t="str">
        <f>BZ$1</f>
        <v>1-R/U</v>
      </c>
      <c r="CA170" s="31" t="str">
        <f t="shared" ref="CA170:CC170" si="185">CA$1</f>
        <v>1-Omy/R</v>
      </c>
      <c r="CB170" s="32" t="str">
        <f t="shared" si="185"/>
        <v>1-Omy/U</v>
      </c>
      <c r="CC170" s="33" t="str">
        <f t="shared" si="185"/>
        <v>1-ROX/U</v>
      </c>
      <c r="CD170" s="191"/>
      <c r="CE170" s="113" t="str">
        <f>$AQ170</f>
        <v>Quantity</v>
      </c>
      <c r="CF170" s="113" t="str">
        <f>$AR170</f>
        <v>Units</v>
      </c>
      <c r="CG170" s="485" t="str">
        <f>CG$1</f>
        <v>R</v>
      </c>
      <c r="CH170" s="31" t="str">
        <f t="shared" ref="CH170:CJ170" si="186">CH$1</f>
        <v>1Omy</v>
      </c>
      <c r="CI170" s="32" t="str">
        <f t="shared" si="186"/>
        <v>2U</v>
      </c>
      <c r="CJ170" s="33" t="str">
        <f t="shared" si="186"/>
        <v>3Ama</v>
      </c>
      <c r="CK170" s="191"/>
      <c r="CL170" s="113" t="str">
        <f>$AQ170</f>
        <v>Quantity</v>
      </c>
      <c r="CM170" s="113" t="str">
        <f>$AR170</f>
        <v>Units</v>
      </c>
      <c r="CN170" s="485" t="str">
        <f>CN$1</f>
        <v>R</v>
      </c>
      <c r="CO170" s="31" t="str">
        <f t="shared" ref="CO170:CQ170" si="187">CO$1</f>
        <v>1Omy</v>
      </c>
      <c r="CP170" s="32" t="str">
        <f t="shared" si="187"/>
        <v>2U</v>
      </c>
      <c r="CQ170" s="33" t="str">
        <f t="shared" si="187"/>
        <v>3Ama</v>
      </c>
      <c r="CR170" s="191"/>
      <c r="CS170" s="113" t="str">
        <f>$AQ170</f>
        <v>Quantity</v>
      </c>
      <c r="CT170" s="113" t="str">
        <f>$AR170</f>
        <v>Units</v>
      </c>
      <c r="CU170" s="485" t="str">
        <f>CU$1</f>
        <v>1-R/U</v>
      </c>
      <c r="CV170" s="31" t="str">
        <f t="shared" ref="CV170:CX170" si="188">CV$1</f>
        <v>1-Omy/R</v>
      </c>
      <c r="CW170" s="32" t="str">
        <f t="shared" si="188"/>
        <v>1-Omy/U</v>
      </c>
      <c r="CX170" s="33" t="str">
        <f t="shared" si="188"/>
        <v>1-ROX/U</v>
      </c>
      <c r="CY170" s="14"/>
    </row>
    <row r="171" spans="1:104">
      <c r="A171" s="83"/>
      <c r="B171" s="83"/>
      <c r="C171" s="83"/>
      <c r="D171" s="83"/>
      <c r="E171" s="14"/>
      <c r="F171" s="14"/>
      <c r="G171" s="83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16"/>
      <c r="AA171" s="271" t="s">
        <v>48</v>
      </c>
      <c r="AB171" s="257"/>
      <c r="AC171" s="254"/>
      <c r="AD171" s="158" t="s">
        <v>49</v>
      </c>
      <c r="AE171" s="117"/>
      <c r="AF171" s="255"/>
      <c r="AG171" s="105"/>
      <c r="AH171" s="106"/>
      <c r="AI171" s="17"/>
      <c r="AJ171" s="8"/>
      <c r="AK171" s="8"/>
      <c r="AL171" s="8"/>
      <c r="AM171" s="8"/>
      <c r="AP171" s="455" t="str">
        <f>E162</f>
        <v/>
      </c>
      <c r="AQ171" s="488" t="s">
        <v>5</v>
      </c>
      <c r="AR171" s="488" t="s">
        <v>4</v>
      </c>
      <c r="AS171" s="21" t="str">
        <f>IF(ISNUMBER(AJ171),AJ171-($G163*AJ170+$G162),"")</f>
        <v/>
      </c>
      <c r="AT171" s="21" t="str">
        <f>IF(ISNUMBER(AK171),AK171-($G163*AK170+$G162),"")</f>
        <v/>
      </c>
      <c r="AU171" s="21" t="str">
        <f>IF(ISNUMBER(AL171),AL171-($G163*AL170+$G162),"")</f>
        <v/>
      </c>
      <c r="AV171" s="21" t="str">
        <f>IF(ISNUMBER(AM171),AM171-($G163*AM170+$G162),"")</f>
        <v/>
      </c>
      <c r="AW171" s="107">
        <f>$AH170</f>
        <v>0</v>
      </c>
      <c r="AX171" s="107">
        <f>$AI170</f>
        <v>0</v>
      </c>
      <c r="AY171" s="73" t="str">
        <f>IF(ISNUMBER(AJ170),AJ170,"")</f>
        <v/>
      </c>
      <c r="AZ171" s="73" t="str">
        <f>IF(ISNUMBER(AK170),AK170,"")</f>
        <v/>
      </c>
      <c r="BA171" s="73" t="str">
        <f t="shared" ref="BA171" si="189">IF(ISNUMBER(AL170),AL170,"")</f>
        <v/>
      </c>
      <c r="BB171" s="73" t="str">
        <f t="shared" ref="BB171" si="190">IF(ISNUMBER(AM170),AM170,"")</f>
        <v/>
      </c>
      <c r="BC171" s="166"/>
      <c r="BD171" s="176" t="str">
        <f>$AA164</f>
        <v>•</v>
      </c>
      <c r="BE171" s="193">
        <f>$D162</f>
        <v>0</v>
      </c>
      <c r="BF171" s="124">
        <f>$B163</f>
        <v>0</v>
      </c>
      <c r="BG171" s="194" t="str">
        <f>$E162</f>
        <v/>
      </c>
      <c r="BH171" s="195"/>
      <c r="BI171" s="196" t="str">
        <f>IF(ISNUMBER($AB173),$AB173,"")</f>
        <v/>
      </c>
      <c r="BJ171" s="489" t="str">
        <f>AH2</f>
        <v>O2 flow per cells</v>
      </c>
      <c r="BK171" s="489" t="str">
        <f>AI2</f>
        <v>pmol/(s*Mill)</v>
      </c>
      <c r="BL171" s="7" t="str">
        <f>IF(ISNUMBER(AS171),AS171/AJ163,"")</f>
        <v/>
      </c>
      <c r="BM171" s="7" t="str">
        <f>IF(ISNUMBER(AT171),AT171/AK163,"")</f>
        <v/>
      </c>
      <c r="BN171" s="7" t="str">
        <f>IF(ISNUMBER(AU171),AU171/AL163,"")</f>
        <v/>
      </c>
      <c r="BO171" s="7" t="str">
        <f>IF(ISNUMBER(AV171),AV171/AM163,"")</f>
        <v/>
      </c>
      <c r="BP171" s="194" t="str">
        <f>$E162</f>
        <v/>
      </c>
      <c r="BQ171" s="6" t="s">
        <v>19</v>
      </c>
      <c r="BR171" s="6" t="s">
        <v>20</v>
      </c>
      <c r="BS171" s="5" t="str">
        <f>IF(ISNUMBER(BL171),BL171/$AQ169,"")</f>
        <v/>
      </c>
      <c r="BT171" s="5" t="str">
        <f>IF(ISNUMBER(BM171),BM171/$AQ169,"")</f>
        <v/>
      </c>
      <c r="BU171" s="5" t="str">
        <f>IF(ISNUMBER(BN171),BN171/$AQ169,"")</f>
        <v/>
      </c>
      <c r="BV171" s="5" t="str">
        <f>IF(ISNUMBER(BO171),BO171/$AQ169,"")</f>
        <v/>
      </c>
      <c r="BW171" s="194" t="str">
        <f>$E162</f>
        <v/>
      </c>
      <c r="BX171" s="6" t="s">
        <v>18</v>
      </c>
      <c r="BY171" s="6" t="s">
        <v>21</v>
      </c>
      <c r="BZ171" s="5" t="str">
        <f>IF(ISNUMBER(BN171),1-BL171/BN171,"")</f>
        <v/>
      </c>
      <c r="CA171" s="5" t="str">
        <f>IF(ISNUMBER(BM171),1-BM171/BL171,"")</f>
        <v/>
      </c>
      <c r="CB171" s="5" t="str">
        <f>IF(ISNUMBER(BM171),1-BM171/BN171,"")</f>
        <v/>
      </c>
      <c r="CC171" s="5" t="str">
        <f>IF(ISNUMBER(BN171),1-BO171/BN171,"")</f>
        <v/>
      </c>
      <c r="CD171" s="194" t="str">
        <f>$E162</f>
        <v/>
      </c>
      <c r="CE171" s="489" t="str">
        <f>AH3</f>
        <v>O2 flow per cells (mt: ROX-corr.)</v>
      </c>
      <c r="CF171" s="489" t="str">
        <f>AI2</f>
        <v>pmol/(s*Mill)</v>
      </c>
      <c r="CG171" s="7" t="str">
        <f>IF(ISNUMBER(BL171),BL171-$AR169,"")</f>
        <v/>
      </c>
      <c r="CH171" s="7" t="str">
        <f t="shared" ref="CH171" si="191">IF(ISNUMBER(BM171),BM171-$AR169,"")</f>
        <v/>
      </c>
      <c r="CI171" s="7" t="str">
        <f t="shared" ref="CI171" si="192">IF(ISNUMBER(BN171),BN171-$AR169,"")</f>
        <v/>
      </c>
      <c r="CJ171" s="7" t="str">
        <f t="shared" ref="CJ171" si="193">IF(ISNUMBER(BO171),BO171-$AR169,"")</f>
        <v/>
      </c>
      <c r="CK171" s="194" t="str">
        <f>$E162</f>
        <v/>
      </c>
      <c r="CL171" s="6" t="s">
        <v>3</v>
      </c>
      <c r="CM171" s="6" t="s">
        <v>1</v>
      </c>
      <c r="CN171" s="5" t="str">
        <f>IF(ISNUMBER(CG171),CG171/($AQ169-$AR169),"")</f>
        <v/>
      </c>
      <c r="CO171" s="5" t="str">
        <f t="shared" ref="CO171" si="194">IF(ISNUMBER(CH171),CH171/($AQ169-$AR169),"")</f>
        <v/>
      </c>
      <c r="CP171" s="5" t="str">
        <f t="shared" ref="CP171" si="195">IF(ISNUMBER(CI171),CI171/($AQ169-$AR169),"")</f>
        <v/>
      </c>
      <c r="CQ171" s="5" t="str">
        <f t="shared" ref="CQ171" si="196">IF(ISNUMBER(CJ171),CJ171/($AQ169-$AR169),"")</f>
        <v/>
      </c>
      <c r="CR171" s="194" t="str">
        <f>$E162</f>
        <v/>
      </c>
      <c r="CS171" s="6" t="s">
        <v>2</v>
      </c>
      <c r="CT171" s="6" t="s">
        <v>1</v>
      </c>
      <c r="CU171" s="5" t="str">
        <f>IF(ISNUMBER(CI171),1-CG171/CI171,"")</f>
        <v/>
      </c>
      <c r="CV171" s="5" t="str">
        <f>IF(ISNUMBER(CH171),1-CH171/CG171,"")</f>
        <v/>
      </c>
      <c r="CW171" s="5" t="str">
        <f>IF(ISNUMBER(CH171),1-CH171/CI171,"")</f>
        <v/>
      </c>
      <c r="CX171" s="5" t="str">
        <f>IF(ISNUMBER(CI171),1-CJ171/CI171,"")</f>
        <v/>
      </c>
      <c r="CY171" s="14"/>
    </row>
    <row r="172" spans="1:104">
      <c r="A172" s="83"/>
      <c r="B172" s="83"/>
      <c r="C172" s="83"/>
      <c r="D172" s="83"/>
      <c r="E172" s="83"/>
      <c r="F172" s="83"/>
      <c r="G172" s="83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26"/>
      <c r="AA172" s="272" t="s">
        <v>50</v>
      </c>
      <c r="AB172" s="258"/>
      <c r="AC172" s="259"/>
      <c r="AD172" s="158" t="s">
        <v>178</v>
      </c>
      <c r="AE172" s="256"/>
      <c r="AF172" s="255"/>
      <c r="AG172" s="274"/>
      <c r="AH172" s="275"/>
      <c r="AI172" s="275"/>
      <c r="AJ172" s="276"/>
      <c r="AK172" s="276"/>
      <c r="AL172" s="276"/>
      <c r="AM172" s="276"/>
      <c r="AN172" s="2"/>
      <c r="AO172" s="11"/>
      <c r="AP172" s="74"/>
      <c r="AQ172" s="75"/>
      <c r="AR172" s="75"/>
      <c r="AS172" s="3"/>
      <c r="AT172" s="3"/>
      <c r="AU172" s="3"/>
      <c r="AV172" s="3"/>
      <c r="AW172" s="4"/>
      <c r="AX172" s="4"/>
      <c r="AY172" s="2"/>
      <c r="AZ172" s="2"/>
      <c r="BA172" s="2"/>
      <c r="BB172" s="2"/>
      <c r="BC172" s="76"/>
      <c r="BD172" s="4"/>
      <c r="BE172" s="4"/>
      <c r="BF172" s="75"/>
      <c r="BG172" s="77"/>
      <c r="BH172" s="77"/>
      <c r="BI172" s="2"/>
      <c r="BJ172" s="4"/>
      <c r="BK172" s="4"/>
      <c r="BL172" s="3"/>
      <c r="BM172" s="3"/>
      <c r="BN172" s="3"/>
      <c r="BO172" s="3"/>
      <c r="BP172" s="14"/>
      <c r="BQ172" s="4"/>
      <c r="BR172" s="4"/>
      <c r="BS172" s="2"/>
      <c r="BT172" s="2"/>
      <c r="BU172" s="2"/>
      <c r="BV172" s="2"/>
      <c r="BW172" s="14"/>
      <c r="BX172" s="4"/>
      <c r="BY172" s="4"/>
      <c r="BZ172" s="2"/>
      <c r="CA172" s="2"/>
      <c r="CB172" s="2"/>
      <c r="CC172" s="2"/>
      <c r="CD172" s="13"/>
      <c r="CE172" s="4"/>
      <c r="CF172" s="4"/>
      <c r="CG172" s="3"/>
      <c r="CH172" s="3"/>
      <c r="CI172" s="3"/>
      <c r="CJ172" s="3"/>
      <c r="CK172" s="14"/>
      <c r="CL172" s="4"/>
      <c r="CM172" s="4"/>
      <c r="CN172" s="2"/>
      <c r="CO172" s="2"/>
      <c r="CP172" s="2"/>
      <c r="CQ172" s="2"/>
      <c r="CR172" s="14"/>
      <c r="CS172" s="4"/>
      <c r="CT172" s="4"/>
      <c r="CU172" s="2"/>
      <c r="CV172" s="2"/>
      <c r="CW172" s="2"/>
      <c r="CX172" s="2"/>
      <c r="CY172" s="14"/>
    </row>
    <row r="173" spans="1:104">
      <c r="A173" s="83"/>
      <c r="B173" s="83"/>
      <c r="C173" s="83"/>
      <c r="D173" s="83"/>
      <c r="E173" s="83"/>
      <c r="F173" s="83"/>
      <c r="G173" s="83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26"/>
      <c r="AA173" s="271" t="s">
        <v>51</v>
      </c>
      <c r="AB173" s="260"/>
      <c r="AC173" s="261"/>
      <c r="AD173" s="262" t="s">
        <v>52</v>
      </c>
      <c r="AE173" s="263">
        <v>-2</v>
      </c>
      <c r="AF173" s="255"/>
      <c r="AG173" s="274"/>
      <c r="AH173" s="274"/>
      <c r="AI173" s="274"/>
      <c r="AJ173" s="145"/>
      <c r="AK173" s="145"/>
      <c r="AL173" s="145"/>
      <c r="AM173" s="145"/>
      <c r="AN173" s="133"/>
      <c r="AO173" s="181"/>
      <c r="AP173" s="74"/>
      <c r="AQ173" s="142"/>
      <c r="AR173" s="142"/>
      <c r="AS173" s="135"/>
      <c r="AT173" s="135"/>
      <c r="AU173" s="135"/>
      <c r="AV173" s="135"/>
      <c r="AW173" s="127"/>
      <c r="AX173" s="127"/>
      <c r="AY173" s="133"/>
      <c r="AZ173" s="133"/>
      <c r="BA173" s="133"/>
      <c r="BB173" s="133"/>
      <c r="BC173" s="166"/>
      <c r="BD173" s="127"/>
      <c r="BE173" s="127"/>
      <c r="BF173" s="142"/>
      <c r="BG173" s="183"/>
      <c r="BH173" s="183"/>
      <c r="BI173" s="133"/>
      <c r="BJ173" s="127"/>
      <c r="BK173" s="127"/>
      <c r="BL173" s="135"/>
      <c r="BM173" s="135"/>
      <c r="BN173" s="135"/>
      <c r="BO173" s="135"/>
      <c r="BP173" s="14"/>
      <c r="BQ173" s="127"/>
      <c r="BR173" s="127"/>
      <c r="BS173" s="133"/>
      <c r="BT173" s="133"/>
      <c r="BU173" s="133"/>
      <c r="BV173" s="133"/>
      <c r="BW173" s="14"/>
      <c r="BX173" s="127"/>
      <c r="BY173" s="127"/>
      <c r="BZ173" s="133"/>
      <c r="CA173" s="133"/>
      <c r="CB173" s="133"/>
      <c r="CC173" s="133"/>
      <c r="CD173" s="13"/>
      <c r="CE173" s="127"/>
      <c r="CF173" s="127"/>
      <c r="CG173" s="135"/>
      <c r="CH173" s="135"/>
      <c r="CI173" s="135"/>
      <c r="CJ173" s="135"/>
      <c r="CK173" s="14"/>
      <c r="CL173" s="127"/>
      <c r="CM173" s="127"/>
      <c r="CN173" s="133"/>
      <c r="CO173" s="133"/>
      <c r="CP173" s="133"/>
      <c r="CQ173" s="133"/>
      <c r="CR173" s="14"/>
      <c r="CS173" s="127"/>
      <c r="CT173" s="127"/>
      <c r="CU173" s="133"/>
      <c r="CV173" s="133"/>
      <c r="CW173" s="133"/>
      <c r="CX173" s="133"/>
      <c r="CY173" s="14"/>
    </row>
    <row r="174" spans="1:104" ht="13.5" thickBot="1">
      <c r="A174" s="83"/>
      <c r="B174" s="83"/>
      <c r="C174" s="83"/>
      <c r="D174" s="83"/>
      <c r="E174" s="83"/>
      <c r="F174" s="83"/>
      <c r="G174" s="83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26"/>
      <c r="AA174" s="273" t="s">
        <v>53</v>
      </c>
      <c r="AB174" s="264">
        <v>2</v>
      </c>
      <c r="AC174" s="265" t="s">
        <v>54</v>
      </c>
      <c r="AD174" s="266" t="s">
        <v>55</v>
      </c>
      <c r="AE174" s="267">
        <v>2.5000000000000001E-2</v>
      </c>
      <c r="AF174" s="268"/>
      <c r="AG174" s="274"/>
      <c r="AH174" s="274"/>
      <c r="AI174" s="274"/>
      <c r="AJ174" s="145"/>
      <c r="AK174" s="145"/>
      <c r="AL174" s="145"/>
      <c r="AM174" s="145"/>
      <c r="AN174" s="133"/>
      <c r="AO174" s="181"/>
      <c r="AP174" s="74"/>
      <c r="AQ174" s="142"/>
      <c r="AR174" s="142"/>
      <c r="AS174" s="135"/>
      <c r="AT174" s="135"/>
      <c r="AU174" s="135"/>
      <c r="AV174" s="135"/>
      <c r="AW174" s="127"/>
      <c r="AX174" s="127"/>
      <c r="AY174" s="133"/>
      <c r="AZ174" s="133"/>
      <c r="BA174" s="133"/>
      <c r="BB174" s="133"/>
      <c r="BC174" s="166"/>
      <c r="BD174" s="127"/>
      <c r="BE174" s="127"/>
      <c r="BF174" s="142"/>
      <c r="BG174" s="183"/>
      <c r="BH174" s="183"/>
      <c r="BI174" s="133"/>
      <c r="BJ174" s="127"/>
      <c r="BK174" s="127"/>
      <c r="BL174" s="135"/>
      <c r="BM174" s="135"/>
      <c r="BN174" s="135"/>
      <c r="BO174" s="135"/>
      <c r="BP174" s="14"/>
      <c r="BQ174" s="127"/>
      <c r="BR174" s="127"/>
      <c r="BS174" s="133"/>
      <c r="BT174" s="133"/>
      <c r="BU174" s="133"/>
      <c r="BV174" s="133"/>
      <c r="BW174" s="14"/>
      <c r="BX174" s="127"/>
      <c r="BY174" s="127"/>
      <c r="BZ174" s="133"/>
      <c r="CA174" s="133"/>
      <c r="CB174" s="133"/>
      <c r="CC174" s="133"/>
      <c r="CD174" s="13"/>
      <c r="CE174" s="127"/>
      <c r="CF174" s="127"/>
      <c r="CG174" s="135"/>
      <c r="CH174" s="135"/>
      <c r="CI174" s="135"/>
      <c r="CJ174" s="135"/>
      <c r="CK174" s="14"/>
      <c r="CL174" s="127"/>
      <c r="CM174" s="127"/>
      <c r="CN174" s="133"/>
      <c r="CO174" s="133"/>
      <c r="CP174" s="133"/>
      <c r="CQ174" s="133"/>
      <c r="CR174" s="14"/>
      <c r="CS174" s="127"/>
      <c r="CT174" s="127"/>
      <c r="CU174" s="133"/>
      <c r="CV174" s="133"/>
      <c r="CW174" s="133"/>
      <c r="CX174" s="133"/>
      <c r="CY174" s="14"/>
    </row>
    <row r="175" spans="1:104">
      <c r="A175" s="83"/>
      <c r="B175" s="83"/>
      <c r="C175" s="83"/>
      <c r="D175" s="83"/>
      <c r="E175" s="83"/>
      <c r="F175" s="83"/>
      <c r="G175" s="83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26"/>
      <c r="AH175" s="127"/>
      <c r="AI175" s="127"/>
      <c r="AJ175" s="135"/>
      <c r="AK175" s="135"/>
      <c r="AL175" s="135"/>
      <c r="AM175" s="135"/>
      <c r="AN175" s="133"/>
      <c r="AO175" s="181"/>
      <c r="AP175" s="74"/>
      <c r="AQ175" s="142"/>
      <c r="AR175" s="142"/>
      <c r="AS175" s="135"/>
      <c r="AT175" s="135"/>
      <c r="AU175" s="135"/>
      <c r="AV175" s="135"/>
      <c r="AW175" s="127"/>
      <c r="AX175" s="127"/>
      <c r="AY175" s="133"/>
      <c r="AZ175" s="133"/>
      <c r="BA175" s="133"/>
      <c r="BB175" s="133"/>
      <c r="BC175" s="166"/>
      <c r="BD175" s="127"/>
      <c r="BE175" s="127"/>
      <c r="BF175" s="142"/>
      <c r="BG175" s="183"/>
      <c r="BH175" s="183"/>
      <c r="BI175" s="133"/>
      <c r="BJ175" s="127"/>
      <c r="BK175" s="127"/>
      <c r="BL175" s="135"/>
      <c r="BM175" s="135"/>
      <c r="BN175" s="135"/>
      <c r="BO175" s="135"/>
      <c r="BP175" s="14"/>
      <c r="BQ175" s="127"/>
      <c r="BV175" s="133"/>
      <c r="BW175" s="14"/>
      <c r="BX175" s="127"/>
      <c r="BY175" s="127"/>
      <c r="BZ175" s="133"/>
      <c r="CA175" s="133"/>
      <c r="CB175" s="133"/>
      <c r="CC175" s="133"/>
      <c r="CD175" s="13"/>
      <c r="CE175" s="127"/>
      <c r="CF175" s="127"/>
      <c r="CG175" s="135"/>
      <c r="CH175" s="135"/>
      <c r="CI175" s="135"/>
      <c r="CJ175" s="135"/>
      <c r="CK175" s="14"/>
      <c r="CL175" s="127"/>
      <c r="CM175" s="127"/>
      <c r="CN175" s="133"/>
      <c r="CO175" s="133"/>
      <c r="CP175" s="133"/>
      <c r="CQ175" s="133"/>
      <c r="CR175" s="14"/>
      <c r="CS175" s="127"/>
      <c r="CT175" s="127"/>
      <c r="CU175" s="133"/>
      <c r="CV175" s="133"/>
      <c r="CW175" s="133"/>
      <c r="CX175" s="133"/>
      <c r="CY175" s="14"/>
    </row>
    <row r="176" spans="1:104">
      <c r="A176" s="83"/>
      <c r="B176" s="83"/>
      <c r="C176" s="83"/>
      <c r="D176" s="83"/>
      <c r="E176" s="83"/>
      <c r="F176" s="83"/>
      <c r="G176" s="83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26"/>
      <c r="AH176" s="127"/>
      <c r="AI176" s="127"/>
      <c r="AJ176" s="135"/>
      <c r="AK176" s="135"/>
      <c r="AL176" s="135"/>
      <c r="AM176" s="135"/>
      <c r="AN176" s="133"/>
      <c r="AO176" s="181"/>
      <c r="AP176" s="74"/>
      <c r="AQ176" s="142"/>
      <c r="AR176" s="142"/>
      <c r="AS176" s="135"/>
      <c r="AT176" s="135"/>
      <c r="AU176" s="135"/>
      <c r="AV176" s="135"/>
      <c r="AW176" s="127"/>
      <c r="AX176" s="127"/>
      <c r="AY176" s="133"/>
      <c r="AZ176" s="133"/>
      <c r="BA176" s="133"/>
      <c r="BB176" s="133"/>
      <c r="BC176" s="166"/>
      <c r="BD176" s="127"/>
      <c r="BE176" s="127"/>
      <c r="BF176" s="142"/>
      <c r="BG176" s="183"/>
      <c r="BH176" s="183"/>
      <c r="BI176" s="133"/>
      <c r="BJ176" s="127"/>
      <c r="BK176" s="127"/>
      <c r="BL176" s="135"/>
      <c r="BM176" s="135"/>
      <c r="BN176" s="135"/>
      <c r="BO176" s="135"/>
      <c r="BP176" s="14"/>
      <c r="BQ176" s="127"/>
      <c r="BV176" s="133"/>
      <c r="BW176" s="14"/>
      <c r="BX176" s="127"/>
      <c r="BY176" s="127"/>
      <c r="BZ176" s="133"/>
      <c r="CA176" s="133"/>
      <c r="CB176" s="133"/>
      <c r="CC176" s="133"/>
      <c r="CD176" s="13"/>
      <c r="CE176" s="127"/>
      <c r="CF176" s="127"/>
      <c r="CG176" s="135"/>
      <c r="CH176" s="135"/>
      <c r="CI176" s="135"/>
      <c r="CJ176" s="135"/>
      <c r="CK176" s="14"/>
      <c r="CL176" s="127"/>
      <c r="CM176" s="127"/>
      <c r="CN176" s="133"/>
      <c r="CO176" s="133"/>
      <c r="CP176" s="133"/>
      <c r="CQ176" s="133"/>
      <c r="CR176" s="14"/>
      <c r="CS176" s="127"/>
      <c r="CT176" s="127"/>
      <c r="CU176" s="133"/>
      <c r="CV176" s="133"/>
      <c r="CW176" s="133"/>
      <c r="CX176" s="133"/>
      <c r="CY176" s="14"/>
    </row>
    <row r="177" spans="1:104">
      <c r="A177" s="83"/>
      <c r="B177" s="83"/>
      <c r="C177" s="83"/>
      <c r="D177" s="83"/>
      <c r="E177" s="83"/>
      <c r="F177" s="83"/>
      <c r="G177" s="83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AH177" s="127"/>
      <c r="AI177" s="127"/>
      <c r="AJ177" s="135"/>
      <c r="AK177" s="135"/>
      <c r="AL177" s="135"/>
      <c r="AM177" s="135"/>
      <c r="AN177" s="133"/>
      <c r="AO177" s="181"/>
      <c r="AP177" s="74"/>
      <c r="AQ177" s="142"/>
      <c r="AR177" s="142"/>
      <c r="AS177" s="135"/>
      <c r="AT177" s="135"/>
      <c r="AU177" s="135"/>
      <c r="AV177" s="135"/>
      <c r="AW177" s="127"/>
      <c r="AX177" s="127"/>
      <c r="AY177" s="133"/>
      <c r="AZ177" s="133"/>
      <c r="BA177" s="133"/>
      <c r="BB177" s="133"/>
      <c r="BC177" s="166"/>
      <c r="BD177" s="127"/>
      <c r="BE177" s="127"/>
      <c r="BF177" s="142"/>
      <c r="BG177" s="183"/>
      <c r="BH177" s="183"/>
      <c r="BI177" s="133"/>
      <c r="BJ177" s="127"/>
      <c r="BK177" s="127"/>
      <c r="BL177" s="135"/>
      <c r="BM177" s="135"/>
      <c r="BN177" s="135"/>
      <c r="BO177" s="135"/>
      <c r="BP177" s="14"/>
      <c r="BQ177" s="127"/>
      <c r="BV177" s="133"/>
      <c r="BW177" s="14"/>
      <c r="BX177" s="127"/>
      <c r="BY177" s="127"/>
      <c r="BZ177" s="133"/>
      <c r="CA177" s="133"/>
      <c r="CB177" s="133"/>
      <c r="CC177" s="133"/>
      <c r="CD177" s="13"/>
      <c r="CE177" s="127"/>
      <c r="CF177" s="127"/>
      <c r="CG177" s="135"/>
      <c r="CH177" s="135"/>
      <c r="CI177" s="135"/>
      <c r="CJ177" s="135"/>
      <c r="CK177" s="14"/>
      <c r="CL177" s="127"/>
      <c r="CM177" s="127"/>
      <c r="CN177" s="133"/>
      <c r="CO177" s="133"/>
      <c r="CP177" s="133"/>
      <c r="CQ177" s="133"/>
      <c r="CR177" s="14"/>
      <c r="CS177" s="127"/>
      <c r="CT177" s="127"/>
      <c r="CU177" s="133"/>
      <c r="CV177" s="133"/>
      <c r="CW177" s="133"/>
      <c r="CX177" s="133"/>
      <c r="CY177" s="14"/>
    </row>
    <row r="178" spans="1:104">
      <c r="A178" s="184"/>
      <c r="B178" s="133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26"/>
      <c r="AH178" s="127"/>
      <c r="AI178" s="127"/>
      <c r="AJ178" s="135"/>
      <c r="AK178" s="135"/>
      <c r="AL178" s="135"/>
      <c r="AM178" s="135"/>
      <c r="AN178" s="133"/>
      <c r="AO178" s="181"/>
      <c r="AP178" s="74"/>
      <c r="AQ178" s="142"/>
      <c r="AR178" s="142"/>
      <c r="AS178" s="26" t="str">
        <f>IF(ISNUMBER(AJ178),AJ178-($D171*AJ177+$E171),"")</f>
        <v/>
      </c>
      <c r="AT178" s="26" t="str">
        <f>IF(ISNUMBER(AK178),AK178-($D171*AK177+$E171),"")</f>
        <v/>
      </c>
      <c r="AU178" s="26"/>
      <c r="AV178" s="26" t="str">
        <f>IF(ISNUMBER(AM178),AM178-($D171*AM177+$E171),"")</f>
        <v/>
      </c>
      <c r="AW178" s="127"/>
      <c r="AX178" s="127"/>
      <c r="AY178" s="133"/>
      <c r="AZ178" s="133"/>
      <c r="BA178" s="133"/>
      <c r="BB178" s="133"/>
      <c r="BC178" s="166"/>
      <c r="BD178" s="127"/>
      <c r="BE178" s="127"/>
      <c r="BF178" s="142"/>
      <c r="BG178" s="183"/>
      <c r="BH178" s="183"/>
      <c r="BI178" s="133"/>
      <c r="BJ178" s="127"/>
      <c r="BK178" s="127"/>
      <c r="BL178" s="78" t="str">
        <f>IF(ISNUMBER(AS178),AS178/AJ170,"")</f>
        <v/>
      </c>
      <c r="BM178" s="78" t="str">
        <f>IF(ISNUMBER(AT178),AT178/AK170,"")</f>
        <v/>
      </c>
      <c r="BN178" s="78"/>
      <c r="BO178" s="78" t="str">
        <f>IF(ISNUMBER(AV178),AV178/AM170,"")</f>
        <v/>
      </c>
      <c r="BP178" s="117"/>
      <c r="BQ178" s="141"/>
      <c r="BV178" s="24"/>
      <c r="BW178" s="117"/>
      <c r="BX178" s="141"/>
      <c r="BY178" s="141"/>
      <c r="BZ178" s="27" t="s">
        <v>0</v>
      </c>
      <c r="CA178" s="24" t="str">
        <f>IF(ISNUMBER(BL178),1-BL178/BM178,"")</f>
        <v/>
      </c>
      <c r="CB178" s="24"/>
      <c r="CC178" s="24"/>
      <c r="CD178" s="197"/>
      <c r="CE178" s="141"/>
      <c r="CF178" s="141"/>
      <c r="CG178" s="147"/>
      <c r="CH178" s="147"/>
      <c r="CI178" s="147"/>
      <c r="CJ178" s="147"/>
      <c r="CK178" s="117"/>
      <c r="CL178" s="141"/>
      <c r="CM178" s="141"/>
      <c r="CN178" s="134"/>
      <c r="CO178" s="134"/>
      <c r="CP178" s="134"/>
      <c r="CQ178" s="134"/>
      <c r="CR178" s="117"/>
      <c r="CS178" s="141"/>
      <c r="CT178" s="141"/>
      <c r="CU178" s="134"/>
      <c r="CV178" s="134"/>
      <c r="CW178" s="134"/>
      <c r="CX178" s="134"/>
      <c r="CY178" s="117"/>
    </row>
    <row r="179" spans="1:104">
      <c r="A179" s="184"/>
      <c r="B179" s="133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26"/>
      <c r="AH179" s="127"/>
      <c r="AI179" s="127"/>
      <c r="AJ179" s="135"/>
      <c r="AK179" s="135"/>
      <c r="AL179" s="135"/>
      <c r="AM179" s="135"/>
      <c r="AN179" s="133"/>
      <c r="AO179" s="181"/>
      <c r="AP179" s="74"/>
      <c r="AQ179" s="142"/>
      <c r="AR179" s="142"/>
      <c r="AS179" s="147"/>
      <c r="AT179" s="147"/>
      <c r="AU179" s="147"/>
      <c r="AV179" s="147"/>
      <c r="AW179" s="127"/>
      <c r="AX179" s="127"/>
      <c r="AY179" s="133"/>
      <c r="AZ179" s="133"/>
      <c r="BA179" s="133"/>
      <c r="BB179" s="133"/>
      <c r="BC179" s="166"/>
      <c r="BD179" s="127"/>
      <c r="BE179" s="127"/>
      <c r="BF179" s="142"/>
      <c r="BG179" s="183"/>
      <c r="BH179" s="183"/>
      <c r="BI179" s="133"/>
      <c r="BJ179" s="127"/>
      <c r="BK179" s="127"/>
      <c r="BL179" s="147"/>
      <c r="BM179" s="147"/>
      <c r="BN179" s="147"/>
      <c r="BO179" s="147"/>
      <c r="BP179" s="117"/>
      <c r="BQ179" s="141"/>
      <c r="BV179" s="134"/>
      <c r="BW179" s="117"/>
      <c r="BX179" s="141"/>
      <c r="BY179" s="141"/>
      <c r="BZ179" s="134"/>
      <c r="CA179" s="134"/>
      <c r="CB179" s="134"/>
      <c r="CC179" s="134"/>
      <c r="CD179" s="197"/>
      <c r="CE179" s="141"/>
      <c r="CF179" s="141"/>
      <c r="CG179" s="147"/>
      <c r="CH179" s="147"/>
      <c r="CI179" s="147"/>
      <c r="CJ179" s="147"/>
      <c r="CK179" s="117"/>
      <c r="CL179" s="141"/>
      <c r="CM179" s="141"/>
      <c r="CN179" s="134"/>
      <c r="CO179" s="134"/>
      <c r="CP179" s="134"/>
      <c r="CQ179" s="134"/>
      <c r="CR179" s="117"/>
      <c r="CS179" s="141"/>
      <c r="CT179" s="141"/>
      <c r="CU179" s="134"/>
      <c r="CV179" s="134"/>
      <c r="CW179" s="134"/>
      <c r="CX179" s="134"/>
      <c r="CY179" s="117"/>
    </row>
    <row r="180" spans="1:104" ht="13.5" thickBot="1">
      <c r="A180" s="460" t="s">
        <v>68</v>
      </c>
      <c r="B180" s="198" t="str">
        <f>$G$22</f>
        <v>DatLab 7 Template 16-08-02</v>
      </c>
      <c r="C180" s="199"/>
      <c r="D180" s="199"/>
      <c r="E180" s="199"/>
      <c r="F180" s="199"/>
      <c r="G180" s="199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1"/>
      <c r="AA180" s="202"/>
      <c r="AB180" s="202"/>
      <c r="AC180" s="202"/>
      <c r="AD180" s="202"/>
      <c r="AE180" s="202"/>
      <c r="AF180" s="202"/>
      <c r="AG180" s="202"/>
      <c r="AH180" s="12" t="str">
        <f>$B180</f>
        <v>DatLab 7 Template 16-08-02</v>
      </c>
      <c r="AI180" s="161"/>
      <c r="AJ180" s="203"/>
      <c r="AK180" s="203"/>
      <c r="AL180" s="203"/>
      <c r="AM180" s="203"/>
      <c r="AN180" s="204"/>
      <c r="AO180" s="205"/>
      <c r="AP180" s="206"/>
      <c r="AQ180" s="79" t="str">
        <f>$B180</f>
        <v>DatLab 7 Template 16-08-02</v>
      </c>
      <c r="AR180" s="161"/>
      <c r="AS180" s="203"/>
      <c r="AT180" s="203"/>
      <c r="AU180" s="203"/>
      <c r="AV180" s="203"/>
      <c r="AW180" s="161"/>
      <c r="AX180" s="161"/>
      <c r="AY180" s="204"/>
      <c r="AZ180" s="204"/>
      <c r="BA180" s="204"/>
      <c r="BB180" s="204"/>
      <c r="BC180" s="207"/>
      <c r="BD180" s="161"/>
      <c r="BE180" s="161"/>
      <c r="BF180" s="61"/>
      <c r="BG180" s="208"/>
      <c r="BH180" s="208"/>
      <c r="BI180" s="204"/>
      <c r="BJ180" s="79" t="str">
        <f>$B180</f>
        <v>DatLab 7 Template 16-08-02</v>
      </c>
      <c r="BK180" s="161"/>
      <c r="BL180" s="203"/>
      <c r="BM180" s="203"/>
      <c r="BN180" s="203"/>
      <c r="BO180" s="203"/>
      <c r="BP180" s="209"/>
      <c r="BQ180" s="79" t="str">
        <f>$B180</f>
        <v>DatLab 7 Template 16-08-02</v>
      </c>
      <c r="BR180" s="202"/>
      <c r="BS180" s="199"/>
      <c r="BT180" s="199"/>
      <c r="BU180" s="199"/>
      <c r="BV180" s="204"/>
      <c r="BW180" s="209"/>
      <c r="BX180" s="79" t="str">
        <f>$B180</f>
        <v>DatLab 7 Template 16-08-02</v>
      </c>
      <c r="BY180" s="161"/>
      <c r="BZ180" s="204"/>
      <c r="CA180" s="204"/>
      <c r="CB180" s="204"/>
      <c r="CC180" s="204"/>
      <c r="CD180" s="210"/>
      <c r="CE180" s="79" t="str">
        <f>$B180</f>
        <v>DatLab 7 Template 16-08-02</v>
      </c>
      <c r="CF180" s="161"/>
      <c r="CG180" s="203"/>
      <c r="CH180" s="203"/>
      <c r="CI180" s="203"/>
      <c r="CJ180" s="203"/>
      <c r="CK180" s="209"/>
      <c r="CL180" s="79" t="str">
        <f>$B180</f>
        <v>DatLab 7 Template 16-08-02</v>
      </c>
      <c r="CM180" s="161"/>
      <c r="CN180" s="204"/>
      <c r="CO180" s="204"/>
      <c r="CP180" s="204"/>
      <c r="CQ180" s="204"/>
      <c r="CR180" s="209"/>
      <c r="CS180" s="79" t="str">
        <f>$B180</f>
        <v>DatLab 7 Template 16-08-02</v>
      </c>
      <c r="CT180" s="161"/>
      <c r="CU180" s="204"/>
      <c r="CV180" s="204"/>
      <c r="CW180" s="204"/>
      <c r="CX180" s="204"/>
      <c r="CY180" s="209"/>
    </row>
    <row r="181" spans="1:104">
      <c r="A181" s="331" t="s">
        <v>111</v>
      </c>
      <c r="B181" s="285" t="str">
        <f>AA184</f>
        <v>•</v>
      </c>
      <c r="C181" s="277"/>
      <c r="D181" s="30"/>
      <c r="F181" s="55" t="s">
        <v>16</v>
      </c>
      <c r="G181" s="56">
        <f>AC185</f>
        <v>0</v>
      </c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425"/>
      <c r="AC181" s="110"/>
      <c r="AD181" s="110"/>
      <c r="AE181" s="110"/>
      <c r="AF181" s="110"/>
      <c r="AG181" s="110"/>
      <c r="AH181" s="110"/>
      <c r="AI181" s="180" t="s">
        <v>65</v>
      </c>
      <c r="AJ181" s="485" t="str">
        <f>AJ$1</f>
        <v>R</v>
      </c>
      <c r="AK181" s="31" t="str">
        <f t="shared" ref="AK181:AM181" si="197">AK$1</f>
        <v>1Omy</v>
      </c>
      <c r="AL181" s="32" t="str">
        <f t="shared" si="197"/>
        <v>2U</v>
      </c>
      <c r="AM181" s="33" t="str">
        <f t="shared" si="197"/>
        <v>3Ama</v>
      </c>
      <c r="AN181" s="133"/>
      <c r="AO181" s="181"/>
      <c r="AP181" s="74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8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3"/>
      <c r="BR181" s="143"/>
      <c r="BS181" s="143"/>
      <c r="BT181" s="143"/>
      <c r="BU181" s="143"/>
      <c r="BV181" s="143"/>
      <c r="BW181" s="14"/>
      <c r="BY181" s="143"/>
      <c r="BZ181" s="143"/>
      <c r="CA181" s="143"/>
      <c r="CB181" s="143"/>
      <c r="CC181" s="143"/>
      <c r="CD181" s="13"/>
      <c r="CF181" s="143"/>
      <c r="CG181" s="143"/>
      <c r="CH181" s="143"/>
      <c r="CI181" s="143"/>
      <c r="CJ181" s="143"/>
      <c r="CK181" s="13"/>
      <c r="CM181" s="143"/>
      <c r="CN181" s="143"/>
      <c r="CO181" s="143"/>
      <c r="CP181" s="143"/>
      <c r="CQ181" s="143"/>
      <c r="CR181" s="13"/>
      <c r="CT181" s="143"/>
      <c r="CU181" s="143"/>
      <c r="CV181" s="143"/>
      <c r="CW181" s="143"/>
      <c r="CX181" s="143"/>
      <c r="CY181" s="13"/>
    </row>
    <row r="182" spans="1:104">
      <c r="A182" s="452" t="str">
        <f>E182</f>
        <v/>
      </c>
      <c r="B182" s="286" t="s">
        <v>26</v>
      </c>
      <c r="C182" s="88">
        <f>AB187</f>
        <v>0</v>
      </c>
      <c r="D182" s="88">
        <f>AB189</f>
        <v>0</v>
      </c>
      <c r="E182" s="278" t="str">
        <f>IF(ISNUMBER(AB190),AB190+0.01*AB191,"")</f>
        <v/>
      </c>
      <c r="F182" s="279" t="s">
        <v>10</v>
      </c>
      <c r="G182" s="98">
        <f>AE193</f>
        <v>-2</v>
      </c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240" t="str">
        <f>$E182</f>
        <v/>
      </c>
      <c r="AA182" s="176"/>
      <c r="AB182" s="176"/>
      <c r="AC182" s="176"/>
      <c r="AD182" s="176"/>
      <c r="AE182" s="176"/>
      <c r="AF182" s="176"/>
      <c r="AG182" s="176"/>
      <c r="AH182" s="57" t="s">
        <v>215</v>
      </c>
      <c r="AI182" s="58" t="s">
        <v>12</v>
      </c>
      <c r="AJ182" s="182">
        <f>AJ186</f>
        <v>0</v>
      </c>
      <c r="AK182" s="182">
        <f t="shared" ref="AK182:AM182" si="198">AK186</f>
        <v>0</v>
      </c>
      <c r="AL182" s="182">
        <f t="shared" si="198"/>
        <v>0</v>
      </c>
      <c r="AM182" s="182">
        <f t="shared" si="198"/>
        <v>0</v>
      </c>
      <c r="AN182" s="133"/>
      <c r="AO182" s="181"/>
      <c r="AP182" s="74"/>
      <c r="AQ182" s="142"/>
      <c r="AR182" s="142"/>
      <c r="AS182" s="135"/>
      <c r="AT182" s="135"/>
      <c r="AU182" s="135"/>
      <c r="AV182" s="135"/>
      <c r="AW182" s="127"/>
      <c r="AX182" s="127"/>
      <c r="AY182" s="133"/>
      <c r="AZ182" s="133"/>
      <c r="BA182" s="133"/>
      <c r="BB182" s="133"/>
      <c r="BC182" s="166"/>
      <c r="BD182" s="127"/>
      <c r="BE182" s="127"/>
      <c r="BF182" s="142"/>
      <c r="BG182" s="183"/>
      <c r="BH182" s="183"/>
      <c r="BI182" s="133"/>
      <c r="BJ182" s="127"/>
      <c r="BK182" s="127"/>
      <c r="BL182" s="135"/>
      <c r="BM182" s="135"/>
      <c r="BN182" s="135"/>
      <c r="BO182" s="135"/>
      <c r="BP182" s="14"/>
      <c r="BQ182" s="127"/>
      <c r="BR182" s="127"/>
      <c r="BS182" s="133"/>
      <c r="BT182" s="133"/>
      <c r="BU182" s="133"/>
      <c r="BV182" s="133"/>
      <c r="BW182" s="14"/>
      <c r="BX182" s="127"/>
      <c r="BY182" s="127"/>
      <c r="BZ182" s="133"/>
      <c r="CA182" s="133"/>
      <c r="CB182" s="133"/>
      <c r="CC182" s="133"/>
      <c r="CD182" s="13"/>
      <c r="CE182" s="127"/>
      <c r="CF182" s="127"/>
      <c r="CG182" s="135"/>
      <c r="CH182" s="135"/>
      <c r="CI182" s="135"/>
      <c r="CJ182" s="135"/>
      <c r="CK182" s="14"/>
      <c r="CL182" s="127"/>
      <c r="CM182" s="127"/>
      <c r="CN182" s="133"/>
      <c r="CO182" s="133"/>
      <c r="CP182" s="133"/>
      <c r="CQ182" s="133"/>
      <c r="CR182" s="14"/>
      <c r="CS182" s="127"/>
      <c r="CT182" s="127"/>
      <c r="CU182" s="133"/>
      <c r="CV182" s="133"/>
      <c r="CW182" s="133"/>
      <c r="CX182" s="133"/>
      <c r="CY182" s="14"/>
    </row>
    <row r="183" spans="1:104" ht="13.5" thickBot="1">
      <c r="A183" s="457" t="s">
        <v>84</v>
      </c>
      <c r="B183" s="280">
        <f>AB188</f>
        <v>0</v>
      </c>
      <c r="C183" s="281" t="s">
        <v>35</v>
      </c>
      <c r="D183" s="281" t="s">
        <v>181</v>
      </c>
      <c r="E183" s="22">
        <f>E184/G184</f>
        <v>0</v>
      </c>
      <c r="F183" s="279" t="s">
        <v>11</v>
      </c>
      <c r="G183" s="99">
        <f>AE194</f>
        <v>2.5000000000000001E-2</v>
      </c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463" t="s">
        <v>80</v>
      </c>
      <c r="AA183" s="133" t="s">
        <v>83</v>
      </c>
      <c r="AB183" s="51"/>
      <c r="AC183" s="110" t="str">
        <f>$G$3</f>
        <v>DatLab 7</v>
      </c>
      <c r="AD183" s="51"/>
      <c r="AE183" s="51"/>
      <c r="AF183" s="96"/>
      <c r="AG183" s="51"/>
      <c r="AH183" s="59" t="s">
        <v>8</v>
      </c>
      <c r="AI183" s="59" t="s">
        <v>183</v>
      </c>
      <c r="AJ183" s="60">
        <f>$E183-($E183*AJ182/1000)/2</f>
        <v>0</v>
      </c>
      <c r="AK183" s="60">
        <f>$E183-($E183*(SUM(AJ182:AK182))/1000)/2</f>
        <v>0</v>
      </c>
      <c r="AL183" s="60">
        <f>$E183-($E183*(SUM(AJ182:AL182))/1000)/2</f>
        <v>0</v>
      </c>
      <c r="AM183" s="60">
        <f>$E183-($E183*(SUM(AJ182:AM182))/1000)/2</f>
        <v>0</v>
      </c>
      <c r="AN183" s="133"/>
      <c r="AO183" s="181"/>
      <c r="AP183" s="74"/>
      <c r="AQ183" s="142"/>
      <c r="AR183" s="142"/>
      <c r="AS183" s="135"/>
      <c r="AT183" s="135"/>
      <c r="AU183" s="135"/>
      <c r="AV183" s="135"/>
      <c r="AW183" s="127"/>
      <c r="AX183" s="127"/>
      <c r="AY183" s="133"/>
      <c r="AZ183" s="133"/>
      <c r="BA183" s="133"/>
      <c r="BB183" s="133"/>
      <c r="BC183" s="166"/>
      <c r="BD183" s="127"/>
      <c r="BE183" s="127"/>
      <c r="BF183" s="142"/>
      <c r="BG183" s="183"/>
      <c r="BH183" s="183"/>
      <c r="BI183" s="133"/>
      <c r="BJ183" s="127"/>
      <c r="BK183" s="127"/>
      <c r="BL183" s="135"/>
      <c r="BM183" s="135"/>
      <c r="BN183" s="135"/>
      <c r="BO183" s="135"/>
      <c r="BP183" s="14"/>
      <c r="BQ183" s="127"/>
      <c r="BR183" s="127"/>
      <c r="BS183" s="133"/>
      <c r="BT183" s="133"/>
      <c r="BU183" s="133"/>
      <c r="BV183" s="133"/>
      <c r="BW183" s="14"/>
      <c r="BX183" s="127"/>
      <c r="BY183" s="127"/>
      <c r="BZ183" s="133"/>
      <c r="CA183" s="133"/>
      <c r="CB183" s="133"/>
      <c r="CC183" s="133"/>
      <c r="CD183" s="13"/>
      <c r="CE183" s="127"/>
      <c r="CF183" s="127"/>
      <c r="CG183" s="135"/>
      <c r="CH183" s="135"/>
      <c r="CI183" s="135"/>
      <c r="CJ183" s="135"/>
      <c r="CK183" s="14"/>
      <c r="CL183" s="127"/>
      <c r="CM183" s="127"/>
      <c r="CN183" s="133"/>
      <c r="CO183" s="133"/>
      <c r="CP183" s="133"/>
      <c r="CQ183" s="133"/>
      <c r="CR183" s="14"/>
      <c r="CS183" s="127"/>
      <c r="CT183" s="127"/>
      <c r="CU183" s="133"/>
      <c r="CV183" s="133"/>
      <c r="CW183" s="133"/>
      <c r="CX183" s="133"/>
      <c r="CY183" s="14"/>
      <c r="CZ183" s="10" t="s">
        <v>9</v>
      </c>
    </row>
    <row r="184" spans="1:104" ht="14.25" thickTop="1" thickBot="1">
      <c r="A184" s="184"/>
      <c r="B184" s="282">
        <f>AB186</f>
        <v>0</v>
      </c>
      <c r="C184" s="283" t="s">
        <v>7</v>
      </c>
      <c r="D184" s="283" t="s">
        <v>182</v>
      </c>
      <c r="E184" s="100">
        <f>AB193</f>
        <v>0</v>
      </c>
      <c r="F184" s="284" t="s">
        <v>36</v>
      </c>
      <c r="G184" s="62">
        <f>AB194</f>
        <v>2</v>
      </c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241" t="s">
        <v>33</v>
      </c>
      <c r="AA184" s="211" t="s">
        <v>177</v>
      </c>
      <c r="AB184" s="242"/>
      <c r="AC184" s="242"/>
      <c r="AD184" s="242"/>
      <c r="AE184" s="242"/>
      <c r="AF184" s="243"/>
      <c r="AG184" s="117"/>
      <c r="AH184" s="117"/>
      <c r="AI184" s="117"/>
      <c r="AJ184" s="117"/>
      <c r="AK184" s="117"/>
      <c r="AL184" s="117"/>
      <c r="AM184" s="117"/>
      <c r="AP184" s="74"/>
      <c r="AS184" s="135"/>
      <c r="AT184" s="135"/>
      <c r="AU184" s="135"/>
      <c r="AV184" s="135"/>
      <c r="BC184" s="166"/>
      <c r="BD184" s="127"/>
      <c r="BE184" s="127"/>
      <c r="BF184" s="142"/>
      <c r="BG184" s="183"/>
      <c r="BH184" s="183"/>
      <c r="BI184" s="133"/>
      <c r="BJ184" s="127"/>
      <c r="BK184" s="127"/>
      <c r="BL184" s="135"/>
      <c r="BM184" s="135"/>
      <c r="BN184" s="135"/>
      <c r="BO184" s="135"/>
      <c r="BP184" s="14"/>
      <c r="BQ184" s="127"/>
      <c r="BR184" s="127"/>
      <c r="BS184" s="133"/>
      <c r="BT184" s="133"/>
      <c r="BU184" s="133"/>
      <c r="BV184" s="133"/>
      <c r="BW184" s="14"/>
      <c r="BX184" s="127"/>
      <c r="BY184" s="127"/>
      <c r="BZ184" s="133"/>
      <c r="CA184" s="133"/>
      <c r="CB184" s="133"/>
      <c r="CC184" s="133"/>
      <c r="CD184" s="13"/>
      <c r="CE184" s="127"/>
      <c r="CF184" s="127"/>
      <c r="CG184" s="135"/>
      <c r="CH184" s="135"/>
      <c r="CI184" s="135"/>
      <c r="CJ184" s="135"/>
      <c r="CK184" s="14"/>
      <c r="CL184" s="127"/>
      <c r="CM184" s="127"/>
      <c r="CN184" s="133"/>
      <c r="CO184" s="133"/>
      <c r="CP184" s="133"/>
      <c r="CQ184" s="133"/>
      <c r="CR184" s="14"/>
      <c r="CS184" s="127"/>
      <c r="CT184" s="127"/>
      <c r="CU184" s="133"/>
      <c r="CV184" s="133"/>
      <c r="CW184" s="133"/>
      <c r="CX184" s="133"/>
      <c r="CY184" s="14"/>
      <c r="CZ184" s="101" t="s">
        <v>66</v>
      </c>
    </row>
    <row r="185" spans="1:104" ht="13.5" thickBot="1">
      <c r="A185" s="83" t="s">
        <v>69</v>
      </c>
      <c r="B185" s="63"/>
      <c r="C185" s="134"/>
      <c r="D185" s="41"/>
      <c r="E185" s="41"/>
      <c r="F185" s="469" t="s">
        <v>166</v>
      </c>
      <c r="G185" s="469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16"/>
      <c r="AA185" s="269"/>
      <c r="AB185" s="244" t="s">
        <v>56</v>
      </c>
      <c r="AC185" s="245"/>
      <c r="AD185" s="246" t="s">
        <v>37</v>
      </c>
      <c r="AE185" s="247" t="s">
        <v>38</v>
      </c>
      <c r="AF185" s="248"/>
      <c r="AG185" s="102"/>
      <c r="AH185" s="15"/>
      <c r="AI185" s="15"/>
      <c r="AJ185" s="485"/>
      <c r="AK185" s="31"/>
      <c r="AL185" s="32"/>
      <c r="AM185" s="33"/>
      <c r="AN185" s="133"/>
      <c r="AO185" s="181"/>
      <c r="AP185" s="74"/>
      <c r="AS185" s="135"/>
      <c r="AT185" s="135"/>
      <c r="AU185" s="135"/>
      <c r="AV185" s="135"/>
      <c r="AW185" s="127"/>
      <c r="AX185" s="127"/>
      <c r="AY185" s="133"/>
      <c r="AZ185" s="133"/>
      <c r="BA185" s="133"/>
      <c r="BB185" s="133"/>
      <c r="BC185" s="166"/>
      <c r="BD185" s="127"/>
      <c r="BE185" s="127"/>
      <c r="BF185" s="142"/>
      <c r="BG185" s="183"/>
      <c r="BH185" s="183"/>
      <c r="BI185" s="133"/>
      <c r="BJ185" s="127"/>
      <c r="BK185" s="127"/>
      <c r="BL185" s="135"/>
      <c r="BM185" s="135"/>
      <c r="BN185" s="135"/>
      <c r="BO185" s="135"/>
      <c r="BP185" s="14"/>
      <c r="BQ185" s="127"/>
      <c r="BR185" s="127"/>
      <c r="BS185" s="133"/>
      <c r="BT185" s="133"/>
      <c r="BU185" s="133"/>
      <c r="BV185" s="133"/>
      <c r="BW185" s="14"/>
      <c r="BX185" s="127"/>
      <c r="BY185" s="127"/>
      <c r="BZ185" s="133"/>
      <c r="CA185" s="133"/>
      <c r="CB185" s="133"/>
      <c r="CC185" s="133"/>
      <c r="CD185" s="13"/>
      <c r="CE185" s="127"/>
      <c r="CF185" s="127"/>
      <c r="CG185" s="135"/>
      <c r="CH185" s="135"/>
      <c r="CI185" s="135"/>
      <c r="CJ185" s="135"/>
      <c r="CK185" s="14"/>
      <c r="CL185" s="127"/>
      <c r="CM185" s="127"/>
      <c r="CN185" s="133"/>
      <c r="CO185" s="133"/>
      <c r="CP185" s="133"/>
      <c r="CQ185" s="133"/>
      <c r="CR185" s="14"/>
      <c r="CS185" s="127"/>
      <c r="CT185" s="127"/>
      <c r="CU185" s="133"/>
      <c r="CV185" s="133"/>
      <c r="CW185" s="133"/>
      <c r="CX185" s="133"/>
      <c r="CY185" s="14"/>
    </row>
    <row r="186" spans="1:104">
      <c r="A186" s="9" t="s">
        <v>70</v>
      </c>
      <c r="B186" s="83"/>
      <c r="C186" s="13"/>
      <c r="D186" s="185"/>
      <c r="E186" s="8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26"/>
      <c r="AA186" s="270" t="s">
        <v>39</v>
      </c>
      <c r="AB186" s="249"/>
      <c r="AC186" s="250"/>
      <c r="AD186" s="251" t="s">
        <v>40</v>
      </c>
      <c r="AE186" s="247"/>
      <c r="AF186" s="252"/>
      <c r="AG186" s="102"/>
      <c r="AH186" s="186"/>
      <c r="AI186" s="186"/>
      <c r="AJ186" s="133"/>
      <c r="AK186" s="133"/>
      <c r="AL186" s="133"/>
      <c r="AM186" s="133"/>
      <c r="AN186" s="133"/>
      <c r="AO186" s="181"/>
      <c r="AP186" s="74"/>
      <c r="AQ186" s="64" t="s">
        <v>17</v>
      </c>
      <c r="AR186" s="187"/>
      <c r="AS186" s="135"/>
      <c r="AT186" s="135"/>
      <c r="AU186" s="135"/>
      <c r="AV186" s="135"/>
      <c r="AW186" s="127"/>
      <c r="AX186" s="127"/>
      <c r="AY186" s="133"/>
      <c r="AZ186" s="133"/>
      <c r="BA186" s="133"/>
      <c r="BB186" s="133"/>
      <c r="BC186" s="166"/>
      <c r="BD186" s="127"/>
      <c r="BE186" s="127"/>
      <c r="BF186" s="142"/>
      <c r="BG186" s="183"/>
      <c r="BH186" s="183"/>
      <c r="BI186" s="133"/>
      <c r="BJ186" s="127"/>
      <c r="BK186" s="127"/>
      <c r="BL186" s="135"/>
      <c r="BM186" s="135"/>
      <c r="BN186" s="135"/>
      <c r="BO186" s="135"/>
      <c r="BP186" s="14"/>
      <c r="BQ186" s="127"/>
      <c r="BR186" s="127"/>
      <c r="BS186" s="133"/>
      <c r="BT186" s="133"/>
      <c r="BU186" s="133"/>
      <c r="BV186" s="133"/>
      <c r="BW186" s="14"/>
      <c r="BX186" s="127"/>
      <c r="BY186" s="127"/>
      <c r="BZ186" s="133"/>
      <c r="CA186" s="133"/>
      <c r="CB186" s="133"/>
      <c r="CC186" s="133"/>
      <c r="CD186" s="13"/>
      <c r="CE186" s="127"/>
      <c r="CF186" s="127"/>
      <c r="CG186" s="135"/>
      <c r="CH186" s="135"/>
      <c r="CI186" s="135"/>
      <c r="CJ186" s="135"/>
      <c r="CK186" s="14"/>
      <c r="CL186" s="127"/>
      <c r="CM186" s="127"/>
      <c r="CN186" s="133"/>
      <c r="CO186" s="133"/>
      <c r="CP186" s="133"/>
      <c r="CQ186" s="133"/>
      <c r="CR186" s="14"/>
      <c r="CS186" s="127"/>
      <c r="CT186" s="127"/>
      <c r="CU186" s="133"/>
      <c r="CV186" s="133"/>
      <c r="CW186" s="133"/>
      <c r="CX186" s="133"/>
      <c r="CY186" s="14"/>
    </row>
    <row r="187" spans="1:104" ht="13.5" thickBot="1">
      <c r="A187" s="83"/>
      <c r="B187" s="83"/>
      <c r="C187" s="83"/>
      <c r="D187" s="85"/>
      <c r="E187" s="84"/>
      <c r="F187" s="86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26"/>
      <c r="AA187" s="271" t="s">
        <v>41</v>
      </c>
      <c r="AB187" s="253"/>
      <c r="AC187" s="254"/>
      <c r="AD187" s="158" t="s">
        <v>42</v>
      </c>
      <c r="AE187" s="117"/>
      <c r="AF187" s="255"/>
      <c r="AG187" s="14"/>
      <c r="AH187" s="186"/>
      <c r="AI187" s="186"/>
      <c r="AJ187" s="188"/>
      <c r="AK187" s="188"/>
      <c r="AL187" s="188"/>
      <c r="AM187" s="188"/>
      <c r="AN187" s="133"/>
      <c r="AO187" s="181"/>
      <c r="AP187" s="74"/>
      <c r="AQ187" s="65" t="s">
        <v>43</v>
      </c>
      <c r="AR187" s="66"/>
      <c r="AS187" s="135"/>
      <c r="AT187" s="135"/>
      <c r="AU187" s="135"/>
      <c r="AV187" s="135"/>
      <c r="AW187" s="127"/>
      <c r="AX187" s="127"/>
      <c r="AY187" s="133"/>
      <c r="AZ187" s="133"/>
      <c r="BA187" s="133"/>
      <c r="BB187" s="133"/>
      <c r="BC187" s="166"/>
      <c r="BD187" s="127"/>
      <c r="BE187" s="127"/>
      <c r="BF187" s="142"/>
      <c r="BG187" s="183"/>
      <c r="BH187" s="183"/>
      <c r="BI187" s="133"/>
      <c r="BJ187" s="127"/>
      <c r="BK187" s="127"/>
      <c r="BL187" s="135"/>
      <c r="BM187" s="135"/>
      <c r="BN187" s="135"/>
      <c r="BO187" s="135"/>
      <c r="BP187" s="14"/>
      <c r="BQ187" s="127"/>
      <c r="BR187" s="127"/>
      <c r="BS187" s="133"/>
      <c r="BT187" s="133"/>
      <c r="BU187" s="133"/>
      <c r="BV187" s="133"/>
      <c r="BW187" s="14"/>
      <c r="BX187" s="127"/>
      <c r="BY187" s="127"/>
      <c r="BZ187" s="133"/>
      <c r="CA187" s="133"/>
      <c r="CB187" s="133"/>
      <c r="CC187" s="133"/>
      <c r="CD187" s="13"/>
      <c r="CE187" s="127"/>
      <c r="CF187" s="127"/>
      <c r="CG187" s="135"/>
      <c r="CH187" s="135"/>
      <c r="CI187" s="135"/>
      <c r="CJ187" s="135"/>
      <c r="CK187" s="14"/>
      <c r="CL187" s="127"/>
      <c r="CM187" s="127"/>
      <c r="CN187" s="133"/>
      <c r="CO187" s="133"/>
      <c r="CP187" s="133"/>
      <c r="CQ187" s="133"/>
      <c r="CR187" s="14"/>
      <c r="CS187" s="127"/>
      <c r="CT187" s="127"/>
      <c r="CU187" s="133"/>
      <c r="CV187" s="133"/>
      <c r="CW187" s="133"/>
      <c r="CX187" s="133"/>
      <c r="CY187" s="14"/>
    </row>
    <row r="188" spans="1:104">
      <c r="A188" s="83"/>
      <c r="B188" s="83"/>
      <c r="C188" s="83"/>
      <c r="D188" s="85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26"/>
      <c r="AA188" s="271" t="s">
        <v>120</v>
      </c>
      <c r="AB188" s="253"/>
      <c r="AC188" s="254"/>
      <c r="AD188" s="158" t="s">
        <v>44</v>
      </c>
      <c r="AE188" s="117"/>
      <c r="AF188" s="255"/>
      <c r="AG188" s="14"/>
      <c r="AH188" s="186"/>
      <c r="AI188" s="188"/>
      <c r="AJ188" s="188"/>
      <c r="AK188" s="188"/>
      <c r="AL188" s="188"/>
      <c r="AM188" s="188"/>
      <c r="AP188" s="74"/>
      <c r="AQ188" s="67" t="s">
        <v>188</v>
      </c>
      <c r="AR188" s="68" t="s">
        <v>189</v>
      </c>
      <c r="AS188" s="135"/>
      <c r="AT188" s="135"/>
      <c r="AU188" s="135"/>
      <c r="AV188" s="135"/>
      <c r="AW188" s="127"/>
      <c r="AX188" s="127"/>
      <c r="AY188" s="133"/>
      <c r="AZ188" s="133"/>
      <c r="BA188" s="133"/>
      <c r="BB188" s="133"/>
      <c r="BC188" s="166"/>
      <c r="BD188" s="127"/>
      <c r="BE188" s="127"/>
      <c r="BF188" s="142"/>
      <c r="BG188" s="183"/>
      <c r="BH188" s="183"/>
      <c r="BI188" s="133"/>
      <c r="BJ188" s="127"/>
      <c r="BK188" s="127"/>
      <c r="BL188" s="135"/>
      <c r="BM188" s="135"/>
      <c r="BN188" s="135"/>
      <c r="BO188" s="135"/>
      <c r="BP188" s="14"/>
      <c r="BQ188" s="127"/>
      <c r="BR188" s="127"/>
      <c r="BS188" s="133"/>
      <c r="BT188" s="133"/>
      <c r="BU188" s="133"/>
      <c r="BV188" s="133"/>
      <c r="BW188" s="14"/>
      <c r="BX188" s="127"/>
      <c r="BY188" s="127"/>
      <c r="BZ188" s="133"/>
      <c r="CA188" s="133"/>
      <c r="CB188" s="133"/>
      <c r="CC188" s="133"/>
      <c r="CD188" s="13"/>
      <c r="CE188" s="127"/>
      <c r="CF188" s="127"/>
      <c r="CG188" s="135"/>
      <c r="CH188" s="135"/>
      <c r="CI188" s="135"/>
      <c r="CJ188" s="135"/>
      <c r="CK188" s="14"/>
      <c r="CL188" s="127"/>
      <c r="CM188" s="127"/>
      <c r="CN188" s="133"/>
      <c r="CO188" s="133"/>
      <c r="CP188" s="133"/>
      <c r="CQ188" s="133"/>
      <c r="CR188" s="14"/>
      <c r="CS188" s="127"/>
      <c r="CT188" s="127"/>
      <c r="CU188" s="133"/>
      <c r="CV188" s="133"/>
      <c r="CW188" s="133"/>
      <c r="CX188" s="133"/>
      <c r="CY188" s="14"/>
    </row>
    <row r="189" spans="1:104" ht="13.5" thickBot="1">
      <c r="A189" s="83"/>
      <c r="B189" s="83"/>
      <c r="C189" s="83"/>
      <c r="D189" s="83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26"/>
      <c r="AA189" s="271" t="s">
        <v>28</v>
      </c>
      <c r="AB189" s="197"/>
      <c r="AC189" s="254"/>
      <c r="AD189" s="158" t="s">
        <v>45</v>
      </c>
      <c r="AE189" s="117"/>
      <c r="AF189" s="255"/>
      <c r="AG189" s="177"/>
      <c r="AH189" s="189"/>
      <c r="AI189" s="190"/>
      <c r="AJ189" s="189"/>
      <c r="AK189" s="189"/>
      <c r="AL189" s="189"/>
      <c r="AM189" s="189"/>
      <c r="AP189" s="74"/>
      <c r="AQ189" s="69" t="str">
        <f>BN191</f>
        <v/>
      </c>
      <c r="AR189" s="70" t="str">
        <f>BO191</f>
        <v/>
      </c>
      <c r="AS189" s="135"/>
      <c r="AT189" s="135"/>
      <c r="AU189" s="135"/>
      <c r="AV189" s="135"/>
      <c r="AW189" s="127"/>
      <c r="AX189" s="127"/>
      <c r="AY189" s="133"/>
      <c r="AZ189" s="133"/>
      <c r="BA189" s="133"/>
      <c r="BB189" s="133"/>
      <c r="BC189" s="166"/>
      <c r="BD189" s="127"/>
      <c r="BE189" s="127"/>
      <c r="BF189" s="142"/>
      <c r="BG189" s="183"/>
      <c r="BH189" s="183"/>
      <c r="BI189" s="133"/>
      <c r="BJ189" s="127"/>
      <c r="BK189" s="127"/>
      <c r="BL189" s="135"/>
      <c r="BM189" s="135"/>
      <c r="BN189" s="135"/>
      <c r="BO189" s="135"/>
      <c r="BP189" s="14"/>
      <c r="BQ189" s="127"/>
      <c r="BR189" s="127"/>
      <c r="BS189" s="204"/>
      <c r="BT189" s="204"/>
      <c r="BU189" s="204"/>
      <c r="BV189" s="133"/>
      <c r="BW189" s="14"/>
      <c r="BX189" s="127"/>
      <c r="BY189" s="127"/>
      <c r="BZ189" s="133"/>
      <c r="CA189" s="133"/>
      <c r="CB189" s="133"/>
      <c r="CC189" s="133"/>
      <c r="CD189" s="13"/>
      <c r="CE189" s="127"/>
      <c r="CF189" s="127"/>
      <c r="CG189" s="135"/>
      <c r="CH189" s="135"/>
      <c r="CI189" s="135"/>
      <c r="CJ189" s="135"/>
      <c r="CK189" s="14"/>
      <c r="CL189" s="127"/>
      <c r="CM189" s="127"/>
      <c r="CN189" s="133"/>
      <c r="CO189" s="133"/>
      <c r="CP189" s="133"/>
      <c r="CQ189" s="133"/>
      <c r="CR189" s="14"/>
      <c r="CS189" s="127"/>
      <c r="CT189" s="127"/>
      <c r="CU189" s="133"/>
      <c r="CV189" s="133"/>
      <c r="CW189" s="133"/>
      <c r="CX189" s="133"/>
      <c r="CY189" s="14"/>
    </row>
    <row r="190" spans="1:104">
      <c r="A190" s="83"/>
      <c r="B190" s="87"/>
      <c r="C190" s="87"/>
      <c r="D190" s="87"/>
      <c r="E190" s="145"/>
      <c r="F190" s="145"/>
      <c r="G190" s="87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6"/>
      <c r="AA190" s="271" t="s">
        <v>46</v>
      </c>
      <c r="AB190" s="256"/>
      <c r="AC190" s="254"/>
      <c r="AD190" s="158" t="s">
        <v>47</v>
      </c>
      <c r="AE190" s="117"/>
      <c r="AF190" s="255"/>
      <c r="AG190" s="103"/>
      <c r="AH190" s="104"/>
      <c r="AI190" s="16"/>
      <c r="AJ190" s="71"/>
      <c r="AK190" s="71"/>
      <c r="AL190" s="71"/>
      <c r="AM190" s="71"/>
      <c r="AP190" s="454"/>
      <c r="AQ190" s="113" t="s">
        <v>14</v>
      </c>
      <c r="AR190" s="113" t="s">
        <v>13</v>
      </c>
      <c r="AS190" s="485" t="str">
        <f>AS$1</f>
        <v>R</v>
      </c>
      <c r="AT190" s="31" t="str">
        <f t="shared" ref="AT190:AV190" si="199">AT$1</f>
        <v>1Omy</v>
      </c>
      <c r="AU190" s="32" t="str">
        <f t="shared" si="199"/>
        <v>2U</v>
      </c>
      <c r="AV190" s="33" t="str">
        <f t="shared" si="199"/>
        <v>3Ama</v>
      </c>
      <c r="AW190" s="113" t="str">
        <f>AQ190</f>
        <v>Quantity</v>
      </c>
      <c r="AX190" s="113" t="str">
        <f>AR190</f>
        <v>Units</v>
      </c>
      <c r="AY190" s="485">
        <f>AJ185</f>
        <v>0</v>
      </c>
      <c r="AZ190" s="31">
        <f>AK185</f>
        <v>0</v>
      </c>
      <c r="BA190" s="32">
        <f>AL185</f>
        <v>0</v>
      </c>
      <c r="BB190" s="33">
        <f>AM185</f>
        <v>0</v>
      </c>
      <c r="BC190" s="166"/>
      <c r="BD190" s="34" t="s">
        <v>27</v>
      </c>
      <c r="BE190" s="34" t="s">
        <v>28</v>
      </c>
      <c r="BF190" s="35" t="s">
        <v>120</v>
      </c>
      <c r="BG190" s="72" t="s">
        <v>26</v>
      </c>
      <c r="BH190" s="72"/>
      <c r="BI190" s="36" t="s">
        <v>7</v>
      </c>
      <c r="BJ190" s="113" t="str">
        <f>$AQ190</f>
        <v>Quantity</v>
      </c>
      <c r="BK190" s="113" t="str">
        <f>$AR190</f>
        <v>Units</v>
      </c>
      <c r="BL190" s="485" t="str">
        <f>BL$1</f>
        <v>R</v>
      </c>
      <c r="BM190" s="31" t="str">
        <f t="shared" ref="BM190:BO190" si="200">BM$1</f>
        <v>1Omy</v>
      </c>
      <c r="BN190" s="32" t="str">
        <f t="shared" si="200"/>
        <v>2U</v>
      </c>
      <c r="BO190" s="33" t="str">
        <f t="shared" si="200"/>
        <v>3Ama</v>
      </c>
      <c r="BP190" s="191"/>
      <c r="BQ190" s="113" t="str">
        <f>$AQ190</f>
        <v>Quantity</v>
      </c>
      <c r="BR190" s="113" t="str">
        <f>$AR190</f>
        <v>Units</v>
      </c>
      <c r="BS190" s="485" t="str">
        <f>BS$1</f>
        <v>R</v>
      </c>
      <c r="BT190" s="31" t="str">
        <f t="shared" ref="BT190:BV190" si="201">BT$1</f>
        <v>1Omy</v>
      </c>
      <c r="BU190" s="32" t="str">
        <f t="shared" si="201"/>
        <v>2U</v>
      </c>
      <c r="BV190" s="33" t="str">
        <f t="shared" si="201"/>
        <v>3Ama</v>
      </c>
      <c r="BW190" s="191"/>
      <c r="BX190" s="113" t="str">
        <f>$AQ190</f>
        <v>Quantity</v>
      </c>
      <c r="BY190" s="113" t="str">
        <f>$AR190</f>
        <v>Units</v>
      </c>
      <c r="BZ190" s="485" t="str">
        <f>BZ$1</f>
        <v>1-R/U</v>
      </c>
      <c r="CA190" s="31" t="str">
        <f t="shared" ref="CA190:CC190" si="202">CA$1</f>
        <v>1-Omy/R</v>
      </c>
      <c r="CB190" s="32" t="str">
        <f t="shared" si="202"/>
        <v>1-Omy/U</v>
      </c>
      <c r="CC190" s="33" t="str">
        <f t="shared" si="202"/>
        <v>1-ROX/U</v>
      </c>
      <c r="CD190" s="191"/>
      <c r="CE190" s="113" t="str">
        <f>$AQ190</f>
        <v>Quantity</v>
      </c>
      <c r="CF190" s="113" t="str">
        <f>$AR190</f>
        <v>Units</v>
      </c>
      <c r="CG190" s="485" t="str">
        <f>CG$1</f>
        <v>R</v>
      </c>
      <c r="CH190" s="31" t="str">
        <f t="shared" ref="CH190:CJ190" si="203">CH$1</f>
        <v>1Omy</v>
      </c>
      <c r="CI190" s="32" t="str">
        <f t="shared" si="203"/>
        <v>2U</v>
      </c>
      <c r="CJ190" s="33" t="str">
        <f t="shared" si="203"/>
        <v>3Ama</v>
      </c>
      <c r="CK190" s="191"/>
      <c r="CL190" s="113" t="str">
        <f>$AQ190</f>
        <v>Quantity</v>
      </c>
      <c r="CM190" s="113" t="str">
        <f>$AR190</f>
        <v>Units</v>
      </c>
      <c r="CN190" s="485" t="str">
        <f>CN$1</f>
        <v>R</v>
      </c>
      <c r="CO190" s="31" t="str">
        <f t="shared" ref="CO190:CQ190" si="204">CO$1</f>
        <v>1Omy</v>
      </c>
      <c r="CP190" s="32" t="str">
        <f t="shared" si="204"/>
        <v>2U</v>
      </c>
      <c r="CQ190" s="33" t="str">
        <f t="shared" si="204"/>
        <v>3Ama</v>
      </c>
      <c r="CR190" s="191"/>
      <c r="CS190" s="113" t="str">
        <f>$AQ190</f>
        <v>Quantity</v>
      </c>
      <c r="CT190" s="113" t="str">
        <f>$AR190</f>
        <v>Units</v>
      </c>
      <c r="CU190" s="485" t="str">
        <f>CU$1</f>
        <v>1-R/U</v>
      </c>
      <c r="CV190" s="31" t="str">
        <f t="shared" ref="CV190:CX190" si="205">CV$1</f>
        <v>1-Omy/R</v>
      </c>
      <c r="CW190" s="32" t="str">
        <f t="shared" si="205"/>
        <v>1-Omy/U</v>
      </c>
      <c r="CX190" s="33" t="str">
        <f t="shared" si="205"/>
        <v>1-ROX/U</v>
      </c>
      <c r="CY190" s="14"/>
    </row>
    <row r="191" spans="1:104">
      <c r="A191" s="83"/>
      <c r="B191" s="83"/>
      <c r="C191" s="83"/>
      <c r="D191" s="83"/>
      <c r="E191" s="14"/>
      <c r="F191" s="14"/>
      <c r="G191" s="83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16"/>
      <c r="AA191" s="271" t="s">
        <v>48</v>
      </c>
      <c r="AB191" s="257"/>
      <c r="AC191" s="254"/>
      <c r="AD191" s="158" t="s">
        <v>49</v>
      </c>
      <c r="AE191" s="117"/>
      <c r="AF191" s="255"/>
      <c r="AG191" s="105"/>
      <c r="AH191" s="106"/>
      <c r="AI191" s="17"/>
      <c r="AJ191" s="8"/>
      <c r="AK191" s="8"/>
      <c r="AL191" s="8"/>
      <c r="AM191" s="8"/>
      <c r="AP191" s="455" t="str">
        <f>E182</f>
        <v/>
      </c>
      <c r="AQ191" s="488" t="s">
        <v>5</v>
      </c>
      <c r="AR191" s="488" t="s">
        <v>4</v>
      </c>
      <c r="AS191" s="21" t="str">
        <f>IF(ISNUMBER(AJ191),AJ191-($G183*AJ190+$G182),"")</f>
        <v/>
      </c>
      <c r="AT191" s="21" t="str">
        <f>IF(ISNUMBER(AK191),AK191-($G183*AK190+$G182),"")</f>
        <v/>
      </c>
      <c r="AU191" s="21" t="str">
        <f>IF(ISNUMBER(AL191),AL191-($G183*AL190+$G182),"")</f>
        <v/>
      </c>
      <c r="AV191" s="21" t="str">
        <f>IF(ISNUMBER(AM191),AM191-($G183*AM190+$G182),"")</f>
        <v/>
      </c>
      <c r="AW191" s="107">
        <f>$AH190</f>
        <v>0</v>
      </c>
      <c r="AX191" s="107">
        <f>$AI190</f>
        <v>0</v>
      </c>
      <c r="AY191" s="73" t="str">
        <f>IF(ISNUMBER(AJ190),AJ190,"")</f>
        <v/>
      </c>
      <c r="AZ191" s="73" t="str">
        <f>IF(ISNUMBER(AK190),AK190,"")</f>
        <v/>
      </c>
      <c r="BA191" s="73" t="str">
        <f t="shared" ref="BA191" si="206">IF(ISNUMBER(AL190),AL190,"")</f>
        <v/>
      </c>
      <c r="BB191" s="73" t="str">
        <f t="shared" ref="BB191" si="207">IF(ISNUMBER(AM190),AM190,"")</f>
        <v/>
      </c>
      <c r="BC191" s="166"/>
      <c r="BD191" s="176" t="str">
        <f>$AA184</f>
        <v>•</v>
      </c>
      <c r="BE191" s="193">
        <f>$D182</f>
        <v>0</v>
      </c>
      <c r="BF191" s="124">
        <f>$B183</f>
        <v>0</v>
      </c>
      <c r="BG191" s="194" t="str">
        <f>$E182</f>
        <v/>
      </c>
      <c r="BH191" s="195"/>
      <c r="BI191" s="196" t="str">
        <f>IF(ISNUMBER($AB193),$AB193,"")</f>
        <v/>
      </c>
      <c r="BJ191" s="489" t="str">
        <f>AH2</f>
        <v>O2 flow per cells</v>
      </c>
      <c r="BK191" s="489" t="str">
        <f>AI2</f>
        <v>pmol/(s*Mill)</v>
      </c>
      <c r="BL191" s="7" t="str">
        <f>IF(ISNUMBER(AS191),AS191/AJ183,"")</f>
        <v/>
      </c>
      <c r="BM191" s="7" t="str">
        <f>IF(ISNUMBER(AT191),AT191/AK183,"")</f>
        <v/>
      </c>
      <c r="BN191" s="7" t="str">
        <f>IF(ISNUMBER(AU191),AU191/AL183,"")</f>
        <v/>
      </c>
      <c r="BO191" s="7" t="str">
        <f>IF(ISNUMBER(AV191),AV191/AM183,"")</f>
        <v/>
      </c>
      <c r="BP191" s="194" t="str">
        <f>$E182</f>
        <v/>
      </c>
      <c r="BQ191" s="6" t="s">
        <v>19</v>
      </c>
      <c r="BR191" s="6" t="s">
        <v>20</v>
      </c>
      <c r="BS191" s="5" t="str">
        <f>IF(ISNUMBER(BL191),BL191/$AQ189,"")</f>
        <v/>
      </c>
      <c r="BT191" s="5" t="str">
        <f>IF(ISNUMBER(BM191),BM191/$AQ189,"")</f>
        <v/>
      </c>
      <c r="BU191" s="5" t="str">
        <f>IF(ISNUMBER(BN191),BN191/$AQ189,"")</f>
        <v/>
      </c>
      <c r="BV191" s="5" t="str">
        <f>IF(ISNUMBER(BO191),BO191/$AQ189,"")</f>
        <v/>
      </c>
      <c r="BW191" s="194" t="str">
        <f>$E182</f>
        <v/>
      </c>
      <c r="BX191" s="6" t="s">
        <v>18</v>
      </c>
      <c r="BY191" s="6" t="s">
        <v>21</v>
      </c>
      <c r="BZ191" s="5" t="str">
        <f>IF(ISNUMBER(BN191),1-BL191/BN191,"")</f>
        <v/>
      </c>
      <c r="CA191" s="5" t="str">
        <f>IF(ISNUMBER(BM191),1-BM191/BL191,"")</f>
        <v/>
      </c>
      <c r="CB191" s="5" t="str">
        <f>IF(ISNUMBER(BM191),1-BM191/BN191,"")</f>
        <v/>
      </c>
      <c r="CC191" s="5" t="str">
        <f>IF(ISNUMBER(BN191),1-BO191/BN191,"")</f>
        <v/>
      </c>
      <c r="CD191" s="194" t="str">
        <f>$E182</f>
        <v/>
      </c>
      <c r="CE191" s="489" t="str">
        <f>AH3</f>
        <v>O2 flow per cells (mt: ROX-corr.)</v>
      </c>
      <c r="CF191" s="489" t="str">
        <f>AI2</f>
        <v>pmol/(s*Mill)</v>
      </c>
      <c r="CG191" s="7" t="str">
        <f>IF(ISNUMBER(BL191),BL191-$AR189,"")</f>
        <v/>
      </c>
      <c r="CH191" s="7" t="str">
        <f t="shared" ref="CH191" si="208">IF(ISNUMBER(BM191),BM191-$AR189,"")</f>
        <v/>
      </c>
      <c r="CI191" s="7" t="str">
        <f t="shared" ref="CI191" si="209">IF(ISNUMBER(BN191),BN191-$AR189,"")</f>
        <v/>
      </c>
      <c r="CJ191" s="7" t="str">
        <f t="shared" ref="CJ191" si="210">IF(ISNUMBER(BO191),BO191-$AR189,"")</f>
        <v/>
      </c>
      <c r="CK191" s="194" t="str">
        <f>$E182</f>
        <v/>
      </c>
      <c r="CL191" s="6" t="s">
        <v>3</v>
      </c>
      <c r="CM191" s="6" t="s">
        <v>1</v>
      </c>
      <c r="CN191" s="5" t="str">
        <f>IF(ISNUMBER(CG191),CG191/($AQ189-$AR189),"")</f>
        <v/>
      </c>
      <c r="CO191" s="5" t="str">
        <f t="shared" ref="CO191" si="211">IF(ISNUMBER(CH191),CH191/($AQ189-$AR189),"")</f>
        <v/>
      </c>
      <c r="CP191" s="5" t="str">
        <f t="shared" ref="CP191" si="212">IF(ISNUMBER(CI191),CI191/($AQ189-$AR189),"")</f>
        <v/>
      </c>
      <c r="CQ191" s="5" t="str">
        <f t="shared" ref="CQ191" si="213">IF(ISNUMBER(CJ191),CJ191/($AQ189-$AR189),"")</f>
        <v/>
      </c>
      <c r="CR191" s="194" t="str">
        <f>$E182</f>
        <v/>
      </c>
      <c r="CS191" s="6" t="s">
        <v>2</v>
      </c>
      <c r="CT191" s="6" t="s">
        <v>1</v>
      </c>
      <c r="CU191" s="5" t="str">
        <f>IF(ISNUMBER(CI191),1-CG191/CI191,"")</f>
        <v/>
      </c>
      <c r="CV191" s="5" t="str">
        <f>IF(ISNUMBER(CH191),1-CH191/CG191,"")</f>
        <v/>
      </c>
      <c r="CW191" s="5" t="str">
        <f>IF(ISNUMBER(CH191),1-CH191/CI191,"")</f>
        <v/>
      </c>
      <c r="CX191" s="5" t="str">
        <f>IF(ISNUMBER(CI191),1-CJ191/CI191,"")</f>
        <v/>
      </c>
      <c r="CY191" s="14"/>
    </row>
    <row r="192" spans="1:104">
      <c r="A192" s="83"/>
      <c r="B192" s="83"/>
      <c r="C192" s="83"/>
      <c r="D192" s="83"/>
      <c r="E192" s="83"/>
      <c r="F192" s="83"/>
      <c r="G192" s="83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26"/>
      <c r="AA192" s="272" t="s">
        <v>50</v>
      </c>
      <c r="AB192" s="258"/>
      <c r="AC192" s="259"/>
      <c r="AD192" s="158" t="s">
        <v>178</v>
      </c>
      <c r="AE192" s="256"/>
      <c r="AF192" s="255"/>
      <c r="AG192" s="274"/>
      <c r="AH192" s="275"/>
      <c r="AI192" s="275"/>
      <c r="AJ192" s="276"/>
      <c r="AK192" s="276"/>
      <c r="AL192" s="276"/>
      <c r="AM192" s="276"/>
      <c r="AN192" s="2"/>
      <c r="AO192" s="11"/>
      <c r="AP192" s="74"/>
      <c r="AQ192" s="75"/>
      <c r="AR192" s="75"/>
      <c r="AS192" s="3"/>
      <c r="AT192" s="3"/>
      <c r="AU192" s="3"/>
      <c r="AV192" s="3"/>
      <c r="AW192" s="4"/>
      <c r="AX192" s="4"/>
      <c r="AY192" s="2"/>
      <c r="AZ192" s="2"/>
      <c r="BA192" s="2"/>
      <c r="BB192" s="2"/>
      <c r="BC192" s="76"/>
      <c r="BD192" s="4"/>
      <c r="BE192" s="4"/>
      <c r="BF192" s="75"/>
      <c r="BG192" s="77"/>
      <c r="BH192" s="77"/>
      <c r="BI192" s="2"/>
      <c r="BJ192" s="4"/>
      <c r="BK192" s="4"/>
      <c r="BL192" s="3"/>
      <c r="BM192" s="3"/>
      <c r="BN192" s="3"/>
      <c r="BO192" s="3"/>
      <c r="BP192" s="14"/>
      <c r="BQ192" s="4"/>
      <c r="BR192" s="4"/>
      <c r="BS192" s="2"/>
      <c r="BT192" s="2"/>
      <c r="BU192" s="2"/>
      <c r="BV192" s="2"/>
      <c r="BW192" s="14"/>
      <c r="BX192" s="4"/>
      <c r="BY192" s="4"/>
      <c r="BZ192" s="2"/>
      <c r="CA192" s="2"/>
      <c r="CB192" s="2"/>
      <c r="CC192" s="2"/>
      <c r="CD192" s="13"/>
      <c r="CE192" s="4"/>
      <c r="CF192" s="4"/>
      <c r="CG192" s="3"/>
      <c r="CH192" s="3"/>
      <c r="CI192" s="3"/>
      <c r="CJ192" s="3"/>
      <c r="CK192" s="14"/>
      <c r="CL192" s="4"/>
      <c r="CM192" s="4"/>
      <c r="CN192" s="2"/>
      <c r="CO192" s="2"/>
      <c r="CP192" s="2"/>
      <c r="CQ192" s="2"/>
      <c r="CR192" s="14"/>
      <c r="CS192" s="4"/>
      <c r="CT192" s="4"/>
      <c r="CU192" s="2"/>
      <c r="CV192" s="2"/>
      <c r="CW192" s="2"/>
      <c r="CX192" s="2"/>
      <c r="CY192" s="14"/>
    </row>
    <row r="193" spans="1:103">
      <c r="A193" s="83"/>
      <c r="B193" s="83"/>
      <c r="C193" s="83"/>
      <c r="D193" s="83"/>
      <c r="E193" s="83"/>
      <c r="F193" s="83"/>
      <c r="G193" s="83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26"/>
      <c r="AA193" s="271" t="s">
        <v>51</v>
      </c>
      <c r="AB193" s="260"/>
      <c r="AC193" s="261"/>
      <c r="AD193" s="262" t="s">
        <v>52</v>
      </c>
      <c r="AE193" s="263">
        <v>-2</v>
      </c>
      <c r="AF193" s="255"/>
      <c r="AG193" s="274"/>
      <c r="AH193" s="274"/>
      <c r="AI193" s="274"/>
      <c r="AJ193" s="145"/>
      <c r="AK193" s="145"/>
      <c r="AL193" s="145"/>
      <c r="AM193" s="145"/>
      <c r="AN193" s="133"/>
      <c r="AO193" s="181"/>
      <c r="AP193" s="74"/>
      <c r="AQ193" s="142"/>
      <c r="AR193" s="142"/>
      <c r="AS193" s="135"/>
      <c r="AT193" s="135"/>
      <c r="AU193" s="135"/>
      <c r="AV193" s="135"/>
      <c r="AW193" s="127"/>
      <c r="AX193" s="127"/>
      <c r="AY193" s="133"/>
      <c r="AZ193" s="133"/>
      <c r="BA193" s="133"/>
      <c r="BB193" s="133"/>
      <c r="BC193" s="166"/>
      <c r="BD193" s="127"/>
      <c r="BE193" s="127"/>
      <c r="BF193" s="142"/>
      <c r="BG193" s="183"/>
      <c r="BH193" s="183"/>
      <c r="BI193" s="133"/>
      <c r="BJ193" s="127"/>
      <c r="BK193" s="127"/>
      <c r="BL193" s="135"/>
      <c r="BM193" s="135"/>
      <c r="BN193" s="135"/>
      <c r="BO193" s="135"/>
      <c r="BP193" s="14"/>
      <c r="BQ193" s="127"/>
      <c r="BR193" s="127"/>
      <c r="BS193" s="133"/>
      <c r="BT193" s="133"/>
      <c r="BU193" s="133"/>
      <c r="BV193" s="133"/>
      <c r="BW193" s="14"/>
      <c r="BX193" s="127"/>
      <c r="BY193" s="127"/>
      <c r="BZ193" s="133"/>
      <c r="CA193" s="133"/>
      <c r="CB193" s="133"/>
      <c r="CC193" s="133"/>
      <c r="CD193" s="13"/>
      <c r="CE193" s="127"/>
      <c r="CF193" s="127"/>
      <c r="CG193" s="135"/>
      <c r="CH193" s="135"/>
      <c r="CI193" s="135"/>
      <c r="CJ193" s="135"/>
      <c r="CK193" s="14"/>
      <c r="CL193" s="127"/>
      <c r="CM193" s="127"/>
      <c r="CN193" s="133"/>
      <c r="CO193" s="133"/>
      <c r="CP193" s="133"/>
      <c r="CQ193" s="133"/>
      <c r="CR193" s="14"/>
      <c r="CS193" s="127"/>
      <c r="CT193" s="127"/>
      <c r="CU193" s="133"/>
      <c r="CV193" s="133"/>
      <c r="CW193" s="133"/>
      <c r="CX193" s="133"/>
      <c r="CY193" s="14"/>
    </row>
    <row r="194" spans="1:103" ht="13.5" thickBot="1">
      <c r="A194" s="83"/>
      <c r="B194" s="83"/>
      <c r="C194" s="83"/>
      <c r="D194" s="83"/>
      <c r="E194" s="83"/>
      <c r="F194" s="83"/>
      <c r="G194" s="83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26"/>
      <c r="AA194" s="273" t="s">
        <v>53</v>
      </c>
      <c r="AB194" s="264">
        <v>2</v>
      </c>
      <c r="AC194" s="265" t="s">
        <v>54</v>
      </c>
      <c r="AD194" s="266" t="s">
        <v>55</v>
      </c>
      <c r="AE194" s="267">
        <v>2.5000000000000001E-2</v>
      </c>
      <c r="AF194" s="268"/>
      <c r="AG194" s="274"/>
      <c r="AH194" s="274"/>
      <c r="AI194" s="274"/>
      <c r="AJ194" s="145"/>
      <c r="AK194" s="145"/>
      <c r="AL194" s="145"/>
      <c r="AM194" s="145"/>
      <c r="AN194" s="133"/>
      <c r="AO194" s="181"/>
      <c r="AP194" s="74"/>
      <c r="AQ194" s="142"/>
      <c r="AR194" s="142"/>
      <c r="AS194" s="135"/>
      <c r="AT194" s="135"/>
      <c r="AU194" s="135"/>
      <c r="AV194" s="135"/>
      <c r="AW194" s="127"/>
      <c r="AX194" s="127"/>
      <c r="AY194" s="133"/>
      <c r="AZ194" s="133"/>
      <c r="BA194" s="133"/>
      <c r="BB194" s="133"/>
      <c r="BC194" s="166"/>
      <c r="BD194" s="127"/>
      <c r="BE194" s="127"/>
      <c r="BF194" s="142"/>
      <c r="BG194" s="183"/>
      <c r="BH194" s="183"/>
      <c r="BI194" s="133"/>
      <c r="BJ194" s="127"/>
      <c r="BK194" s="127"/>
      <c r="BL194" s="135"/>
      <c r="BM194" s="135"/>
      <c r="BN194" s="135"/>
      <c r="BO194" s="135"/>
      <c r="BP194" s="14"/>
      <c r="BQ194" s="127"/>
      <c r="BR194" s="127"/>
      <c r="BS194" s="133"/>
      <c r="BT194" s="133"/>
      <c r="BU194" s="133"/>
      <c r="BV194" s="133"/>
      <c r="BW194" s="14"/>
      <c r="BX194" s="127"/>
      <c r="BY194" s="127"/>
      <c r="BZ194" s="133"/>
      <c r="CA194" s="133"/>
      <c r="CB194" s="133"/>
      <c r="CC194" s="133"/>
      <c r="CD194" s="13"/>
      <c r="CE194" s="127"/>
      <c r="CF194" s="127"/>
      <c r="CG194" s="135"/>
      <c r="CH194" s="135"/>
      <c r="CI194" s="135"/>
      <c r="CJ194" s="135"/>
      <c r="CK194" s="14"/>
      <c r="CL194" s="127"/>
      <c r="CM194" s="127"/>
      <c r="CN194" s="133"/>
      <c r="CO194" s="133"/>
      <c r="CP194" s="133"/>
      <c r="CQ194" s="133"/>
      <c r="CR194" s="14"/>
      <c r="CS194" s="127"/>
      <c r="CT194" s="127"/>
      <c r="CU194" s="133"/>
      <c r="CV194" s="133"/>
      <c r="CW194" s="133"/>
      <c r="CX194" s="133"/>
      <c r="CY194" s="14"/>
    </row>
    <row r="195" spans="1:103">
      <c r="A195" s="83"/>
      <c r="B195" s="83"/>
      <c r="C195" s="83"/>
      <c r="D195" s="83"/>
      <c r="E195" s="83"/>
      <c r="F195" s="83"/>
      <c r="G195" s="83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26"/>
      <c r="AH195" s="127"/>
      <c r="AI195" s="127"/>
      <c r="AJ195" s="135"/>
      <c r="AK195" s="135"/>
      <c r="AL195" s="135"/>
      <c r="AM195" s="135"/>
      <c r="AN195" s="133"/>
      <c r="AO195" s="181"/>
      <c r="AP195" s="74"/>
      <c r="AQ195" s="142"/>
      <c r="AR195" s="142"/>
      <c r="AS195" s="135"/>
      <c r="AT195" s="135"/>
      <c r="AU195" s="135"/>
      <c r="AV195" s="135"/>
      <c r="AW195" s="127"/>
      <c r="AX195" s="127"/>
      <c r="AY195" s="133"/>
      <c r="AZ195" s="133"/>
      <c r="BA195" s="133"/>
      <c r="BB195" s="133"/>
      <c r="BC195" s="166"/>
      <c r="BD195" s="127"/>
      <c r="BE195" s="127"/>
      <c r="BF195" s="142"/>
      <c r="BG195" s="183"/>
      <c r="BH195" s="183"/>
      <c r="BI195" s="133"/>
      <c r="BJ195" s="127"/>
      <c r="BK195" s="127"/>
      <c r="BL195" s="135"/>
      <c r="BM195" s="135"/>
      <c r="BN195" s="135"/>
      <c r="BO195" s="135"/>
      <c r="BP195" s="14"/>
      <c r="BQ195" s="127"/>
      <c r="BR195" s="127"/>
      <c r="BS195" s="127"/>
      <c r="BT195" s="127"/>
      <c r="BU195" s="127"/>
      <c r="BV195" s="133"/>
      <c r="BW195" s="14"/>
      <c r="BX195" s="127"/>
      <c r="BY195" s="127"/>
      <c r="BZ195" s="133"/>
      <c r="CA195" s="133"/>
      <c r="CB195" s="133"/>
      <c r="CC195" s="133"/>
      <c r="CD195" s="13"/>
      <c r="CE195" s="127"/>
      <c r="CF195" s="127"/>
      <c r="CG195" s="135"/>
      <c r="CH195" s="135"/>
      <c r="CI195" s="135"/>
      <c r="CJ195" s="135"/>
      <c r="CK195" s="14"/>
      <c r="CL195" s="127"/>
      <c r="CM195" s="127"/>
      <c r="CN195" s="133"/>
      <c r="CO195" s="133"/>
      <c r="CP195" s="133"/>
      <c r="CQ195" s="133"/>
      <c r="CR195" s="14"/>
      <c r="CS195" s="127"/>
      <c r="CT195" s="127"/>
      <c r="CU195" s="133"/>
      <c r="CV195" s="133"/>
      <c r="CW195" s="133"/>
      <c r="CX195" s="133"/>
      <c r="CY195" s="14"/>
    </row>
    <row r="196" spans="1:103">
      <c r="A196" s="83"/>
      <c r="B196" s="83"/>
      <c r="C196" s="83"/>
      <c r="D196" s="83"/>
      <c r="E196" s="83"/>
      <c r="F196" s="83"/>
      <c r="G196" s="83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26"/>
      <c r="AH196" s="127"/>
      <c r="AI196" s="127"/>
      <c r="AJ196" s="135"/>
      <c r="AK196" s="135"/>
      <c r="AL196" s="135"/>
      <c r="AM196" s="135"/>
      <c r="AN196" s="133"/>
      <c r="AO196" s="181"/>
      <c r="AP196" s="74"/>
      <c r="AQ196" s="142"/>
      <c r="AR196" s="142"/>
      <c r="AS196" s="135"/>
      <c r="AT196" s="135"/>
      <c r="AU196" s="135"/>
      <c r="AV196" s="135"/>
      <c r="AW196" s="127"/>
      <c r="AX196" s="127"/>
      <c r="AY196" s="133"/>
      <c r="AZ196" s="133"/>
      <c r="BA196" s="133"/>
      <c r="BB196" s="133"/>
      <c r="BC196" s="166"/>
      <c r="BD196" s="127"/>
      <c r="BE196" s="127"/>
      <c r="BF196" s="142"/>
      <c r="BG196" s="183"/>
      <c r="BH196" s="183"/>
      <c r="BI196" s="133"/>
      <c r="BJ196" s="127"/>
      <c r="BK196" s="127"/>
      <c r="BL196" s="135"/>
      <c r="BM196" s="135"/>
      <c r="BN196" s="135"/>
      <c r="BO196" s="135"/>
      <c r="BP196" s="14"/>
      <c r="BQ196" s="127"/>
      <c r="BR196" s="127"/>
      <c r="BS196" s="127"/>
      <c r="BT196" s="127"/>
      <c r="BU196" s="127"/>
      <c r="BV196" s="133"/>
      <c r="BW196" s="14"/>
      <c r="BX196" s="127"/>
      <c r="BY196" s="127"/>
      <c r="BZ196" s="133"/>
      <c r="CA196" s="133"/>
      <c r="CB196" s="133"/>
      <c r="CC196" s="133"/>
      <c r="CD196" s="13"/>
      <c r="CE196" s="127"/>
      <c r="CF196" s="127"/>
      <c r="CG196" s="135"/>
      <c r="CH196" s="135"/>
      <c r="CI196" s="135"/>
      <c r="CJ196" s="135"/>
      <c r="CK196" s="14"/>
      <c r="CL196" s="127"/>
      <c r="CM196" s="127"/>
      <c r="CN196" s="133"/>
      <c r="CO196" s="133"/>
      <c r="CP196" s="133"/>
      <c r="CQ196" s="133"/>
      <c r="CR196" s="14"/>
      <c r="CS196" s="127"/>
      <c r="CT196" s="127"/>
      <c r="CU196" s="133"/>
      <c r="CV196" s="133"/>
      <c r="CW196" s="133"/>
      <c r="CX196" s="133"/>
      <c r="CY196" s="14"/>
    </row>
    <row r="197" spans="1:103">
      <c r="A197" s="83"/>
      <c r="B197" s="83"/>
      <c r="C197" s="83"/>
      <c r="D197" s="83"/>
      <c r="E197" s="83"/>
      <c r="F197" s="83"/>
      <c r="G197" s="83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AH197" s="127"/>
      <c r="AI197" s="127"/>
      <c r="AJ197" s="135"/>
      <c r="AK197" s="135"/>
      <c r="AL197" s="135"/>
      <c r="AM197" s="135"/>
      <c r="AN197" s="133"/>
      <c r="AO197" s="181"/>
      <c r="AP197" s="74"/>
      <c r="AQ197" s="142"/>
      <c r="AR197" s="142"/>
      <c r="AS197" s="135"/>
      <c r="AT197" s="135"/>
      <c r="AU197" s="135"/>
      <c r="AV197" s="135"/>
      <c r="AW197" s="127"/>
      <c r="AX197" s="127"/>
      <c r="AY197" s="133"/>
      <c r="AZ197" s="133"/>
      <c r="BA197" s="133"/>
      <c r="BB197" s="133"/>
      <c r="BC197" s="166"/>
      <c r="BD197" s="127"/>
      <c r="BE197" s="127"/>
      <c r="BF197" s="142"/>
      <c r="BG197" s="183"/>
      <c r="BH197" s="183"/>
      <c r="BI197" s="133"/>
      <c r="BJ197" s="127"/>
      <c r="BK197" s="127"/>
      <c r="BL197" s="135"/>
      <c r="BM197" s="135"/>
      <c r="BN197" s="135"/>
      <c r="BO197" s="135"/>
      <c r="BP197" s="14"/>
      <c r="BQ197" s="127"/>
      <c r="BR197" s="127"/>
      <c r="BS197" s="127"/>
      <c r="BT197" s="127"/>
      <c r="BU197" s="127"/>
      <c r="BV197" s="133"/>
      <c r="BW197" s="14"/>
      <c r="BX197" s="127"/>
      <c r="BY197" s="127"/>
      <c r="BZ197" s="133"/>
      <c r="CA197" s="133"/>
      <c r="CB197" s="133"/>
      <c r="CC197" s="133"/>
      <c r="CD197" s="13"/>
      <c r="CE197" s="127"/>
      <c r="CF197" s="127"/>
      <c r="CG197" s="135"/>
      <c r="CH197" s="135"/>
      <c r="CI197" s="135"/>
      <c r="CJ197" s="135"/>
      <c r="CK197" s="14"/>
      <c r="CL197" s="127"/>
      <c r="CM197" s="127"/>
      <c r="CN197" s="133"/>
      <c r="CO197" s="133"/>
      <c r="CP197" s="133"/>
      <c r="CQ197" s="133"/>
      <c r="CR197" s="14"/>
      <c r="CS197" s="127"/>
      <c r="CT197" s="127"/>
      <c r="CU197" s="133"/>
      <c r="CV197" s="133"/>
      <c r="CW197" s="133"/>
      <c r="CX197" s="133"/>
      <c r="CY197" s="14"/>
    </row>
    <row r="198" spans="1:103">
      <c r="A198" s="184"/>
      <c r="B198" s="133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26"/>
      <c r="AH198" s="127"/>
      <c r="AI198" s="127"/>
      <c r="AJ198" s="135"/>
      <c r="AK198" s="135"/>
      <c r="AL198" s="135"/>
      <c r="AM198" s="135"/>
      <c r="AN198" s="133"/>
      <c r="AO198" s="181"/>
      <c r="AP198" s="74"/>
      <c r="AQ198" s="142"/>
      <c r="AR198" s="142"/>
      <c r="AS198" s="26" t="str">
        <f>IF(ISNUMBER(AJ198),AJ198-($D191*AJ197+$E191),"")</f>
        <v/>
      </c>
      <c r="AT198" s="26" t="str">
        <f>IF(ISNUMBER(AK198),AK198-($D191*AK197+$E191),"")</f>
        <v/>
      </c>
      <c r="AU198" s="26"/>
      <c r="AV198" s="26" t="str">
        <f>IF(ISNUMBER(AM198),AM198-($D191*AM197+$E191),"")</f>
        <v/>
      </c>
      <c r="AW198" s="127"/>
      <c r="AX198" s="127"/>
      <c r="AY198" s="133"/>
      <c r="AZ198" s="133"/>
      <c r="BA198" s="133"/>
      <c r="BB198" s="133"/>
      <c r="BC198" s="166"/>
      <c r="BD198" s="127"/>
      <c r="BE198" s="127"/>
      <c r="BF198" s="142"/>
      <c r="BG198" s="183"/>
      <c r="BH198" s="183"/>
      <c r="BI198" s="133"/>
      <c r="BJ198" s="127"/>
      <c r="BK198" s="127"/>
      <c r="BL198" s="78" t="str">
        <f>IF(ISNUMBER(AS198),AS198/AJ190,"")</f>
        <v/>
      </c>
      <c r="BM198" s="78" t="str">
        <f>IF(ISNUMBER(AT198),AT198/AK190,"")</f>
        <v/>
      </c>
      <c r="BN198" s="78"/>
      <c r="BO198" s="78" t="str">
        <f>IF(ISNUMBER(AV198),AV198/AM190,"")</f>
        <v/>
      </c>
      <c r="BP198" s="117"/>
      <c r="BQ198" s="141"/>
      <c r="BR198" s="127"/>
      <c r="BS198" s="127"/>
      <c r="BT198" s="127"/>
      <c r="BU198" s="127"/>
      <c r="BV198" s="24"/>
      <c r="BW198" s="117"/>
      <c r="BX198" s="141"/>
      <c r="BY198" s="141"/>
      <c r="BZ198" s="27" t="s">
        <v>0</v>
      </c>
      <c r="CA198" s="24" t="str">
        <f>IF(ISNUMBER(BL198),1-BL198/BM198,"")</f>
        <v/>
      </c>
      <c r="CB198" s="24"/>
      <c r="CC198" s="24"/>
      <c r="CD198" s="197"/>
      <c r="CE198" s="141"/>
      <c r="CF198" s="141"/>
      <c r="CG198" s="147"/>
      <c r="CH198" s="147"/>
      <c r="CI198" s="147"/>
      <c r="CJ198" s="147"/>
      <c r="CK198" s="117"/>
      <c r="CL198" s="141"/>
      <c r="CM198" s="141"/>
      <c r="CN198" s="134"/>
      <c r="CO198" s="134"/>
      <c r="CP198" s="134"/>
      <c r="CQ198" s="134"/>
      <c r="CR198" s="117"/>
      <c r="CS198" s="141"/>
      <c r="CT198" s="141"/>
      <c r="CU198" s="134"/>
      <c r="CV198" s="134"/>
      <c r="CW198" s="134"/>
      <c r="CX198" s="134"/>
      <c r="CY198" s="117"/>
    </row>
    <row r="199" spans="1:103">
      <c r="A199" s="184"/>
      <c r="B199" s="133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26"/>
      <c r="AH199" s="127"/>
      <c r="AI199" s="127"/>
      <c r="AJ199" s="135"/>
      <c r="AK199" s="135"/>
      <c r="AL199" s="135"/>
      <c r="AM199" s="135"/>
      <c r="AN199" s="133"/>
      <c r="AO199" s="181"/>
      <c r="AP199" s="74"/>
      <c r="AQ199" s="142"/>
      <c r="AR199" s="142"/>
      <c r="AS199" s="147"/>
      <c r="AT199" s="147"/>
      <c r="AU199" s="147"/>
      <c r="AV199" s="147"/>
      <c r="AW199" s="127"/>
      <c r="AX199" s="127"/>
      <c r="AY199" s="133"/>
      <c r="AZ199" s="133"/>
      <c r="BA199" s="133"/>
      <c r="BB199" s="133"/>
      <c r="BC199" s="166"/>
      <c r="BD199" s="127"/>
      <c r="BE199" s="127"/>
      <c r="BF199" s="142"/>
      <c r="BG199" s="183"/>
      <c r="BH199" s="183"/>
      <c r="BI199" s="133"/>
      <c r="BJ199" s="127"/>
      <c r="BK199" s="127"/>
      <c r="BL199" s="147"/>
      <c r="BM199" s="147"/>
      <c r="BN199" s="147"/>
      <c r="BO199" s="147"/>
      <c r="BP199" s="117"/>
      <c r="BQ199" s="141"/>
      <c r="BR199" s="127"/>
      <c r="BS199" s="127"/>
      <c r="BT199" s="127"/>
      <c r="BU199" s="127"/>
      <c r="BV199" s="134"/>
      <c r="BW199" s="117"/>
      <c r="BX199" s="141"/>
      <c r="BY199" s="141"/>
      <c r="BZ199" s="134"/>
      <c r="CA199" s="134"/>
      <c r="CB199" s="134"/>
      <c r="CC199" s="134"/>
      <c r="CD199" s="197"/>
      <c r="CE199" s="141"/>
      <c r="CF199" s="141"/>
      <c r="CG199" s="147"/>
      <c r="CH199" s="147"/>
      <c r="CI199" s="147"/>
      <c r="CJ199" s="147"/>
      <c r="CK199" s="117"/>
      <c r="CL199" s="141"/>
      <c r="CM199" s="141"/>
      <c r="CN199" s="134"/>
      <c r="CO199" s="134"/>
      <c r="CP199" s="134"/>
      <c r="CQ199" s="134"/>
      <c r="CR199" s="117"/>
      <c r="CS199" s="141"/>
      <c r="CT199" s="141"/>
      <c r="CU199" s="134"/>
      <c r="CV199" s="134"/>
      <c r="CW199" s="134"/>
      <c r="CX199" s="134"/>
      <c r="CY199" s="117"/>
    </row>
    <row r="200" spans="1:103" ht="13.5" thickBot="1">
      <c r="A200" s="460" t="s">
        <v>68</v>
      </c>
      <c r="B200" s="198" t="str">
        <f>$G$22</f>
        <v>DatLab 7 Template 16-08-02</v>
      </c>
      <c r="C200" s="199"/>
      <c r="D200" s="199"/>
      <c r="E200" s="199"/>
      <c r="F200" s="199"/>
      <c r="G200" s="199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1"/>
      <c r="AA200" s="202"/>
      <c r="AB200" s="202"/>
      <c r="AC200" s="202"/>
      <c r="AD200" s="202"/>
      <c r="AE200" s="202"/>
      <c r="AF200" s="202"/>
      <c r="AG200" s="202"/>
      <c r="AH200" s="12" t="str">
        <f>$B200</f>
        <v>DatLab 7 Template 16-08-02</v>
      </c>
      <c r="AI200" s="161"/>
      <c r="AJ200" s="203"/>
      <c r="AK200" s="203"/>
      <c r="AL200" s="203"/>
      <c r="AM200" s="203"/>
      <c r="AN200" s="204"/>
      <c r="AO200" s="205"/>
      <c r="AP200" s="206"/>
      <c r="AQ200" s="79" t="str">
        <f>$B200</f>
        <v>DatLab 7 Template 16-08-02</v>
      </c>
      <c r="AR200" s="161"/>
      <c r="AS200" s="203"/>
      <c r="AT200" s="203"/>
      <c r="AU200" s="203"/>
      <c r="AV200" s="203"/>
      <c r="AW200" s="161"/>
      <c r="AX200" s="161"/>
      <c r="AY200" s="204"/>
      <c r="AZ200" s="204"/>
      <c r="BA200" s="204"/>
      <c r="BB200" s="204"/>
      <c r="BC200" s="207"/>
      <c r="BD200" s="161"/>
      <c r="BE200" s="161"/>
      <c r="BF200" s="61"/>
      <c r="BG200" s="208"/>
      <c r="BH200" s="208"/>
      <c r="BI200" s="204"/>
      <c r="BJ200" s="79" t="str">
        <f>$B200</f>
        <v>DatLab 7 Template 16-08-02</v>
      </c>
      <c r="BK200" s="161"/>
      <c r="BL200" s="203"/>
      <c r="BM200" s="203"/>
      <c r="BN200" s="203"/>
      <c r="BO200" s="203"/>
      <c r="BP200" s="209"/>
      <c r="BQ200" s="79" t="str">
        <f>$B200</f>
        <v>DatLab 7 Template 16-08-02</v>
      </c>
      <c r="BR200" s="200"/>
      <c r="BS200" s="200"/>
      <c r="BT200" s="200"/>
      <c r="BU200" s="200"/>
      <c r="BV200" s="204"/>
      <c r="BW200" s="209"/>
      <c r="BX200" s="79" t="str">
        <f>$B200</f>
        <v>DatLab 7 Template 16-08-02</v>
      </c>
      <c r="BY200" s="161"/>
      <c r="BZ200" s="204"/>
      <c r="CA200" s="204"/>
      <c r="CB200" s="204"/>
      <c r="CC200" s="204"/>
      <c r="CD200" s="210"/>
      <c r="CE200" s="79" t="str">
        <f>$B200</f>
        <v>DatLab 7 Template 16-08-02</v>
      </c>
      <c r="CF200" s="161"/>
      <c r="CG200" s="203"/>
      <c r="CH200" s="203"/>
      <c r="CI200" s="203"/>
      <c r="CJ200" s="203"/>
      <c r="CK200" s="209"/>
      <c r="CL200" s="79" t="str">
        <f>$B200</f>
        <v>DatLab 7 Template 16-08-02</v>
      </c>
      <c r="CM200" s="161"/>
      <c r="CN200" s="204"/>
      <c r="CO200" s="204"/>
      <c r="CP200" s="204"/>
      <c r="CQ200" s="204"/>
      <c r="CR200" s="209"/>
      <c r="CS200" s="79" t="str">
        <f>$B200</f>
        <v>DatLab 7 Template 16-08-02</v>
      </c>
      <c r="CT200" s="161"/>
      <c r="CU200" s="204"/>
      <c r="CV200" s="204"/>
      <c r="CW200" s="204"/>
      <c r="CX200" s="204"/>
      <c r="CY200" s="209"/>
    </row>
    <row r="208" spans="1:103">
      <c r="AQ208" s="486"/>
      <c r="AR208" s="486"/>
      <c r="AS208" s="306"/>
      <c r="AT208" s="306"/>
      <c r="AU208" s="306"/>
      <c r="AV208" s="306"/>
    </row>
    <row r="209" spans="43:48">
      <c r="AQ209" s="487"/>
      <c r="AR209" s="483"/>
      <c r="AS209" s="483"/>
      <c r="AT209" s="483"/>
      <c r="AU209" s="483"/>
      <c r="AV209" s="483"/>
    </row>
  </sheetData>
  <conditionalFormatting sqref="CU3:CX10 CN34:CQ34 CN3:CQ32 CG34:CJ34 CG3:CJ32 BZ3:CA10 CB3:CC32 BS34:BV34 BI34 BL34:BO34 AV17 AS34:AV34 AQ3:AR32 AS3:AV10 AY3:BB32 BL3:BO10 BS3:BV10 BZ34:CC34 CU34:CX34">
    <cfRule type="containsErrors" dxfId="13" priority="34" stopIfTrue="1">
      <formula>ISERROR(AQ3)</formula>
    </cfRule>
  </conditionalFormatting>
  <conditionalFormatting sqref="AS34:AV34">
    <cfRule type="containsErrors" dxfId="12" priority="30" stopIfTrue="1">
      <formula>ISERROR(AS34)</formula>
    </cfRule>
  </conditionalFormatting>
  <hyperlinks>
    <hyperlink ref="G2" r:id="rId1" display="SUIT protocol"/>
    <hyperlink ref="A3" r:id="rId2" display="Subsample"/>
    <hyperlink ref="A4" location="Subs_a" display="↓  Subsample entry #a"/>
    <hyperlink ref="CZ45" location="'SUIT1 template'!A60" display="Goto Subsample #1"/>
    <hyperlink ref="B3" r:id="rId3" display="Sample summary"/>
    <hyperlink ref="A40" location="Sample_statistics" display="é Sample statistics"/>
    <hyperlink ref="G3" r:id="rId4"/>
    <hyperlink ref="F45" location="O2k!B3" display="O2 background check ↗"/>
    <hyperlink ref="AA2" r:id="rId5" display="↓ Paste 'Mark statistics'"/>
    <hyperlink ref="A43" location="MSa" display="î Mark statistics #a"/>
    <hyperlink ref="A60" location="Sample_statistics" display="é Sample statistics"/>
    <hyperlink ref="Z43" location="Subs_a" display="←  Graph"/>
    <hyperlink ref="A5" location="Subs_b" display="↓  Subsample entry #b"/>
    <hyperlink ref="CZ65" location="'SUIT1 template'!A60" display="Goto Subsample #1"/>
    <hyperlink ref="A63" location="MSb" display="↘ Mark statistics"/>
    <hyperlink ref="A80" location="Sample_statistics" display="é Sample statistics"/>
    <hyperlink ref="Z63" location="Subs_b" display="←  Graph"/>
    <hyperlink ref="CZ125" location="'SUIT1 template'!A60" display="Goto Subsample #1"/>
    <hyperlink ref="A123" location="MSe" display="↘ Mark statistics"/>
    <hyperlink ref="A140" location="Sample_statistics" display="é Sample statistics"/>
    <hyperlink ref="Z123" location="Subs_e" display="←  Graph"/>
    <hyperlink ref="CZ145" location="'SUIT1 template'!A60" display="Goto Subsample #1"/>
    <hyperlink ref="A143" location="MSf" display="↘ Mark statistics"/>
    <hyperlink ref="A160" location="Sample_statistics" display="é Sample statistics"/>
    <hyperlink ref="Z143" location="Subs_f" display="←  Graph"/>
    <hyperlink ref="CZ165" location="'SUIT1 template'!A60" display="Goto Subsample #1"/>
    <hyperlink ref="A163" location="MSg" display="↘ Mark statistics"/>
    <hyperlink ref="A180" location="Sample_statistics" display="é Sample statistics"/>
    <hyperlink ref="Z163" location="Subs_g" display="←  Graph"/>
    <hyperlink ref="CZ185" location="'SUIT1 template'!A60" display="Goto Subsample #1"/>
    <hyperlink ref="A183" location="MSh" display="↘ Mark statistics"/>
    <hyperlink ref="A200" location="Sample_statistics" display="é Sample statistics"/>
    <hyperlink ref="Z183" location="Subs_h" display="←  Graph"/>
    <hyperlink ref="A6" location="Subs_c" display="↓  Subsample entry #c"/>
    <hyperlink ref="A1" location="Sample_statistics" display="Sample entry #1"/>
    <hyperlink ref="CZ85" location="'SUIT1 template'!A60" display="Goto Subsample #1"/>
    <hyperlink ref="A83" location="MSc" display="↘ Mark statistics"/>
    <hyperlink ref="A100" location="Sample_statistics" display="é Sample statistics"/>
    <hyperlink ref="Z83" location="Subs_c" display="←  Graph"/>
    <hyperlink ref="CZ105" location="'SUIT1 template'!A60" display="Goto Subsample #1"/>
    <hyperlink ref="A103" location="MSd" display="↘ Mark statistics"/>
    <hyperlink ref="A120" location="Sample_statistics" display="é Sample statistics"/>
    <hyperlink ref="Z103" location="Subs_d" display="←  Graph"/>
    <hyperlink ref="A7" location="Subs_d" display="↓  Subsample entry #d"/>
    <hyperlink ref="A8" location="Subs_e" display="↓  Subsample entry #e"/>
    <hyperlink ref="A9" location="Subs_f" display="↓  Subsample entry #f"/>
    <hyperlink ref="A10" location="Subs_g" display="↓  Subsample entry #g"/>
    <hyperlink ref="A11" location="Subs_h" display="↓  Subsample entry #h"/>
    <hyperlink ref="G1" location="Cohort!B3" display="↗ Cohort"/>
    <hyperlink ref="A2" location="Navigation!B3" display="↗ Navigation"/>
    <hyperlink ref="F65" location="O2k!B3" display="O2 background check ↗"/>
    <hyperlink ref="F85" location="O2k!B3" display="O2 background check ↗"/>
    <hyperlink ref="F105" location="O2k!B3" display="O2 background check ↗"/>
    <hyperlink ref="F125" location="O2k!B3" display="O2 background check ↗"/>
    <hyperlink ref="F145" location="O2k!B3" display="O2 background check ↗"/>
    <hyperlink ref="F165" location="O2k!B3" display="O2 background check ↗"/>
    <hyperlink ref="F185" location="O2k!B3" display="O2 background check ↗"/>
    <hyperlink ref="AI5" r:id="rId6"/>
    <hyperlink ref="AM5" location="Sample_statistics" display="← Sample statistics"/>
    <hyperlink ref="A33" location="'#1'!AV33" display="→ Tables: Sample statistics"/>
    <hyperlink ref="A32" location="'#1'!AI5" display="→ Coupling-pathway diagram"/>
    <hyperlink ref="AM33" location="Sample_statistics" display="← Sample statistics"/>
  </hyperlinks>
  <pageMargins left="0.7" right="0.7" top="0.78740157499999996" bottom="0.78740157499999996" header="0.3" footer="0.3"/>
  <pageSetup paperSize="9" orientation="portrait" r:id="rId7"/>
  <drawing r:id="rId8"/>
  <legacyDrawing r:id="rId9"/>
</worksheet>
</file>

<file path=xl/worksheets/sheet5.xml><?xml version="1.0" encoding="utf-8"?>
<worksheet xmlns="http://schemas.openxmlformats.org/spreadsheetml/2006/main" xmlns:r="http://schemas.openxmlformats.org/officeDocument/2006/relationships">
  <dimension ref="A1:DL209"/>
  <sheetViews>
    <sheetView zoomScale="79" zoomScaleNormal="79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ColWidth="11.5703125" defaultRowHeight="12.75"/>
  <cols>
    <col min="1" max="1" width="24.7109375" style="93" customWidth="1"/>
    <col min="2" max="2" width="18.7109375" style="116" customWidth="1"/>
    <col min="3" max="3" width="11.7109375" style="116" customWidth="1"/>
    <col min="4" max="5" width="12.7109375" style="116" customWidth="1"/>
    <col min="6" max="6" width="13.85546875" style="116" customWidth="1"/>
    <col min="7" max="7" width="13.7109375" style="116" customWidth="1"/>
    <col min="8" max="25" width="16.7109375" style="116" customWidth="1"/>
    <col min="26" max="26" width="8.85546875" style="132" customWidth="1"/>
    <col min="27" max="27" width="18.7109375" style="130" customWidth="1"/>
    <col min="28" max="29" width="10.7109375" style="130" customWidth="1"/>
    <col min="30" max="30" width="16.7109375" style="130" customWidth="1"/>
    <col min="31" max="31" width="10.7109375" style="130" customWidth="1"/>
    <col min="32" max="32" width="12.7109375" style="130" customWidth="1"/>
    <col min="33" max="33" width="10.7109375" style="130" customWidth="1"/>
    <col min="34" max="34" width="54.140625" style="130" bestFit="1" customWidth="1"/>
    <col min="35" max="35" width="13.7109375" style="130" customWidth="1"/>
    <col min="36" max="39" width="9.7109375" style="116" customWidth="1"/>
    <col min="40" max="40" width="6.7109375" style="116" customWidth="1"/>
    <col min="41" max="41" width="6.7109375" style="89" customWidth="1"/>
    <col min="42" max="42" width="7.7109375" style="89" customWidth="1"/>
    <col min="43" max="43" width="20.7109375" style="128" customWidth="1"/>
    <col min="44" max="44" width="13.7109375" style="128" customWidth="1"/>
    <col min="45" max="48" width="8" style="129" bestFit="1" customWidth="1"/>
    <col min="49" max="49" width="20.140625" style="130" customWidth="1"/>
    <col min="50" max="50" width="7.85546875" style="130" customWidth="1"/>
    <col min="51" max="54" width="9.42578125" style="116" bestFit="1" customWidth="1"/>
    <col min="55" max="55" width="1.5703125" style="89" customWidth="1"/>
    <col min="56" max="56" width="20.7109375" style="130" customWidth="1"/>
    <col min="57" max="57" width="13.7109375" style="130" customWidth="1"/>
    <col min="58" max="58" width="13.7109375" style="128" customWidth="1"/>
    <col min="59" max="60" width="9.7109375" style="131" customWidth="1"/>
    <col min="61" max="61" width="9.7109375" style="116" customWidth="1"/>
    <col min="62" max="62" width="20.7109375" style="130" customWidth="1"/>
    <col min="63" max="63" width="13.7109375" style="130" customWidth="1"/>
    <col min="64" max="67" width="9.42578125" style="129" bestFit="1" customWidth="1"/>
    <col min="68" max="68" width="7.7109375" style="116" customWidth="1"/>
    <col min="69" max="69" width="20.7109375" style="130" customWidth="1"/>
    <col min="70" max="70" width="13.7109375" style="130" customWidth="1"/>
    <col min="71" max="74" width="9.42578125" style="116" bestFit="1" customWidth="1"/>
    <col min="75" max="75" width="7.7109375" style="116" customWidth="1"/>
    <col min="76" max="76" width="20.7109375" style="130" customWidth="1"/>
    <col min="77" max="77" width="13.7109375" style="130" customWidth="1"/>
    <col min="78" max="78" width="8.85546875" style="116" bestFit="1" customWidth="1"/>
    <col min="79" max="81" width="9.42578125" style="116" bestFit="1" customWidth="1"/>
    <col min="82" max="82" width="7.7109375" style="132" customWidth="1"/>
    <col min="83" max="83" width="20.7109375" style="130" customWidth="1"/>
    <col min="84" max="84" width="13.7109375" style="130" customWidth="1"/>
    <col min="85" max="88" width="9.42578125" style="129" bestFit="1" customWidth="1"/>
    <col min="89" max="89" width="7.7109375" style="116" customWidth="1"/>
    <col min="90" max="90" width="20.7109375" style="130" customWidth="1"/>
    <col min="91" max="91" width="13.7109375" style="130" customWidth="1"/>
    <col min="92" max="95" width="9.42578125" style="116" bestFit="1" customWidth="1"/>
    <col min="96" max="96" width="7.7109375" style="116" customWidth="1"/>
    <col min="97" max="97" width="20.7109375" style="130" customWidth="1"/>
    <col min="98" max="98" width="13.7109375" style="130" customWidth="1"/>
    <col min="99" max="99" width="6.42578125" style="116" bestFit="1" customWidth="1"/>
    <col min="100" max="102" width="9.42578125" style="116" bestFit="1" customWidth="1"/>
    <col min="103" max="103" width="5.7109375" style="116" customWidth="1"/>
    <col min="104" max="16384" width="11.5703125" style="116"/>
  </cols>
  <sheetData>
    <row r="1" spans="1:116" ht="16.5" thickBot="1">
      <c r="A1" s="324" t="s">
        <v>224</v>
      </c>
      <c r="B1" s="325" t="str">
        <f>IF(ISTEXT(AB48),AB48,"Cohort")</f>
        <v>Cohort</v>
      </c>
      <c r="C1" s="330" t="str">
        <f>IF(ISTEXT(AB47),AB47,"Type")</f>
        <v>Type</v>
      </c>
      <c r="D1" s="330" t="str">
        <f>IF(ISTEXT(AB49),AB49,"Code")</f>
        <v>Code</v>
      </c>
      <c r="E1" s="326" t="str">
        <f>IF(ISNUMBER(AB50),AB50,"")</f>
        <v/>
      </c>
      <c r="F1" s="325"/>
      <c r="G1" s="428" t="s">
        <v>121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448" t="str">
        <f>$E$1</f>
        <v/>
      </c>
      <c r="AA1" s="470" t="str">
        <f>$G$3</f>
        <v>DatLab 7</v>
      </c>
      <c r="AB1" s="110"/>
      <c r="AC1" s="110"/>
      <c r="AD1" s="110"/>
      <c r="AE1" s="110"/>
      <c r="AF1" s="332" t="s">
        <v>170</v>
      </c>
      <c r="AG1" s="332"/>
      <c r="AH1" s="332" t="s">
        <v>184</v>
      </c>
      <c r="AI1" s="332" t="s">
        <v>13</v>
      </c>
      <c r="AJ1" s="485" t="s">
        <v>169</v>
      </c>
      <c r="AK1" s="333" t="s">
        <v>185</v>
      </c>
      <c r="AL1" s="334" t="s">
        <v>186</v>
      </c>
      <c r="AM1" s="335" t="s">
        <v>222</v>
      </c>
      <c r="AN1" s="111" t="s">
        <v>25</v>
      </c>
      <c r="AO1" s="112" t="s">
        <v>26</v>
      </c>
      <c r="AP1" s="448" t="str">
        <f>$E$1</f>
        <v/>
      </c>
      <c r="AQ1" s="113" t="s">
        <v>14</v>
      </c>
      <c r="AR1" s="113" t="s">
        <v>13</v>
      </c>
      <c r="AS1" s="485" t="str">
        <f>AJ1</f>
        <v>R</v>
      </c>
      <c r="AT1" s="31" t="str">
        <f>AK1</f>
        <v>1Omy</v>
      </c>
      <c r="AU1" s="32" t="str">
        <f>AL1</f>
        <v>2U</v>
      </c>
      <c r="AV1" s="33" t="str">
        <f>AM1</f>
        <v>3Ama</v>
      </c>
      <c r="AW1" s="114" t="str">
        <f>AQ1</f>
        <v>Quantity</v>
      </c>
      <c r="AX1" s="114" t="str">
        <f>AR1</f>
        <v>Units</v>
      </c>
      <c r="AY1" s="485" t="str">
        <f>AJ1</f>
        <v>R</v>
      </c>
      <c r="AZ1" s="31" t="str">
        <f>AK1</f>
        <v>1Omy</v>
      </c>
      <c r="BA1" s="32" t="str">
        <f>AL1</f>
        <v>2U</v>
      </c>
      <c r="BB1" s="33" t="str">
        <f>AM1</f>
        <v>3Ama</v>
      </c>
      <c r="BC1" s="115"/>
      <c r="BD1" s="34" t="s">
        <v>27</v>
      </c>
      <c r="BE1" s="34" t="s">
        <v>28</v>
      </c>
      <c r="BF1" s="35" t="s">
        <v>120</v>
      </c>
      <c r="BG1" s="448" t="str">
        <f>$E$1</f>
        <v/>
      </c>
      <c r="BH1" s="449" t="s">
        <v>32</v>
      </c>
      <c r="BI1" s="36" t="s">
        <v>7</v>
      </c>
      <c r="BJ1" s="114" t="str">
        <f>AQ1</f>
        <v>Quantity</v>
      </c>
      <c r="BK1" s="114" t="str">
        <f>AR1</f>
        <v>Units</v>
      </c>
      <c r="BL1" s="485" t="str">
        <f>AJ1</f>
        <v>R</v>
      </c>
      <c r="BM1" s="31" t="str">
        <f>AK1</f>
        <v>1Omy</v>
      </c>
      <c r="BN1" s="32" t="str">
        <f>AL1</f>
        <v>2U</v>
      </c>
      <c r="BO1" s="33" t="str">
        <f>AM1</f>
        <v>3Ama</v>
      </c>
      <c r="BP1" s="448" t="str">
        <f>$E$1</f>
        <v/>
      </c>
      <c r="BQ1" s="114" t="str">
        <f>AQ1</f>
        <v>Quantity</v>
      </c>
      <c r="BR1" s="114" t="str">
        <f>AR1</f>
        <v>Units</v>
      </c>
      <c r="BS1" s="485" t="str">
        <f>AJ1</f>
        <v>R</v>
      </c>
      <c r="BT1" s="31" t="str">
        <f>AK1</f>
        <v>1Omy</v>
      </c>
      <c r="BU1" s="32" t="str">
        <f>AL1</f>
        <v>2U</v>
      </c>
      <c r="BV1" s="33" t="str">
        <f>AM1</f>
        <v>3Ama</v>
      </c>
      <c r="BW1" s="448" t="str">
        <f>$E$1</f>
        <v/>
      </c>
      <c r="BX1" s="114" t="str">
        <f>AQ1</f>
        <v>Quantity</v>
      </c>
      <c r="BY1" s="114" t="str">
        <f>AR1</f>
        <v>Units</v>
      </c>
      <c r="BZ1" s="485" t="s">
        <v>219</v>
      </c>
      <c r="CA1" s="31" t="s">
        <v>220</v>
      </c>
      <c r="CB1" s="32" t="s">
        <v>218</v>
      </c>
      <c r="CC1" s="33" t="s">
        <v>221</v>
      </c>
      <c r="CD1" s="448" t="str">
        <f>$E$1</f>
        <v/>
      </c>
      <c r="CE1" s="114" t="str">
        <f>AQ1</f>
        <v>Quantity</v>
      </c>
      <c r="CF1" s="114" t="str">
        <f>AR1</f>
        <v>Units</v>
      </c>
      <c r="CG1" s="485" t="str">
        <f>AJ1</f>
        <v>R</v>
      </c>
      <c r="CH1" s="31" t="str">
        <f>AK1</f>
        <v>1Omy</v>
      </c>
      <c r="CI1" s="32" t="str">
        <f>AL1</f>
        <v>2U</v>
      </c>
      <c r="CJ1" s="33" t="str">
        <f>AM1</f>
        <v>3Ama</v>
      </c>
      <c r="CK1" s="448" t="str">
        <f>$E$1</f>
        <v/>
      </c>
      <c r="CL1" s="114" t="str">
        <f>AQ1</f>
        <v>Quantity</v>
      </c>
      <c r="CM1" s="114" t="str">
        <f>AR1</f>
        <v>Units</v>
      </c>
      <c r="CN1" s="485" t="str">
        <f>AJ1</f>
        <v>R</v>
      </c>
      <c r="CO1" s="31" t="str">
        <f>AK1</f>
        <v>1Omy</v>
      </c>
      <c r="CP1" s="32" t="str">
        <f>AL1</f>
        <v>2U</v>
      </c>
      <c r="CQ1" s="33" t="str">
        <f>AM1</f>
        <v>3Ama</v>
      </c>
      <c r="CR1" s="448" t="str">
        <f>$E$1</f>
        <v/>
      </c>
      <c r="CS1" s="114" t="str">
        <f>AQ1</f>
        <v>Quantity</v>
      </c>
      <c r="CT1" s="114" t="str">
        <f>AR1</f>
        <v>Units</v>
      </c>
      <c r="CU1" s="485" t="s">
        <v>219</v>
      </c>
      <c r="CV1" s="31" t="s">
        <v>220</v>
      </c>
      <c r="CW1" s="32" t="s">
        <v>218</v>
      </c>
      <c r="CX1" s="33" t="s">
        <v>221</v>
      </c>
      <c r="CY1" s="448" t="str">
        <f>$E$1</f>
        <v/>
      </c>
    </row>
    <row r="2" spans="1:116" ht="14.25">
      <c r="A2" s="459" t="s">
        <v>67</v>
      </c>
      <c r="B2" s="329" t="str">
        <f>AH1</f>
        <v>CCP</v>
      </c>
      <c r="C2" s="338"/>
      <c r="D2" s="338"/>
      <c r="E2" s="339" t="s">
        <v>96</v>
      </c>
      <c r="F2" s="340">
        <f>E37</f>
        <v>0</v>
      </c>
      <c r="G2" s="451" t="s">
        <v>128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25"/>
      <c r="AA2" s="471" t="s">
        <v>76</v>
      </c>
      <c r="AB2" s="118"/>
      <c r="AC2" s="118"/>
      <c r="AD2" s="118"/>
      <c r="AE2" s="118"/>
      <c r="AF2" s="332" t="s">
        <v>171</v>
      </c>
      <c r="AG2" s="332"/>
      <c r="AH2" s="332" t="s">
        <v>173</v>
      </c>
      <c r="AI2" s="332" t="s">
        <v>176</v>
      </c>
      <c r="AJ2" s="118"/>
      <c r="AK2" s="118"/>
      <c r="AL2" s="118"/>
      <c r="AM2" s="118"/>
      <c r="AN2" s="119"/>
      <c r="AO2" s="120"/>
      <c r="AP2" s="121"/>
      <c r="AQ2" s="122"/>
      <c r="AR2" s="122"/>
      <c r="AS2" s="118"/>
      <c r="AT2" s="118"/>
      <c r="AU2" s="118"/>
      <c r="AV2" s="118"/>
      <c r="AW2" s="122"/>
      <c r="AX2" s="122"/>
      <c r="AY2" s="118"/>
      <c r="AZ2" s="118"/>
      <c r="BA2" s="118"/>
      <c r="BB2" s="118"/>
      <c r="BC2" s="123"/>
      <c r="BD2" s="122"/>
      <c r="BE2" s="122"/>
      <c r="BF2" s="124"/>
      <c r="BG2" s="125"/>
      <c r="BH2" s="125"/>
      <c r="BI2" s="118"/>
      <c r="BJ2" s="122"/>
      <c r="BK2" s="122"/>
      <c r="BL2" s="118"/>
      <c r="BM2" s="118"/>
      <c r="BN2" s="118"/>
      <c r="BO2" s="118"/>
      <c r="BP2" s="125"/>
      <c r="BQ2" s="122"/>
      <c r="BR2" s="122"/>
      <c r="BS2" s="118"/>
      <c r="BT2" s="118"/>
      <c r="BU2" s="118"/>
      <c r="BV2" s="118"/>
      <c r="BW2" s="125"/>
      <c r="BX2" s="122"/>
      <c r="BY2" s="122"/>
      <c r="BZ2" s="118"/>
      <c r="CA2" s="503" t="s">
        <v>190</v>
      </c>
      <c r="CB2" s="118"/>
      <c r="CC2" s="33" t="s">
        <v>190</v>
      </c>
      <c r="CD2" s="125"/>
      <c r="CE2" s="122"/>
      <c r="CF2" s="122"/>
      <c r="CG2" s="118"/>
      <c r="CH2" s="118"/>
      <c r="CI2" s="118"/>
      <c r="CJ2" s="118"/>
      <c r="CK2" s="125"/>
      <c r="CL2" s="122"/>
      <c r="CM2" s="122"/>
      <c r="CN2" s="118"/>
      <c r="CO2" s="118"/>
      <c r="CP2" s="118"/>
      <c r="CQ2" s="118"/>
      <c r="CR2" s="125"/>
      <c r="CS2" s="122"/>
      <c r="CT2" s="122"/>
      <c r="CU2" s="118"/>
      <c r="CV2" s="503" t="s">
        <v>190</v>
      </c>
      <c r="CW2" s="118"/>
      <c r="CX2" s="33" t="s">
        <v>190</v>
      </c>
      <c r="CY2" s="125"/>
    </row>
    <row r="3" spans="1:116" ht="14.25">
      <c r="A3" s="450" t="s">
        <v>79</v>
      </c>
      <c r="B3" s="430" t="s">
        <v>86</v>
      </c>
      <c r="C3" s="317" t="s">
        <v>87</v>
      </c>
      <c r="D3" s="317" t="s">
        <v>88</v>
      </c>
      <c r="E3" s="317" t="s">
        <v>59</v>
      </c>
      <c r="F3" s="317" t="s">
        <v>57</v>
      </c>
      <c r="G3" s="430" t="s">
        <v>15</v>
      </c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26"/>
      <c r="AA3" s="127"/>
      <c r="AB3" s="127"/>
      <c r="AC3" s="127"/>
      <c r="AD3" s="127"/>
      <c r="AE3" s="127"/>
      <c r="AF3" s="127"/>
      <c r="AG3" s="127"/>
      <c r="AH3" s="332" t="s">
        <v>172</v>
      </c>
      <c r="AI3" s="127"/>
      <c r="AJ3" s="127"/>
      <c r="AK3" s="127"/>
      <c r="AL3" s="127"/>
      <c r="AM3" s="127"/>
      <c r="AN3" s="136">
        <v>51</v>
      </c>
      <c r="AO3" s="137">
        <v>1</v>
      </c>
      <c r="AP3" s="138" t="str">
        <f>$AP51</f>
        <v/>
      </c>
      <c r="AQ3" s="38" t="str">
        <f>AQ51</f>
        <v>O2 flux per volume</v>
      </c>
      <c r="AR3" s="38" t="str">
        <f>AR51</f>
        <v>pmol/(s*ml)</v>
      </c>
      <c r="AS3" s="38" t="e">
        <f>IF(ISNUMBER(AS51),AS51,NA())</f>
        <v>#N/A</v>
      </c>
      <c r="AT3" s="38" t="e">
        <f t="shared" ref="AT3:AV3" si="0">IF(ISNUMBER(AT51),AT51,NA())</f>
        <v>#N/A</v>
      </c>
      <c r="AU3" s="38" t="e">
        <f t="shared" si="0"/>
        <v>#N/A</v>
      </c>
      <c r="AV3" s="38" t="e">
        <f t="shared" si="0"/>
        <v>#N/A</v>
      </c>
      <c r="AW3" s="351">
        <f>AW51</f>
        <v>0</v>
      </c>
      <c r="AX3" s="351">
        <f>AX51</f>
        <v>0</v>
      </c>
      <c r="AY3" s="350" t="e">
        <f>IF(ISNUMBER(AY51),AY51,NA())</f>
        <v>#N/A</v>
      </c>
      <c r="AZ3" s="350" t="e">
        <f t="shared" ref="AZ3:BB3" si="1">IF(ISNUMBER(AZ51),AZ51,NA())</f>
        <v>#N/A</v>
      </c>
      <c r="BA3" s="350" t="e">
        <f t="shared" si="1"/>
        <v>#N/A</v>
      </c>
      <c r="BB3" s="350" t="e">
        <f t="shared" si="1"/>
        <v>#N/A</v>
      </c>
      <c r="BC3" s="140">
        <f>BC51</f>
        <v>0</v>
      </c>
      <c r="BD3" s="141" t="str">
        <f>BD51</f>
        <v>•</v>
      </c>
      <c r="BE3" s="141">
        <f>BE51</f>
        <v>0</v>
      </c>
      <c r="BF3" s="142">
        <f>BF51</f>
        <v>0</v>
      </c>
      <c r="BG3" s="143" t="str">
        <f>$AP51</f>
        <v/>
      </c>
      <c r="BH3" s="143"/>
      <c r="BI3" s="144" t="str">
        <f>BI51</f>
        <v/>
      </c>
      <c r="BJ3" s="353" t="str">
        <f>BJ51</f>
        <v>O2 flow per cells</v>
      </c>
      <c r="BK3" s="353" t="str">
        <f>BK51</f>
        <v>pmol/(s*Mill)</v>
      </c>
      <c r="BL3" s="38" t="e">
        <f>IF(ISNUMBER(BL51),BL51,NA())</f>
        <v>#N/A</v>
      </c>
      <c r="BM3" s="38" t="e">
        <f t="shared" ref="BM3:BO3" si="2">IF(ISNUMBER(BM51),BM51,NA())</f>
        <v>#N/A</v>
      </c>
      <c r="BN3" s="38" t="e">
        <f t="shared" si="2"/>
        <v>#N/A</v>
      </c>
      <c r="BO3" s="38" t="e">
        <f t="shared" si="2"/>
        <v>#N/A</v>
      </c>
      <c r="BP3" s="143" t="str">
        <f>$AP51</f>
        <v/>
      </c>
      <c r="BQ3" s="354" t="str">
        <f>BQ51</f>
        <v>Flux control ratio</v>
      </c>
      <c r="BR3" s="354" t="str">
        <f>BR51</f>
        <v>FCR, relative</v>
      </c>
      <c r="BS3" s="315" t="e">
        <f>IF(ISNUMBER(BS51),BS51,NA())</f>
        <v>#N/A</v>
      </c>
      <c r="BT3" s="315" t="e">
        <f t="shared" ref="BT3:BV3" si="3">IF(ISNUMBER(BT51),BT51,NA())</f>
        <v>#N/A</v>
      </c>
      <c r="BU3" s="315" t="e">
        <f t="shared" si="3"/>
        <v>#N/A</v>
      </c>
      <c r="BV3" s="315" t="e">
        <f t="shared" si="3"/>
        <v>#N/A</v>
      </c>
      <c r="BW3" s="143" t="str">
        <f>$AP51</f>
        <v/>
      </c>
      <c r="BX3" s="354" t="str">
        <f>BX51</f>
        <v>Flux control factor</v>
      </c>
      <c r="BY3" s="354" t="str">
        <f>BY51</f>
        <v>FCF, relative</v>
      </c>
      <c r="BZ3" s="315" t="e">
        <f>IF(ISNUMBER(BZ51),BZ51,NA())</f>
        <v>#N/A</v>
      </c>
      <c r="CA3" s="315" t="e">
        <f t="shared" ref="CA3:CC3" si="4">IF(ISNUMBER(CA51),CA51,NA())</f>
        <v>#N/A</v>
      </c>
      <c r="CB3" s="315" t="e">
        <f t="shared" si="4"/>
        <v>#N/A</v>
      </c>
      <c r="CC3" s="315" t="e">
        <f t="shared" si="4"/>
        <v>#N/A</v>
      </c>
      <c r="CD3" s="143" t="str">
        <f>$AP51</f>
        <v/>
      </c>
      <c r="CE3" s="353" t="str">
        <f>CE51</f>
        <v>O2 flow per cells (mt: ROX-corr.)</v>
      </c>
      <c r="CF3" s="353" t="str">
        <f>CF51</f>
        <v>pmol/(s*Mill)</v>
      </c>
      <c r="CG3" s="38" t="e">
        <f>IF(ISNUMBER(CG51),CG51,NA())</f>
        <v>#N/A</v>
      </c>
      <c r="CH3" s="38" t="e">
        <f t="shared" ref="CH3:CJ3" si="5">IF(ISNUMBER(CH51),CH51,NA())</f>
        <v>#N/A</v>
      </c>
      <c r="CI3" s="38" t="e">
        <f t="shared" si="5"/>
        <v>#N/A</v>
      </c>
      <c r="CJ3" s="38" t="e">
        <f t="shared" si="5"/>
        <v>#N/A</v>
      </c>
      <c r="CK3" s="143" t="str">
        <f>$AP51</f>
        <v/>
      </c>
      <c r="CL3" s="354" t="str">
        <f>CL51</f>
        <v>FCR (mt: ROX-corr.)</v>
      </c>
      <c r="CM3" s="354" t="str">
        <f>CM51</f>
        <v>relative</v>
      </c>
      <c r="CN3" s="315" t="e">
        <f>IF(ISNUMBER(CN51),CN51,NA())</f>
        <v>#N/A</v>
      </c>
      <c r="CO3" s="315" t="e">
        <f t="shared" ref="CO3:CQ3" si="6">IF(ISNUMBER(CO51),CO51,NA())</f>
        <v>#N/A</v>
      </c>
      <c r="CP3" s="315" t="e">
        <f t="shared" si="6"/>
        <v>#N/A</v>
      </c>
      <c r="CQ3" s="315" t="e">
        <f t="shared" si="6"/>
        <v>#N/A</v>
      </c>
      <c r="CR3" s="143" t="str">
        <f>$AP51</f>
        <v/>
      </c>
      <c r="CS3" s="354" t="str">
        <f>CS51</f>
        <v>FCF (mt: ROX-corr.)</v>
      </c>
      <c r="CT3" s="354" t="str">
        <f>CT51</f>
        <v>relative</v>
      </c>
      <c r="CU3" s="315" t="e">
        <f>IF(ISNUMBER(CU51),CU51,NA())</f>
        <v>#N/A</v>
      </c>
      <c r="CV3" s="315" t="e">
        <f t="shared" ref="CV3:CX3" si="7">IF(ISNUMBER(CV51),CV51,NA())</f>
        <v>#N/A</v>
      </c>
      <c r="CW3" s="315" t="e">
        <f t="shared" si="7"/>
        <v>#N/A</v>
      </c>
      <c r="CX3" s="315" t="e">
        <f t="shared" si="7"/>
        <v>#N/A</v>
      </c>
      <c r="CY3" s="143" t="str">
        <f>$AP51</f>
        <v/>
      </c>
    </row>
    <row r="4" spans="1:116">
      <c r="A4" s="468" t="s">
        <v>103</v>
      </c>
      <c r="B4" s="288" t="str">
        <f>B41</f>
        <v>•</v>
      </c>
      <c r="C4" s="166" t="str">
        <f>IF(ISTEXT(C42),C42,"")</f>
        <v/>
      </c>
      <c r="D4" s="166" t="str">
        <f>IF(ISTEXT(D42),D42,"")</f>
        <v/>
      </c>
      <c r="E4" s="240" t="str">
        <f>E42</f>
        <v/>
      </c>
      <c r="F4" s="166" t="str">
        <f>IF(ISTEXT(G41),G41,"")</f>
        <v/>
      </c>
      <c r="G4" s="40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26"/>
      <c r="AA4" s="127"/>
      <c r="AB4" s="127"/>
      <c r="AC4" s="127"/>
      <c r="AD4" s="127"/>
      <c r="AE4" s="127"/>
      <c r="AF4" s="127"/>
      <c r="AG4" s="127"/>
      <c r="AH4" s="127"/>
      <c r="AK4" s="130"/>
      <c r="AL4" s="130"/>
      <c r="AM4" s="130"/>
      <c r="AN4" s="136">
        <f t="shared" ref="AN4:AN32" si="8">AN3+20</f>
        <v>71</v>
      </c>
      <c r="AO4" s="137">
        <v>2</v>
      </c>
      <c r="AP4" s="138" t="str">
        <f>$AP71</f>
        <v/>
      </c>
      <c r="AQ4" s="38" t="str">
        <f>AQ71</f>
        <v>O2 flux per volume</v>
      </c>
      <c r="AR4" s="38" t="str">
        <f>AR71</f>
        <v>pmol/(s*ml)</v>
      </c>
      <c r="AS4" s="38" t="e">
        <f>IF(ISNUMBER(AS71),AS71,NA())</f>
        <v>#N/A</v>
      </c>
      <c r="AT4" s="38" t="e">
        <f t="shared" ref="AT4:AV4" si="9">IF(ISNUMBER(AT71),AT71,NA())</f>
        <v>#N/A</v>
      </c>
      <c r="AU4" s="38" t="e">
        <f t="shared" si="9"/>
        <v>#N/A</v>
      </c>
      <c r="AV4" s="38" t="e">
        <f t="shared" si="9"/>
        <v>#N/A</v>
      </c>
      <c r="AW4" s="351">
        <f>AW71</f>
        <v>0</v>
      </c>
      <c r="AX4" s="351">
        <f>AX71</f>
        <v>0</v>
      </c>
      <c r="AY4" s="350" t="e">
        <f>IF(ISNUMBER(AY71),AY71,NA())</f>
        <v>#N/A</v>
      </c>
      <c r="AZ4" s="350" t="e">
        <f t="shared" ref="AZ4:BB4" si="10">IF(ISNUMBER(AZ71),AZ71,NA())</f>
        <v>#N/A</v>
      </c>
      <c r="BA4" s="350" t="e">
        <f t="shared" si="10"/>
        <v>#N/A</v>
      </c>
      <c r="BB4" s="350" t="e">
        <f t="shared" si="10"/>
        <v>#N/A</v>
      </c>
      <c r="BC4" s="140">
        <f>BC71</f>
        <v>0</v>
      </c>
      <c r="BD4" s="141" t="str">
        <f>BD71</f>
        <v>•</v>
      </c>
      <c r="BE4" s="141">
        <f>BE71</f>
        <v>0</v>
      </c>
      <c r="BF4" s="142">
        <f>BF71</f>
        <v>0</v>
      </c>
      <c r="BG4" s="143" t="str">
        <f>$AP71</f>
        <v/>
      </c>
      <c r="BH4" s="143"/>
      <c r="BI4" s="144" t="str">
        <f>BI71</f>
        <v/>
      </c>
      <c r="BJ4" s="353" t="str">
        <f>BJ71</f>
        <v>O2 flow per cells</v>
      </c>
      <c r="BK4" s="353" t="str">
        <f>BK71</f>
        <v>pmol/(s*Mill)</v>
      </c>
      <c r="BL4" s="38" t="e">
        <f>IF(ISNUMBER(BL71),BL71,NA())</f>
        <v>#N/A</v>
      </c>
      <c r="BM4" s="38" t="e">
        <f t="shared" ref="BM4:BO4" si="11">IF(ISNUMBER(BM71),BM71,NA())</f>
        <v>#N/A</v>
      </c>
      <c r="BN4" s="38" t="e">
        <f t="shared" si="11"/>
        <v>#N/A</v>
      </c>
      <c r="BO4" s="38" t="e">
        <f t="shared" si="11"/>
        <v>#N/A</v>
      </c>
      <c r="BP4" s="143" t="str">
        <f>$AP71</f>
        <v/>
      </c>
      <c r="BQ4" s="354" t="str">
        <f>BQ71</f>
        <v>Flux control ratio</v>
      </c>
      <c r="BR4" s="354" t="str">
        <f>BR71</f>
        <v>FCR, relative</v>
      </c>
      <c r="BS4" s="315" t="e">
        <f>IF(ISNUMBER(BS71),BS71,NA())</f>
        <v>#N/A</v>
      </c>
      <c r="BT4" s="315" t="e">
        <f t="shared" ref="BT4:BV4" si="12">IF(ISNUMBER(BT71),BT71,NA())</f>
        <v>#N/A</v>
      </c>
      <c r="BU4" s="315" t="e">
        <f t="shared" si="12"/>
        <v>#N/A</v>
      </c>
      <c r="BV4" s="315" t="e">
        <f t="shared" si="12"/>
        <v>#N/A</v>
      </c>
      <c r="BW4" s="143" t="str">
        <f>$AP71</f>
        <v/>
      </c>
      <c r="BX4" s="354" t="str">
        <f>BX71</f>
        <v>Flux control factor</v>
      </c>
      <c r="BY4" s="354" t="str">
        <f>BY71</f>
        <v>FCF, relative</v>
      </c>
      <c r="BZ4" s="315" t="e">
        <f>IF(ISNUMBER(BZ71),BZ71,NA())</f>
        <v>#N/A</v>
      </c>
      <c r="CA4" s="315" t="e">
        <f t="shared" ref="CA4:CC4" si="13">IF(ISNUMBER(CA71),CA71,NA())</f>
        <v>#N/A</v>
      </c>
      <c r="CB4" s="315" t="e">
        <f t="shared" si="13"/>
        <v>#N/A</v>
      </c>
      <c r="CC4" s="315" t="e">
        <f t="shared" si="13"/>
        <v>#N/A</v>
      </c>
      <c r="CD4" s="143" t="str">
        <f>$AP71</f>
        <v/>
      </c>
      <c r="CE4" s="353" t="str">
        <f>CE71</f>
        <v>O2 flow per cells (mt: ROX-corr.)</v>
      </c>
      <c r="CF4" s="353" t="str">
        <f>CF71</f>
        <v>pmol/(s*Mill)</v>
      </c>
      <c r="CG4" s="38" t="e">
        <f>IF(ISNUMBER(CG71),CG71,NA())</f>
        <v>#N/A</v>
      </c>
      <c r="CH4" s="38" t="e">
        <f t="shared" ref="CH4:CJ4" si="14">IF(ISNUMBER(CH71),CH71,NA())</f>
        <v>#N/A</v>
      </c>
      <c r="CI4" s="38" t="e">
        <f t="shared" si="14"/>
        <v>#N/A</v>
      </c>
      <c r="CJ4" s="38" t="e">
        <f t="shared" si="14"/>
        <v>#N/A</v>
      </c>
      <c r="CK4" s="143" t="str">
        <f>$AP71</f>
        <v/>
      </c>
      <c r="CL4" s="354" t="str">
        <f>CL71</f>
        <v>FCR (mt: ROX-corr.)</v>
      </c>
      <c r="CM4" s="354" t="str">
        <f>CM71</f>
        <v>relative</v>
      </c>
      <c r="CN4" s="315" t="e">
        <f>IF(ISNUMBER(CN71),CN71,NA())</f>
        <v>#N/A</v>
      </c>
      <c r="CO4" s="315" t="e">
        <f t="shared" ref="CO4:CQ4" si="15">IF(ISNUMBER(CO71),CO71,NA())</f>
        <v>#N/A</v>
      </c>
      <c r="CP4" s="315" t="e">
        <f t="shared" si="15"/>
        <v>#N/A</v>
      </c>
      <c r="CQ4" s="315" t="e">
        <f t="shared" si="15"/>
        <v>#N/A</v>
      </c>
      <c r="CR4" s="143" t="str">
        <f>$AP71</f>
        <v/>
      </c>
      <c r="CS4" s="354" t="str">
        <f>CS71</f>
        <v>FCF (mt: ROX-corr.)</v>
      </c>
      <c r="CT4" s="354" t="str">
        <f>CT71</f>
        <v>relative</v>
      </c>
      <c r="CU4" s="315" t="e">
        <f>IF(ISNUMBER(CU71),CU71,NA())</f>
        <v>#N/A</v>
      </c>
      <c r="CV4" s="315" t="e">
        <f t="shared" ref="CV4:CX4" si="16">IF(ISNUMBER(CV71),CV71,NA())</f>
        <v>#N/A</v>
      </c>
      <c r="CW4" s="315" t="e">
        <f t="shared" si="16"/>
        <v>#N/A</v>
      </c>
      <c r="CX4" s="315" t="e">
        <f t="shared" si="16"/>
        <v>#N/A</v>
      </c>
      <c r="CY4" s="143" t="str">
        <f>$AP71</f>
        <v/>
      </c>
    </row>
    <row r="5" spans="1:116">
      <c r="A5" s="468" t="s">
        <v>112</v>
      </c>
      <c r="B5" s="288" t="str">
        <f>B61</f>
        <v>•</v>
      </c>
      <c r="C5" s="166" t="str">
        <f>IF(ISTEXT(C62),C62,"")</f>
        <v/>
      </c>
      <c r="D5" s="166" t="str">
        <f>IF(ISTEXT(D62),D62,"")</f>
        <v/>
      </c>
      <c r="E5" s="240" t="str">
        <f>E62</f>
        <v/>
      </c>
      <c r="F5" s="166" t="str">
        <f>IF(ISTEXT(G61),G61,"")</f>
        <v/>
      </c>
      <c r="G5" s="13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26"/>
      <c r="AA5" s="127"/>
      <c r="AB5" s="127"/>
      <c r="AC5" s="127"/>
      <c r="AD5" s="127"/>
      <c r="AE5" s="127"/>
      <c r="AF5" s="127"/>
      <c r="AG5" s="127"/>
      <c r="AH5" s="127"/>
      <c r="AI5" s="493" t="s">
        <v>208</v>
      </c>
      <c r="AJ5" s="494"/>
      <c r="AK5" s="494"/>
      <c r="AL5" s="494"/>
      <c r="AM5" s="463" t="s">
        <v>209</v>
      </c>
      <c r="AN5" s="136">
        <f t="shared" si="8"/>
        <v>91</v>
      </c>
      <c r="AO5" s="137">
        <v>3</v>
      </c>
      <c r="AP5" s="138" t="str">
        <f>$AP91</f>
        <v/>
      </c>
      <c r="AQ5" s="38" t="str">
        <f>AQ91</f>
        <v>O2 flux per volume</v>
      </c>
      <c r="AR5" s="38" t="str">
        <f>AR91</f>
        <v>pmol/(s*ml)</v>
      </c>
      <c r="AS5" s="38" t="e">
        <f>IF(ISNUMBER(AS91),AS91,NA())</f>
        <v>#N/A</v>
      </c>
      <c r="AT5" s="38" t="e">
        <f t="shared" ref="AT5:AV5" si="17">IF(ISNUMBER(AT91),AT91,NA())</f>
        <v>#N/A</v>
      </c>
      <c r="AU5" s="38" t="e">
        <f t="shared" si="17"/>
        <v>#N/A</v>
      </c>
      <c r="AV5" s="38" t="e">
        <f t="shared" si="17"/>
        <v>#N/A</v>
      </c>
      <c r="AW5" s="351">
        <f>AW91</f>
        <v>0</v>
      </c>
      <c r="AX5" s="351">
        <f>AX91</f>
        <v>0</v>
      </c>
      <c r="AY5" s="350" t="e">
        <f>IF(ISNUMBER(AY91),AY91,NA())</f>
        <v>#N/A</v>
      </c>
      <c r="AZ5" s="350" t="e">
        <f t="shared" ref="AZ5:BB5" si="18">IF(ISNUMBER(AZ91),AZ91,NA())</f>
        <v>#N/A</v>
      </c>
      <c r="BA5" s="350" t="e">
        <f t="shared" si="18"/>
        <v>#N/A</v>
      </c>
      <c r="BB5" s="350" t="e">
        <f t="shared" si="18"/>
        <v>#N/A</v>
      </c>
      <c r="BC5" s="140">
        <f>BC91</f>
        <v>0</v>
      </c>
      <c r="BD5" s="141" t="str">
        <f>BD91</f>
        <v>•</v>
      </c>
      <c r="BE5" s="141">
        <f>BE91</f>
        <v>0</v>
      </c>
      <c r="BF5" s="142">
        <f>BF91</f>
        <v>0</v>
      </c>
      <c r="BG5" s="143" t="str">
        <f>$AP91</f>
        <v/>
      </c>
      <c r="BH5" s="143"/>
      <c r="BI5" s="144" t="str">
        <f>BI91</f>
        <v/>
      </c>
      <c r="BJ5" s="353" t="str">
        <f>BJ91</f>
        <v>O2 flow per cells</v>
      </c>
      <c r="BK5" s="353" t="str">
        <f>BK91</f>
        <v>pmol/(s*Mill)</v>
      </c>
      <c r="BL5" s="38" t="e">
        <f>IF(ISNUMBER(BL91),BL91,NA())</f>
        <v>#N/A</v>
      </c>
      <c r="BM5" s="38" t="e">
        <f t="shared" ref="BM5:BO5" si="19">IF(ISNUMBER(BM91),BM91,NA())</f>
        <v>#N/A</v>
      </c>
      <c r="BN5" s="38" t="e">
        <f t="shared" si="19"/>
        <v>#N/A</v>
      </c>
      <c r="BO5" s="38" t="e">
        <f t="shared" si="19"/>
        <v>#N/A</v>
      </c>
      <c r="BP5" s="143" t="str">
        <f>$AP91</f>
        <v/>
      </c>
      <c r="BQ5" s="354" t="str">
        <f>BQ91</f>
        <v>Flux control ratio</v>
      </c>
      <c r="BR5" s="354" t="str">
        <f>BR91</f>
        <v>FCR, relative</v>
      </c>
      <c r="BS5" s="315" t="e">
        <f>IF(ISNUMBER(BS91),BS91,NA())</f>
        <v>#N/A</v>
      </c>
      <c r="BT5" s="315" t="e">
        <f t="shared" ref="BT5:BV5" si="20">IF(ISNUMBER(BT91),BT91,NA())</f>
        <v>#N/A</v>
      </c>
      <c r="BU5" s="315" t="e">
        <f t="shared" si="20"/>
        <v>#N/A</v>
      </c>
      <c r="BV5" s="315" t="e">
        <f t="shared" si="20"/>
        <v>#N/A</v>
      </c>
      <c r="BW5" s="143" t="str">
        <f>$AP91</f>
        <v/>
      </c>
      <c r="BX5" s="354" t="str">
        <f>BX91</f>
        <v>Flux control factor</v>
      </c>
      <c r="BY5" s="354" t="str">
        <f>BY91</f>
        <v>FCF, relative</v>
      </c>
      <c r="BZ5" s="312" t="e">
        <f>IF(ISNUMBER(BZ91),BZ91,NA())</f>
        <v>#N/A</v>
      </c>
      <c r="CA5" s="312" t="e">
        <f t="shared" ref="CA5:CC5" si="21">IF(ISNUMBER(CA91),CA91,NA())</f>
        <v>#N/A</v>
      </c>
      <c r="CB5" s="315" t="e">
        <f t="shared" si="21"/>
        <v>#N/A</v>
      </c>
      <c r="CC5" s="315" t="e">
        <f t="shared" si="21"/>
        <v>#N/A</v>
      </c>
      <c r="CD5" s="143" t="str">
        <f>$AP91</f>
        <v/>
      </c>
      <c r="CE5" s="353" t="str">
        <f>CE91</f>
        <v>O2 flow per cells (mt: ROX-corr.)</v>
      </c>
      <c r="CF5" s="353" t="str">
        <f>CF91</f>
        <v>pmol/(s*Mill)</v>
      </c>
      <c r="CG5" s="38" t="e">
        <f>IF(ISNUMBER(CG91),CG91,NA())</f>
        <v>#N/A</v>
      </c>
      <c r="CH5" s="38" t="e">
        <f t="shared" ref="CH5:CJ5" si="22">IF(ISNUMBER(CH91),CH91,NA())</f>
        <v>#N/A</v>
      </c>
      <c r="CI5" s="38" t="e">
        <f t="shared" si="22"/>
        <v>#N/A</v>
      </c>
      <c r="CJ5" s="38" t="e">
        <f t="shared" si="22"/>
        <v>#N/A</v>
      </c>
      <c r="CK5" s="143" t="str">
        <f>$AP91</f>
        <v/>
      </c>
      <c r="CL5" s="354" t="str">
        <f>CL91</f>
        <v>FCR (mt: ROX-corr.)</v>
      </c>
      <c r="CM5" s="354" t="str">
        <f>CM91</f>
        <v>relative</v>
      </c>
      <c r="CN5" s="315" t="e">
        <f>IF(ISNUMBER(CN91),CN91,NA())</f>
        <v>#N/A</v>
      </c>
      <c r="CO5" s="315" t="e">
        <f t="shared" ref="CO5:CQ5" si="23">IF(ISNUMBER(CO91),CO91,NA())</f>
        <v>#N/A</v>
      </c>
      <c r="CP5" s="315" t="e">
        <f t="shared" si="23"/>
        <v>#N/A</v>
      </c>
      <c r="CQ5" s="315" t="e">
        <f t="shared" si="23"/>
        <v>#N/A</v>
      </c>
      <c r="CR5" s="143" t="str">
        <f>$AP91</f>
        <v/>
      </c>
      <c r="CS5" s="354" t="str">
        <f>CS91</f>
        <v>FCF (mt: ROX-corr.)</v>
      </c>
      <c r="CT5" s="354" t="str">
        <f>CT91</f>
        <v>relative</v>
      </c>
      <c r="CU5" s="315" t="e">
        <f>IF(ISNUMBER(CU91),CU91,NA())</f>
        <v>#N/A</v>
      </c>
      <c r="CV5" s="315" t="e">
        <f t="shared" ref="CV5:CX5" si="24">IF(ISNUMBER(CV91),CV91,NA())</f>
        <v>#N/A</v>
      </c>
      <c r="CW5" s="315" t="e">
        <f t="shared" si="24"/>
        <v>#N/A</v>
      </c>
      <c r="CX5" s="315" t="e">
        <f t="shared" si="24"/>
        <v>#N/A</v>
      </c>
      <c r="CY5" s="143" t="str">
        <f>$AP91</f>
        <v/>
      </c>
    </row>
    <row r="6" spans="1:116" ht="13.5" thickBot="1">
      <c r="A6" s="468" t="s">
        <v>113</v>
      </c>
      <c r="B6" s="288" t="str">
        <f>B81</f>
        <v>•</v>
      </c>
      <c r="C6" s="166" t="str">
        <f>IF(ISTEXT(C82),C82,"")</f>
        <v/>
      </c>
      <c r="D6" s="166" t="str">
        <f>IF(ISTEXT(D82),D82,"")</f>
        <v/>
      </c>
      <c r="E6" s="288" t="str">
        <f>E82</f>
        <v/>
      </c>
      <c r="F6" s="166" t="str">
        <f>IF(ISTEXT(G81),G81,"")</f>
        <v/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26"/>
      <c r="AA6" s="127"/>
      <c r="AH6" s="127"/>
      <c r="AI6" s="495" t="s">
        <v>206</v>
      </c>
      <c r="AJ6" s="496" t="e">
        <f>AL18</f>
        <v>#NUM!</v>
      </c>
      <c r="AK6" s="130"/>
      <c r="AL6" s="130"/>
      <c r="AM6" s="130"/>
      <c r="AN6" s="136">
        <f t="shared" si="8"/>
        <v>111</v>
      </c>
      <c r="AO6" s="137">
        <v>4</v>
      </c>
      <c r="AP6" s="138" t="str">
        <f>$AP111</f>
        <v/>
      </c>
      <c r="AQ6" s="38" t="str">
        <f>AQ111</f>
        <v>O2 flux per volume</v>
      </c>
      <c r="AR6" s="38" t="str">
        <f>AR111</f>
        <v>pmol/(s*ml)</v>
      </c>
      <c r="AS6" s="38" t="e">
        <f>IF(ISNUMBER(AS111),AS111,NA())</f>
        <v>#N/A</v>
      </c>
      <c r="AT6" s="38" t="e">
        <f t="shared" ref="AT6:AV6" si="25">IF(ISNUMBER(AT111),AT111,NA())</f>
        <v>#N/A</v>
      </c>
      <c r="AU6" s="38" t="e">
        <f t="shared" si="25"/>
        <v>#N/A</v>
      </c>
      <c r="AV6" s="38" t="e">
        <f t="shared" si="25"/>
        <v>#N/A</v>
      </c>
      <c r="AW6" s="351">
        <f>AW111</f>
        <v>0</v>
      </c>
      <c r="AX6" s="351">
        <f>AX111</f>
        <v>0</v>
      </c>
      <c r="AY6" s="350" t="e">
        <f>IF(ISNUMBER(AY111),AY111,NA())</f>
        <v>#N/A</v>
      </c>
      <c r="AZ6" s="350" t="e">
        <f t="shared" ref="AZ6:BB6" si="26">IF(ISNUMBER(AZ111),AZ111,NA())</f>
        <v>#N/A</v>
      </c>
      <c r="BA6" s="350" t="e">
        <f t="shared" si="26"/>
        <v>#N/A</v>
      </c>
      <c r="BB6" s="350" t="e">
        <f t="shared" si="26"/>
        <v>#N/A</v>
      </c>
      <c r="BC6" s="140">
        <f>BC111</f>
        <v>0</v>
      </c>
      <c r="BD6" s="141" t="str">
        <f>BD111</f>
        <v>•</v>
      </c>
      <c r="BE6" s="141">
        <f>BE111</f>
        <v>0</v>
      </c>
      <c r="BF6" s="142">
        <f>BF111</f>
        <v>0</v>
      </c>
      <c r="BG6" s="143" t="str">
        <f>$AP111</f>
        <v/>
      </c>
      <c r="BH6" s="143"/>
      <c r="BI6" s="144" t="str">
        <f>BI111</f>
        <v/>
      </c>
      <c r="BJ6" s="353" t="str">
        <f>BJ111</f>
        <v>O2 flow per cells</v>
      </c>
      <c r="BK6" s="353" t="str">
        <f>BK111</f>
        <v>pmol/(s*Mill)</v>
      </c>
      <c r="BL6" s="38" t="e">
        <f>IF(ISNUMBER(BL111),BL111,NA())</f>
        <v>#N/A</v>
      </c>
      <c r="BM6" s="38" t="e">
        <f t="shared" ref="BM6:BO6" si="27">IF(ISNUMBER(BM111),BM111,NA())</f>
        <v>#N/A</v>
      </c>
      <c r="BN6" s="38" t="e">
        <f t="shared" si="27"/>
        <v>#N/A</v>
      </c>
      <c r="BO6" s="38" t="e">
        <f t="shared" si="27"/>
        <v>#N/A</v>
      </c>
      <c r="BP6" s="143" t="str">
        <f>$AP111</f>
        <v/>
      </c>
      <c r="BQ6" s="354" t="str">
        <f>BQ111</f>
        <v>Flux control ratio</v>
      </c>
      <c r="BR6" s="354" t="str">
        <f>BR111</f>
        <v>FCR, relative</v>
      </c>
      <c r="BS6" s="315" t="e">
        <f>IF(ISNUMBER(BS111),BS111,NA())</f>
        <v>#N/A</v>
      </c>
      <c r="BT6" s="315" t="e">
        <f t="shared" ref="BT6:BV6" si="28">IF(ISNUMBER(BT111),BT111,NA())</f>
        <v>#N/A</v>
      </c>
      <c r="BU6" s="315" t="e">
        <f t="shared" si="28"/>
        <v>#N/A</v>
      </c>
      <c r="BV6" s="315" t="e">
        <f t="shared" si="28"/>
        <v>#N/A</v>
      </c>
      <c r="BW6" s="143" t="str">
        <f>$AP111</f>
        <v/>
      </c>
      <c r="BX6" s="354" t="str">
        <f>BX111</f>
        <v>Flux control factor</v>
      </c>
      <c r="BY6" s="354" t="str">
        <f>BY111</f>
        <v>FCF, relative</v>
      </c>
      <c r="BZ6" s="312" t="e">
        <f>IF(ISNUMBER(BZ111),BZ111,NA())</f>
        <v>#N/A</v>
      </c>
      <c r="CA6" s="312" t="e">
        <f t="shared" ref="CA6:CC6" si="29">IF(ISNUMBER(CA111),CA111,NA())</f>
        <v>#N/A</v>
      </c>
      <c r="CB6" s="315" t="e">
        <f t="shared" si="29"/>
        <v>#N/A</v>
      </c>
      <c r="CC6" s="315" t="e">
        <f t="shared" si="29"/>
        <v>#N/A</v>
      </c>
      <c r="CD6" s="143" t="str">
        <f>$AP111</f>
        <v/>
      </c>
      <c r="CE6" s="353" t="str">
        <f>CE111</f>
        <v>O2 flow per cells (mt: ROX-corr.)</v>
      </c>
      <c r="CF6" s="353" t="str">
        <f>CF111</f>
        <v>pmol/(s*Mill)</v>
      </c>
      <c r="CG6" s="38" t="e">
        <f>IF(ISNUMBER(CG111),CG111,NA())</f>
        <v>#N/A</v>
      </c>
      <c r="CH6" s="38" t="e">
        <f t="shared" ref="CH6:CJ6" si="30">IF(ISNUMBER(CH111),CH111,NA())</f>
        <v>#N/A</v>
      </c>
      <c r="CI6" s="38" t="e">
        <f t="shared" si="30"/>
        <v>#N/A</v>
      </c>
      <c r="CJ6" s="38" t="e">
        <f t="shared" si="30"/>
        <v>#N/A</v>
      </c>
      <c r="CK6" s="143" t="str">
        <f>$AP111</f>
        <v/>
      </c>
      <c r="CL6" s="354" t="str">
        <f>CL111</f>
        <v>FCR (mt: ROX-corr.)</v>
      </c>
      <c r="CM6" s="354" t="str">
        <f>CM111</f>
        <v>relative</v>
      </c>
      <c r="CN6" s="315" t="e">
        <f>IF(ISNUMBER(CN111),CN111,NA())</f>
        <v>#N/A</v>
      </c>
      <c r="CO6" s="315" t="e">
        <f t="shared" ref="CO6:CQ6" si="31">IF(ISNUMBER(CO111),CO111,NA())</f>
        <v>#N/A</v>
      </c>
      <c r="CP6" s="315" t="e">
        <f t="shared" si="31"/>
        <v>#N/A</v>
      </c>
      <c r="CQ6" s="315" t="e">
        <f t="shared" si="31"/>
        <v>#N/A</v>
      </c>
      <c r="CR6" s="143" t="str">
        <f>$AP111</f>
        <v/>
      </c>
      <c r="CS6" s="354" t="str">
        <f>CS111</f>
        <v>FCF (mt: ROX-corr.)</v>
      </c>
      <c r="CT6" s="354" t="str">
        <f>CT111</f>
        <v>relative</v>
      </c>
      <c r="CU6" s="315" t="e">
        <f>IF(ISNUMBER(CU111),CU111,NA())</f>
        <v>#N/A</v>
      </c>
      <c r="CV6" s="315" t="e">
        <f t="shared" ref="CV6:CX6" si="32">IF(ISNUMBER(CV111),CV111,NA())</f>
        <v>#N/A</v>
      </c>
      <c r="CW6" s="315" t="e">
        <f t="shared" si="32"/>
        <v>#N/A</v>
      </c>
      <c r="CX6" s="315" t="e">
        <f t="shared" si="32"/>
        <v>#N/A</v>
      </c>
      <c r="CY6" s="143" t="str">
        <f>$AP111</f>
        <v/>
      </c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</row>
    <row r="7" spans="1:116">
      <c r="A7" s="468" t="s">
        <v>114</v>
      </c>
      <c r="B7" s="288" t="str">
        <f>B101</f>
        <v>•</v>
      </c>
      <c r="C7" s="289" t="str">
        <f>IF(ISTEXT(C102),C102,"")</f>
        <v/>
      </c>
      <c r="D7" s="289" t="str">
        <f>IF(ISTEXT(D102),D102,"")</f>
        <v/>
      </c>
      <c r="E7" s="288" t="str">
        <f>E102</f>
        <v/>
      </c>
      <c r="F7" s="166" t="str">
        <f>IF(ISTEXT(G101),G101,"")</f>
        <v/>
      </c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26"/>
      <c r="AA7" s="127"/>
      <c r="AB7" s="127"/>
      <c r="AC7" s="127"/>
      <c r="AD7" s="127"/>
      <c r="AE7" s="127"/>
      <c r="AF7" s="127"/>
      <c r="AG7" s="127"/>
      <c r="AH7" s="127"/>
      <c r="AI7" s="497" t="s">
        <v>169</v>
      </c>
      <c r="AJ7" s="500" t="e">
        <f>AJ18</f>
        <v>#NUM!</v>
      </c>
      <c r="AK7" s="130"/>
      <c r="AL7" s="130"/>
      <c r="AM7" s="130"/>
      <c r="AN7" s="136">
        <f t="shared" si="8"/>
        <v>131</v>
      </c>
      <c r="AO7" s="137">
        <v>5</v>
      </c>
      <c r="AP7" s="138" t="str">
        <f>$AP131</f>
        <v/>
      </c>
      <c r="AQ7" s="38" t="str">
        <f>AQ131</f>
        <v>O2 flux per volume</v>
      </c>
      <c r="AR7" s="38" t="str">
        <f>AR131</f>
        <v>pmol/(s*ml)</v>
      </c>
      <c r="AS7" s="38" t="e">
        <f>IF(ISNUMBER(AS131),AS131,NA())</f>
        <v>#N/A</v>
      </c>
      <c r="AT7" s="38" t="e">
        <f t="shared" ref="AT7:AV7" si="33">IF(ISNUMBER(AT131),AT131,NA())</f>
        <v>#N/A</v>
      </c>
      <c r="AU7" s="38" t="e">
        <f t="shared" si="33"/>
        <v>#N/A</v>
      </c>
      <c r="AV7" s="38" t="e">
        <f t="shared" si="33"/>
        <v>#N/A</v>
      </c>
      <c r="AW7" s="351">
        <f>AW131</f>
        <v>0</v>
      </c>
      <c r="AX7" s="351">
        <f>AX131</f>
        <v>0</v>
      </c>
      <c r="AY7" s="350" t="e">
        <f>IF(ISNUMBER(AY131),AY131,NA())</f>
        <v>#N/A</v>
      </c>
      <c r="AZ7" s="350" t="e">
        <f t="shared" ref="AZ7:BB7" si="34">IF(ISNUMBER(AZ131),AZ131,NA())</f>
        <v>#N/A</v>
      </c>
      <c r="BA7" s="350" t="e">
        <f t="shared" si="34"/>
        <v>#N/A</v>
      </c>
      <c r="BB7" s="350" t="e">
        <f t="shared" si="34"/>
        <v>#N/A</v>
      </c>
      <c r="BC7" s="140">
        <f>BC131</f>
        <v>0</v>
      </c>
      <c r="BD7" s="141" t="str">
        <f>BD131</f>
        <v>•</v>
      </c>
      <c r="BE7" s="141">
        <f>BE131</f>
        <v>0</v>
      </c>
      <c r="BF7" s="142">
        <f>BF131</f>
        <v>0</v>
      </c>
      <c r="BG7" s="143" t="str">
        <f>$AP131</f>
        <v/>
      </c>
      <c r="BH7" s="143"/>
      <c r="BI7" s="144" t="str">
        <f>BI131</f>
        <v/>
      </c>
      <c r="BJ7" s="353" t="str">
        <f>BJ131</f>
        <v>O2 flow per cells</v>
      </c>
      <c r="BK7" s="353" t="str">
        <f>BK131</f>
        <v>pmol/(s*Mill)</v>
      </c>
      <c r="BL7" s="38" t="e">
        <f>IF(ISNUMBER(BL131),BL131,NA())</f>
        <v>#N/A</v>
      </c>
      <c r="BM7" s="38" t="e">
        <f t="shared" ref="BM7:BO7" si="35">IF(ISNUMBER(BM131),BM131,NA())</f>
        <v>#N/A</v>
      </c>
      <c r="BN7" s="38" t="e">
        <f t="shared" si="35"/>
        <v>#N/A</v>
      </c>
      <c r="BO7" s="38" t="e">
        <f t="shared" si="35"/>
        <v>#N/A</v>
      </c>
      <c r="BP7" s="143" t="str">
        <f>$AP131</f>
        <v/>
      </c>
      <c r="BQ7" s="354" t="str">
        <f>BQ131</f>
        <v>Flux control ratio</v>
      </c>
      <c r="BR7" s="354" t="str">
        <f>BR131</f>
        <v>FCR, relative</v>
      </c>
      <c r="BS7" s="315" t="e">
        <f>IF(ISNUMBER(BS131),BS131,NA())</f>
        <v>#N/A</v>
      </c>
      <c r="BT7" s="315" t="e">
        <f t="shared" ref="BT7:BV7" si="36">IF(ISNUMBER(BT131),BT131,NA())</f>
        <v>#N/A</v>
      </c>
      <c r="BU7" s="315" t="e">
        <f t="shared" si="36"/>
        <v>#N/A</v>
      </c>
      <c r="BV7" s="315" t="e">
        <f t="shared" si="36"/>
        <v>#N/A</v>
      </c>
      <c r="BW7" s="143" t="str">
        <f>$AP131</f>
        <v/>
      </c>
      <c r="BX7" s="354" t="str">
        <f>BX131</f>
        <v>Flux control factor</v>
      </c>
      <c r="BY7" s="354" t="str">
        <f>BY131</f>
        <v>FCF, relative</v>
      </c>
      <c r="BZ7" s="312" t="e">
        <f>IF(ISNUMBER(BZ131),BZ131,NA())</f>
        <v>#N/A</v>
      </c>
      <c r="CA7" s="312" t="e">
        <f t="shared" ref="CA7:CC7" si="37">IF(ISNUMBER(CA131),CA131,NA())</f>
        <v>#N/A</v>
      </c>
      <c r="CB7" s="315" t="e">
        <f t="shared" si="37"/>
        <v>#N/A</v>
      </c>
      <c r="CC7" s="315" t="e">
        <f t="shared" si="37"/>
        <v>#N/A</v>
      </c>
      <c r="CD7" s="143" t="str">
        <f>$AP131</f>
        <v/>
      </c>
      <c r="CE7" s="353" t="str">
        <f>CE131</f>
        <v>O2 flow per cells (mt: ROX-corr.)</v>
      </c>
      <c r="CF7" s="353" t="str">
        <f>CF131</f>
        <v>pmol/(s*Mill)</v>
      </c>
      <c r="CG7" s="38" t="e">
        <f>IF(ISNUMBER(CG131),CG131,NA())</f>
        <v>#N/A</v>
      </c>
      <c r="CH7" s="38" t="e">
        <f t="shared" ref="CH7:CJ7" si="38">IF(ISNUMBER(CH131),CH131,NA())</f>
        <v>#N/A</v>
      </c>
      <c r="CI7" s="38" t="e">
        <f t="shared" si="38"/>
        <v>#N/A</v>
      </c>
      <c r="CJ7" s="38" t="e">
        <f t="shared" si="38"/>
        <v>#N/A</v>
      </c>
      <c r="CK7" s="143" t="str">
        <f>$AP131</f>
        <v/>
      </c>
      <c r="CL7" s="354" t="str">
        <f>CL131</f>
        <v>FCR (mt: ROX-corr.)</v>
      </c>
      <c r="CM7" s="354" t="str">
        <f>CM131</f>
        <v>relative</v>
      </c>
      <c r="CN7" s="315" t="e">
        <f>IF(ISNUMBER(CN131),CN131,NA())</f>
        <v>#N/A</v>
      </c>
      <c r="CO7" s="315" t="e">
        <f t="shared" ref="CO7:CQ7" si="39">IF(ISNUMBER(CO131),CO131,NA())</f>
        <v>#N/A</v>
      </c>
      <c r="CP7" s="315" t="e">
        <f t="shared" si="39"/>
        <v>#N/A</v>
      </c>
      <c r="CQ7" s="315" t="e">
        <f t="shared" si="39"/>
        <v>#N/A</v>
      </c>
      <c r="CR7" s="143" t="str">
        <f>$AP131</f>
        <v/>
      </c>
      <c r="CS7" s="354" t="str">
        <f>CS131</f>
        <v>FCF (mt: ROX-corr.)</v>
      </c>
      <c r="CT7" s="354" t="str">
        <f>CT131</f>
        <v>relative</v>
      </c>
      <c r="CU7" s="315" t="e">
        <f>IF(ISNUMBER(CU131),CU131,NA())</f>
        <v>#N/A</v>
      </c>
      <c r="CV7" s="315" t="e">
        <f t="shared" ref="CV7:CX7" si="40">IF(ISNUMBER(CV131),CV131,NA())</f>
        <v>#N/A</v>
      </c>
      <c r="CW7" s="315" t="e">
        <f t="shared" si="40"/>
        <v>#N/A</v>
      </c>
      <c r="CX7" s="315" t="e">
        <f t="shared" si="40"/>
        <v>#N/A</v>
      </c>
      <c r="CY7" s="143" t="str">
        <f>$AP131</f>
        <v/>
      </c>
    </row>
    <row r="8" spans="1:116">
      <c r="A8" s="468" t="s">
        <v>115</v>
      </c>
      <c r="B8" s="288" t="str">
        <f>B121</f>
        <v>•</v>
      </c>
      <c r="C8" s="289" t="str">
        <f>IF(ISTEXT(C122),C122,"")</f>
        <v/>
      </c>
      <c r="D8" s="289" t="str">
        <f>IF(ISTEXT(D122),D122,"")</f>
        <v/>
      </c>
      <c r="E8" s="288" t="str">
        <f>E122</f>
        <v/>
      </c>
      <c r="F8" s="166" t="str">
        <f>IF(ISTEXT(G121),G121,"")</f>
        <v/>
      </c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26"/>
      <c r="AA8" s="127"/>
      <c r="AH8" s="127"/>
      <c r="AI8" s="498" t="s">
        <v>207</v>
      </c>
      <c r="AJ8" s="499" t="e">
        <f>AK18</f>
        <v>#NUM!</v>
      </c>
      <c r="AK8" s="130"/>
      <c r="AL8" s="130"/>
      <c r="AM8" s="130"/>
      <c r="AN8" s="136">
        <f t="shared" si="8"/>
        <v>151</v>
      </c>
      <c r="AO8" s="137">
        <v>6</v>
      </c>
      <c r="AP8" s="138" t="str">
        <f>$AP151</f>
        <v/>
      </c>
      <c r="AQ8" s="38" t="str">
        <f>AQ151</f>
        <v>O2 flux per volume</v>
      </c>
      <c r="AR8" s="38" t="str">
        <f>AR151</f>
        <v>pmol/(s*ml)</v>
      </c>
      <c r="AS8" s="38" t="e">
        <f>IF(ISNUMBER(AS151),AS151,NA())</f>
        <v>#N/A</v>
      </c>
      <c r="AT8" s="38" t="e">
        <f t="shared" ref="AT8:AV8" si="41">IF(ISNUMBER(AT151),AT151,NA())</f>
        <v>#N/A</v>
      </c>
      <c r="AU8" s="38" t="e">
        <f t="shared" si="41"/>
        <v>#N/A</v>
      </c>
      <c r="AV8" s="38" t="e">
        <f t="shared" si="41"/>
        <v>#N/A</v>
      </c>
      <c r="AW8" s="351">
        <f>AW151</f>
        <v>0</v>
      </c>
      <c r="AX8" s="351">
        <f>AX151</f>
        <v>0</v>
      </c>
      <c r="AY8" s="350" t="e">
        <f>IF(ISNUMBER(AY151),AY151,NA())</f>
        <v>#N/A</v>
      </c>
      <c r="AZ8" s="350" t="e">
        <f t="shared" ref="AZ8:BB8" si="42">IF(ISNUMBER(AZ151),AZ151,NA())</f>
        <v>#N/A</v>
      </c>
      <c r="BA8" s="350" t="e">
        <f t="shared" si="42"/>
        <v>#N/A</v>
      </c>
      <c r="BB8" s="350" t="e">
        <f t="shared" si="42"/>
        <v>#N/A</v>
      </c>
      <c r="BC8" s="140">
        <f>BC151</f>
        <v>0</v>
      </c>
      <c r="BD8" s="141" t="str">
        <f>BD151</f>
        <v>•</v>
      </c>
      <c r="BE8" s="141">
        <f>BE151</f>
        <v>0</v>
      </c>
      <c r="BF8" s="142">
        <f>BF151</f>
        <v>0</v>
      </c>
      <c r="BG8" s="143" t="str">
        <f>$AP151</f>
        <v/>
      </c>
      <c r="BH8" s="143"/>
      <c r="BI8" s="144" t="str">
        <f>BI151</f>
        <v/>
      </c>
      <c r="BJ8" s="353" t="str">
        <f>BJ151</f>
        <v>O2 flow per cells</v>
      </c>
      <c r="BK8" s="353" t="str">
        <f>BK151</f>
        <v>pmol/(s*Mill)</v>
      </c>
      <c r="BL8" s="38" t="e">
        <f>IF(ISNUMBER(BL151),BL151,NA())</f>
        <v>#N/A</v>
      </c>
      <c r="BM8" s="38" t="e">
        <f t="shared" ref="BM8:BO8" si="43">IF(ISNUMBER(BM151),BM151,NA())</f>
        <v>#N/A</v>
      </c>
      <c r="BN8" s="38" t="e">
        <f t="shared" si="43"/>
        <v>#N/A</v>
      </c>
      <c r="BO8" s="38" t="e">
        <f t="shared" si="43"/>
        <v>#N/A</v>
      </c>
      <c r="BP8" s="143" t="str">
        <f>$AP151</f>
        <v/>
      </c>
      <c r="BQ8" s="354" t="str">
        <f>BQ151</f>
        <v>Flux control ratio</v>
      </c>
      <c r="BR8" s="354" t="str">
        <f>BR151</f>
        <v>FCR, relative</v>
      </c>
      <c r="BS8" s="315" t="e">
        <f>IF(ISNUMBER(BS151),BS151,NA())</f>
        <v>#N/A</v>
      </c>
      <c r="BT8" s="315" t="e">
        <f t="shared" ref="BT8:BV8" si="44">IF(ISNUMBER(BT151),BT151,NA())</f>
        <v>#N/A</v>
      </c>
      <c r="BU8" s="315" t="e">
        <f t="shared" si="44"/>
        <v>#N/A</v>
      </c>
      <c r="BV8" s="315" t="e">
        <f t="shared" si="44"/>
        <v>#N/A</v>
      </c>
      <c r="BW8" s="143" t="str">
        <f>$AP151</f>
        <v/>
      </c>
      <c r="BX8" s="354" t="str">
        <f>BX151</f>
        <v>Flux control factor</v>
      </c>
      <c r="BY8" s="354" t="str">
        <f>BY151</f>
        <v>FCF, relative</v>
      </c>
      <c r="BZ8" s="312" t="e">
        <f>IF(ISNUMBER(BZ151),BZ151,NA())</f>
        <v>#N/A</v>
      </c>
      <c r="CA8" s="312" t="e">
        <f t="shared" ref="CA8:CC8" si="45">IF(ISNUMBER(CA151),CA151,NA())</f>
        <v>#N/A</v>
      </c>
      <c r="CB8" s="315" t="e">
        <f t="shared" si="45"/>
        <v>#N/A</v>
      </c>
      <c r="CC8" s="315" t="e">
        <f t="shared" si="45"/>
        <v>#N/A</v>
      </c>
      <c r="CD8" s="143" t="str">
        <f>$AP151</f>
        <v/>
      </c>
      <c r="CE8" s="353" t="str">
        <f>CE151</f>
        <v>O2 flow per cells (mt: ROX-corr.)</v>
      </c>
      <c r="CF8" s="353" t="str">
        <f>CF151</f>
        <v>pmol/(s*Mill)</v>
      </c>
      <c r="CG8" s="38" t="e">
        <f>IF(ISNUMBER(CG151),CG151,NA())</f>
        <v>#N/A</v>
      </c>
      <c r="CH8" s="38" t="e">
        <f t="shared" ref="CH8:CJ8" si="46">IF(ISNUMBER(CH151),CH151,NA())</f>
        <v>#N/A</v>
      </c>
      <c r="CI8" s="38" t="e">
        <f t="shared" si="46"/>
        <v>#N/A</v>
      </c>
      <c r="CJ8" s="38" t="e">
        <f t="shared" si="46"/>
        <v>#N/A</v>
      </c>
      <c r="CK8" s="143" t="str">
        <f>$AP151</f>
        <v/>
      </c>
      <c r="CL8" s="354" t="str">
        <f>CL151</f>
        <v>FCR (mt: ROX-corr.)</v>
      </c>
      <c r="CM8" s="354" t="str">
        <f>CM151</f>
        <v>relative</v>
      </c>
      <c r="CN8" s="315" t="e">
        <f>IF(ISNUMBER(CN151),CN151,NA())</f>
        <v>#N/A</v>
      </c>
      <c r="CO8" s="315" t="e">
        <f t="shared" ref="CO8:CQ8" si="47">IF(ISNUMBER(CO151),CO151,NA())</f>
        <v>#N/A</v>
      </c>
      <c r="CP8" s="315" t="e">
        <f t="shared" si="47"/>
        <v>#N/A</v>
      </c>
      <c r="CQ8" s="315" t="e">
        <f t="shared" si="47"/>
        <v>#N/A</v>
      </c>
      <c r="CR8" s="143" t="str">
        <f>$AP151</f>
        <v/>
      </c>
      <c r="CS8" s="354" t="str">
        <f>CS151</f>
        <v>FCF (mt: ROX-corr.)</v>
      </c>
      <c r="CT8" s="354" t="str">
        <f>CT151</f>
        <v>relative</v>
      </c>
      <c r="CU8" s="315" t="e">
        <f>IF(ISNUMBER(CU151),CU151,NA())</f>
        <v>#N/A</v>
      </c>
      <c r="CV8" s="315" t="e">
        <f t="shared" ref="CV8:CX8" si="48">IF(ISNUMBER(CV151),CV151,NA())</f>
        <v>#N/A</v>
      </c>
      <c r="CW8" s="315" t="e">
        <f t="shared" si="48"/>
        <v>#N/A</v>
      </c>
      <c r="CX8" s="315" t="e">
        <f t="shared" si="48"/>
        <v>#N/A</v>
      </c>
      <c r="CY8" s="143" t="str">
        <f>$AP151</f>
        <v/>
      </c>
    </row>
    <row r="9" spans="1:116">
      <c r="A9" s="468" t="s">
        <v>116</v>
      </c>
      <c r="B9" s="288" t="str">
        <f>B141</f>
        <v>•</v>
      </c>
      <c r="C9" s="289" t="str">
        <f>IF(ISTEXT(C142),C142,"")</f>
        <v/>
      </c>
      <c r="D9" s="289" t="str">
        <f>IF(ISTEXT(D142),D142,"")</f>
        <v/>
      </c>
      <c r="E9" s="288" t="str">
        <f>E142</f>
        <v/>
      </c>
      <c r="F9" s="166" t="str">
        <f>IF(ISTEXT(G141),G141,"")</f>
        <v/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26"/>
      <c r="AA9" s="127"/>
      <c r="AB9" s="127"/>
      <c r="AC9" s="127"/>
      <c r="AD9" s="127"/>
      <c r="AE9" s="127"/>
      <c r="AF9" s="127"/>
      <c r="AG9" s="127"/>
      <c r="AH9" s="127"/>
      <c r="AK9" s="130"/>
      <c r="AL9" s="130"/>
      <c r="AM9" s="130"/>
      <c r="AN9" s="136">
        <f t="shared" si="8"/>
        <v>171</v>
      </c>
      <c r="AO9" s="137">
        <v>7</v>
      </c>
      <c r="AP9" s="138" t="str">
        <f>$AP171</f>
        <v/>
      </c>
      <c r="AQ9" s="38" t="str">
        <f>AQ171</f>
        <v>O2 flux per volume</v>
      </c>
      <c r="AR9" s="38" t="str">
        <f>AR171</f>
        <v>pmol/(s*ml)</v>
      </c>
      <c r="AS9" s="38" t="e">
        <f>IF(ISNUMBER(AS171),AS171,NA())</f>
        <v>#N/A</v>
      </c>
      <c r="AT9" s="38" t="e">
        <f t="shared" ref="AT9:AV9" si="49">IF(ISNUMBER(AT171),AT171,NA())</f>
        <v>#N/A</v>
      </c>
      <c r="AU9" s="38" t="e">
        <f t="shared" si="49"/>
        <v>#N/A</v>
      </c>
      <c r="AV9" s="38" t="e">
        <f t="shared" si="49"/>
        <v>#N/A</v>
      </c>
      <c r="AW9" s="351">
        <f>AW171</f>
        <v>0</v>
      </c>
      <c r="AX9" s="351">
        <f>AX171</f>
        <v>0</v>
      </c>
      <c r="AY9" s="350" t="e">
        <f>IF(ISNUMBER(AY171),AY171,NA())</f>
        <v>#N/A</v>
      </c>
      <c r="AZ9" s="350" t="e">
        <f t="shared" ref="AZ9:BB9" si="50">IF(ISNUMBER(AZ171),AZ171,NA())</f>
        <v>#N/A</v>
      </c>
      <c r="BA9" s="350" t="e">
        <f t="shared" si="50"/>
        <v>#N/A</v>
      </c>
      <c r="BB9" s="350" t="e">
        <f t="shared" si="50"/>
        <v>#N/A</v>
      </c>
      <c r="BC9" s="140">
        <f>BC171</f>
        <v>0</v>
      </c>
      <c r="BD9" s="141" t="str">
        <f>BD171</f>
        <v>•</v>
      </c>
      <c r="BE9" s="141">
        <f>BE171</f>
        <v>0</v>
      </c>
      <c r="BF9" s="142">
        <f>BF171</f>
        <v>0</v>
      </c>
      <c r="BG9" s="143" t="str">
        <f>$AP171</f>
        <v/>
      </c>
      <c r="BH9" s="143"/>
      <c r="BI9" s="144" t="str">
        <f>BI171</f>
        <v/>
      </c>
      <c r="BJ9" s="353" t="str">
        <f>BJ171</f>
        <v>O2 flow per cells</v>
      </c>
      <c r="BK9" s="353" t="str">
        <f>BK171</f>
        <v>pmol/(s*Mill)</v>
      </c>
      <c r="BL9" s="38" t="e">
        <f>IF(ISNUMBER(BL171),BL171,NA())</f>
        <v>#N/A</v>
      </c>
      <c r="BM9" s="38" t="e">
        <f t="shared" ref="BM9:BO9" si="51">IF(ISNUMBER(BM171),BM171,NA())</f>
        <v>#N/A</v>
      </c>
      <c r="BN9" s="38" t="e">
        <f t="shared" si="51"/>
        <v>#N/A</v>
      </c>
      <c r="BO9" s="38" t="e">
        <f t="shared" si="51"/>
        <v>#N/A</v>
      </c>
      <c r="BP9" s="143" t="str">
        <f>$AP171</f>
        <v/>
      </c>
      <c r="BQ9" s="354" t="str">
        <f>BQ171</f>
        <v>Flux control ratio</v>
      </c>
      <c r="BR9" s="354" t="str">
        <f>BR171</f>
        <v>FCR, relative</v>
      </c>
      <c r="BS9" s="315" t="e">
        <f>IF(ISNUMBER(BS171),BS171,NA())</f>
        <v>#N/A</v>
      </c>
      <c r="BT9" s="315" t="e">
        <f t="shared" ref="BT9:BV9" si="52">IF(ISNUMBER(BT171),BT171,NA())</f>
        <v>#N/A</v>
      </c>
      <c r="BU9" s="315" t="e">
        <f t="shared" si="52"/>
        <v>#N/A</v>
      </c>
      <c r="BV9" s="315" t="e">
        <f t="shared" si="52"/>
        <v>#N/A</v>
      </c>
      <c r="BW9" s="143" t="str">
        <f>$AP171</f>
        <v/>
      </c>
      <c r="BX9" s="354" t="str">
        <f>BX171</f>
        <v>Flux control factor</v>
      </c>
      <c r="BY9" s="354" t="str">
        <f>BY171</f>
        <v>FCF, relative</v>
      </c>
      <c r="BZ9" s="312" t="e">
        <f>IF(ISNUMBER(BZ171),BZ171,NA())</f>
        <v>#N/A</v>
      </c>
      <c r="CA9" s="312" t="e">
        <f t="shared" ref="CA9:CC9" si="53">IF(ISNUMBER(CA171),CA171,NA())</f>
        <v>#N/A</v>
      </c>
      <c r="CB9" s="315" t="e">
        <f t="shared" si="53"/>
        <v>#N/A</v>
      </c>
      <c r="CC9" s="315" t="e">
        <f t="shared" si="53"/>
        <v>#N/A</v>
      </c>
      <c r="CD9" s="143" t="str">
        <f>$AP171</f>
        <v/>
      </c>
      <c r="CE9" s="353" t="str">
        <f>CE171</f>
        <v>O2 flow per cells (mt: ROX-corr.)</v>
      </c>
      <c r="CF9" s="353" t="str">
        <f>CF171</f>
        <v>pmol/(s*Mill)</v>
      </c>
      <c r="CG9" s="38" t="e">
        <f>IF(ISNUMBER(CG171),CG171,NA())</f>
        <v>#N/A</v>
      </c>
      <c r="CH9" s="38" t="e">
        <f t="shared" ref="CH9:CJ9" si="54">IF(ISNUMBER(CH171),CH171,NA())</f>
        <v>#N/A</v>
      </c>
      <c r="CI9" s="38" t="e">
        <f t="shared" si="54"/>
        <v>#N/A</v>
      </c>
      <c r="CJ9" s="38" t="e">
        <f t="shared" si="54"/>
        <v>#N/A</v>
      </c>
      <c r="CK9" s="143" t="str">
        <f>$AP171</f>
        <v/>
      </c>
      <c r="CL9" s="354" t="str">
        <f>CL171</f>
        <v>FCR (mt: ROX-corr.)</v>
      </c>
      <c r="CM9" s="354" t="str">
        <f>CM171</f>
        <v>relative</v>
      </c>
      <c r="CN9" s="315" t="e">
        <f>IF(ISNUMBER(CN171),CN171,NA())</f>
        <v>#N/A</v>
      </c>
      <c r="CO9" s="315" t="e">
        <f t="shared" ref="CO9:CQ9" si="55">IF(ISNUMBER(CO171),CO171,NA())</f>
        <v>#N/A</v>
      </c>
      <c r="CP9" s="315" t="e">
        <f t="shared" si="55"/>
        <v>#N/A</v>
      </c>
      <c r="CQ9" s="315" t="e">
        <f t="shared" si="55"/>
        <v>#N/A</v>
      </c>
      <c r="CR9" s="143" t="str">
        <f>$AP171</f>
        <v/>
      </c>
      <c r="CS9" s="354" t="str">
        <f>CS171</f>
        <v>FCF (mt: ROX-corr.)</v>
      </c>
      <c r="CT9" s="354" t="str">
        <f>CT171</f>
        <v>relative</v>
      </c>
      <c r="CU9" s="315" t="e">
        <f>IF(ISNUMBER(CU171),CU171,NA())</f>
        <v>#N/A</v>
      </c>
      <c r="CV9" s="315" t="e">
        <f t="shared" ref="CV9:CX9" si="56">IF(ISNUMBER(CV171),CV171,NA())</f>
        <v>#N/A</v>
      </c>
      <c r="CW9" s="315" t="e">
        <f t="shared" si="56"/>
        <v>#N/A</v>
      </c>
      <c r="CX9" s="315" t="e">
        <f t="shared" si="56"/>
        <v>#N/A</v>
      </c>
      <c r="CY9" s="143" t="str">
        <f>$AP171</f>
        <v/>
      </c>
    </row>
    <row r="10" spans="1:116">
      <c r="A10" s="468" t="s">
        <v>117</v>
      </c>
      <c r="B10" s="288" t="str">
        <f>B161</f>
        <v>•</v>
      </c>
      <c r="C10" s="289" t="str">
        <f>IF(ISTEXT(C162),C162,"")</f>
        <v/>
      </c>
      <c r="D10" s="289" t="str">
        <f>IF(ISTEXT(D162),D162,"")</f>
        <v/>
      </c>
      <c r="E10" s="288" t="str">
        <f>E162</f>
        <v/>
      </c>
      <c r="F10" s="166" t="str">
        <f>IF(ISTEXT(G161),G161,"")</f>
        <v/>
      </c>
      <c r="G10" s="43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6"/>
      <c r="AA10" s="127"/>
      <c r="AH10" s="127"/>
      <c r="AK10" s="130"/>
      <c r="AL10" s="130"/>
      <c r="AM10" s="130"/>
      <c r="AN10" s="136">
        <f t="shared" si="8"/>
        <v>191</v>
      </c>
      <c r="AO10" s="137">
        <v>8</v>
      </c>
      <c r="AP10" s="138" t="str">
        <f>$AP191</f>
        <v/>
      </c>
      <c r="AQ10" s="38" t="str">
        <f>AQ191</f>
        <v>O2 flux per volume</v>
      </c>
      <c r="AR10" s="38" t="str">
        <f>AR191</f>
        <v>pmol/(s*ml)</v>
      </c>
      <c r="AS10" s="38" t="e">
        <f>IF(ISNUMBER(AS191),AS191,NA())</f>
        <v>#N/A</v>
      </c>
      <c r="AT10" s="38" t="e">
        <f t="shared" ref="AT10:AV10" si="57">IF(ISNUMBER(AT191),AT191,NA())</f>
        <v>#N/A</v>
      </c>
      <c r="AU10" s="38" t="e">
        <f t="shared" si="57"/>
        <v>#N/A</v>
      </c>
      <c r="AV10" s="38" t="e">
        <f t="shared" si="57"/>
        <v>#N/A</v>
      </c>
      <c r="AW10" s="351">
        <f>AW191</f>
        <v>0</v>
      </c>
      <c r="AX10" s="351">
        <f>AX191</f>
        <v>0</v>
      </c>
      <c r="AY10" s="350" t="e">
        <f>IF(ISNUMBER(AY191),AY191,NA())</f>
        <v>#N/A</v>
      </c>
      <c r="AZ10" s="350" t="e">
        <f t="shared" ref="AZ10:BB10" si="58">IF(ISNUMBER(AZ191),AZ191,NA())</f>
        <v>#N/A</v>
      </c>
      <c r="BA10" s="350" t="e">
        <f t="shared" si="58"/>
        <v>#N/A</v>
      </c>
      <c r="BB10" s="350" t="e">
        <f t="shared" si="58"/>
        <v>#N/A</v>
      </c>
      <c r="BC10" s="140">
        <f>BC191</f>
        <v>0</v>
      </c>
      <c r="BD10" s="141" t="str">
        <f>BD191</f>
        <v>•</v>
      </c>
      <c r="BE10" s="141">
        <f>BE191</f>
        <v>0</v>
      </c>
      <c r="BF10" s="142">
        <f>BF191</f>
        <v>0</v>
      </c>
      <c r="BG10" s="143" t="str">
        <f>$AP191</f>
        <v/>
      </c>
      <c r="BH10" s="143"/>
      <c r="BI10" s="144" t="str">
        <f>BI191</f>
        <v/>
      </c>
      <c r="BJ10" s="353" t="str">
        <f>BJ191</f>
        <v>O2 flow per cells</v>
      </c>
      <c r="BK10" s="353" t="str">
        <f>BK191</f>
        <v>pmol/(s*Mill)</v>
      </c>
      <c r="BL10" s="38" t="e">
        <f>IF(ISNUMBER(BL191),BL191,NA())</f>
        <v>#N/A</v>
      </c>
      <c r="BM10" s="38" t="e">
        <f t="shared" ref="BM10:BO10" si="59">IF(ISNUMBER(BM191),BM191,NA())</f>
        <v>#N/A</v>
      </c>
      <c r="BN10" s="38" t="e">
        <f t="shared" si="59"/>
        <v>#N/A</v>
      </c>
      <c r="BO10" s="38" t="e">
        <f t="shared" si="59"/>
        <v>#N/A</v>
      </c>
      <c r="BP10" s="143" t="str">
        <f>$AP191</f>
        <v/>
      </c>
      <c r="BQ10" s="354" t="str">
        <f>BQ191</f>
        <v>Flux control ratio</v>
      </c>
      <c r="BR10" s="354" t="str">
        <f>BR191</f>
        <v>FCR, relative</v>
      </c>
      <c r="BS10" s="315" t="e">
        <f>IF(ISNUMBER(BS191),BS191,NA())</f>
        <v>#N/A</v>
      </c>
      <c r="BT10" s="315" t="e">
        <f t="shared" ref="BT10:BV10" si="60">IF(ISNUMBER(BT191),BT191,NA())</f>
        <v>#N/A</v>
      </c>
      <c r="BU10" s="315" t="e">
        <f t="shared" si="60"/>
        <v>#N/A</v>
      </c>
      <c r="BV10" s="315" t="e">
        <f t="shared" si="60"/>
        <v>#N/A</v>
      </c>
      <c r="BW10" s="143" t="str">
        <f>$AP191</f>
        <v/>
      </c>
      <c r="BX10" s="354" t="str">
        <f>BX191</f>
        <v>Flux control factor</v>
      </c>
      <c r="BY10" s="354" t="str">
        <f>BY191</f>
        <v>FCF, relative</v>
      </c>
      <c r="BZ10" s="312" t="e">
        <f>IF(ISNUMBER(BZ191),BZ191,NA())</f>
        <v>#N/A</v>
      </c>
      <c r="CA10" s="312" t="e">
        <f t="shared" ref="CA10:CC10" si="61">IF(ISNUMBER(CA191),CA191,NA())</f>
        <v>#N/A</v>
      </c>
      <c r="CB10" s="315" t="e">
        <f t="shared" si="61"/>
        <v>#N/A</v>
      </c>
      <c r="CC10" s="315" t="e">
        <f t="shared" si="61"/>
        <v>#N/A</v>
      </c>
      <c r="CD10" s="143" t="str">
        <f>$AP191</f>
        <v/>
      </c>
      <c r="CE10" s="353" t="str">
        <f>CE191</f>
        <v>O2 flow per cells (mt: ROX-corr.)</v>
      </c>
      <c r="CF10" s="353" t="str">
        <f>CF191</f>
        <v>pmol/(s*Mill)</v>
      </c>
      <c r="CG10" s="38" t="e">
        <f>IF(ISNUMBER(CG191),CG191,NA())</f>
        <v>#N/A</v>
      </c>
      <c r="CH10" s="38" t="e">
        <f t="shared" ref="CH10:CJ10" si="62">IF(ISNUMBER(CH191),CH191,NA())</f>
        <v>#N/A</v>
      </c>
      <c r="CI10" s="38" t="e">
        <f t="shared" si="62"/>
        <v>#N/A</v>
      </c>
      <c r="CJ10" s="38" t="e">
        <f t="shared" si="62"/>
        <v>#N/A</v>
      </c>
      <c r="CK10" s="143" t="str">
        <f>$AP191</f>
        <v/>
      </c>
      <c r="CL10" s="354" t="str">
        <f>CL191</f>
        <v>FCR (mt: ROX-corr.)</v>
      </c>
      <c r="CM10" s="354" t="str">
        <f>CM191</f>
        <v>relative</v>
      </c>
      <c r="CN10" s="315" t="e">
        <f>IF(ISNUMBER(CN191),CN191,NA())</f>
        <v>#N/A</v>
      </c>
      <c r="CO10" s="315" t="e">
        <f t="shared" ref="CO10:CQ10" si="63">IF(ISNUMBER(CO191),CO191,NA())</f>
        <v>#N/A</v>
      </c>
      <c r="CP10" s="315" t="e">
        <f t="shared" si="63"/>
        <v>#N/A</v>
      </c>
      <c r="CQ10" s="315" t="e">
        <f t="shared" si="63"/>
        <v>#N/A</v>
      </c>
      <c r="CR10" s="143" t="str">
        <f>$AP191</f>
        <v/>
      </c>
      <c r="CS10" s="354" t="str">
        <f>CS191</f>
        <v>FCF (mt: ROX-corr.)</v>
      </c>
      <c r="CT10" s="354" t="str">
        <f>CT191</f>
        <v>relative</v>
      </c>
      <c r="CU10" s="315" t="e">
        <f>IF(ISNUMBER(CU191),CU191,NA())</f>
        <v>#N/A</v>
      </c>
      <c r="CV10" s="315" t="e">
        <f t="shared" ref="CV10:CX10" si="64">IF(ISNUMBER(CV191),CV191,NA())</f>
        <v>#N/A</v>
      </c>
      <c r="CW10" s="315" t="e">
        <f t="shared" si="64"/>
        <v>#N/A</v>
      </c>
      <c r="CX10" s="315" t="e">
        <f t="shared" si="64"/>
        <v>#N/A</v>
      </c>
      <c r="CY10" s="143" t="str">
        <f>$AP191</f>
        <v/>
      </c>
    </row>
    <row r="11" spans="1:116">
      <c r="A11" s="468" t="s">
        <v>118</v>
      </c>
      <c r="B11" s="288" t="str">
        <f>B181</f>
        <v>•</v>
      </c>
      <c r="C11" s="289" t="str">
        <f>IF(ISTEXT(C182),C182,"")</f>
        <v/>
      </c>
      <c r="D11" s="289" t="str">
        <f>IF(ISTEXT(D182),D182,"")</f>
        <v/>
      </c>
      <c r="E11" s="288" t="str">
        <f>E182</f>
        <v/>
      </c>
      <c r="F11" s="166" t="str">
        <f>IF(ISTEXT(G181),G181,"")</f>
        <v/>
      </c>
      <c r="G11" s="4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16"/>
      <c r="AA11" s="127"/>
      <c r="AB11" s="127"/>
      <c r="AC11" s="127"/>
      <c r="AD11" s="127"/>
      <c r="AE11" s="127"/>
      <c r="AF11" s="127"/>
      <c r="AG11" s="127"/>
      <c r="AH11" s="127"/>
      <c r="AK11" s="130"/>
      <c r="AL11" s="130"/>
      <c r="AM11" s="130"/>
      <c r="AN11" s="136">
        <f t="shared" si="8"/>
        <v>211</v>
      </c>
      <c r="AO11" s="137">
        <v>9</v>
      </c>
      <c r="AP11" s="138"/>
      <c r="AQ11" s="38"/>
      <c r="AR11" s="38"/>
      <c r="AS11" s="38"/>
      <c r="AT11" s="38"/>
      <c r="AU11" s="38"/>
      <c r="AV11" s="38"/>
      <c r="AW11" s="351"/>
      <c r="AX11" s="351"/>
      <c r="AY11" s="350"/>
      <c r="AZ11" s="350"/>
      <c r="BA11" s="350"/>
      <c r="BB11" s="350"/>
      <c r="BC11" s="140"/>
      <c r="BD11" s="141"/>
      <c r="BE11" s="141"/>
      <c r="BF11" s="142"/>
      <c r="BG11" s="143"/>
      <c r="BH11" s="143"/>
      <c r="BI11" s="144"/>
      <c r="BJ11" s="353"/>
      <c r="BK11" s="353"/>
      <c r="BL11" s="26"/>
      <c r="BM11" s="26"/>
      <c r="BN11" s="26"/>
      <c r="BO11" s="26"/>
      <c r="BP11" s="148"/>
      <c r="BQ11" s="354"/>
      <c r="BR11" s="354"/>
      <c r="BS11" s="24"/>
      <c r="BT11" s="24"/>
      <c r="BU11" s="24"/>
      <c r="BV11" s="24"/>
      <c r="BW11" s="148"/>
      <c r="BX11" s="354"/>
      <c r="BY11" s="354"/>
      <c r="BZ11" s="24"/>
      <c r="CA11" s="24"/>
      <c r="CB11" s="315"/>
      <c r="CC11" s="315"/>
      <c r="CD11" s="148"/>
      <c r="CE11" s="353"/>
      <c r="CF11" s="353"/>
      <c r="CG11" s="38"/>
      <c r="CH11" s="38"/>
      <c r="CI11" s="38"/>
      <c r="CJ11" s="38"/>
      <c r="CK11" s="148"/>
      <c r="CL11" s="354"/>
      <c r="CM11" s="354"/>
      <c r="CN11" s="315"/>
      <c r="CO11" s="315"/>
      <c r="CP11" s="315"/>
      <c r="CQ11" s="315"/>
      <c r="CR11" s="148"/>
      <c r="CS11" s="354"/>
      <c r="CT11" s="354"/>
      <c r="CU11" s="297"/>
      <c r="CV11" s="297"/>
      <c r="CW11" s="297"/>
      <c r="CX11" s="297"/>
      <c r="CY11" s="148"/>
    </row>
    <row r="12" spans="1:116">
      <c r="A12" s="431"/>
      <c r="D12" s="88"/>
      <c r="E12" s="287"/>
      <c r="F12" s="89"/>
      <c r="G12" s="4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26"/>
      <c r="AA12" s="127"/>
      <c r="AH12" s="127"/>
      <c r="AK12" s="130"/>
      <c r="AL12" s="130"/>
      <c r="AM12" s="130"/>
      <c r="AN12" s="136">
        <f t="shared" si="8"/>
        <v>231</v>
      </c>
      <c r="AO12" s="137">
        <v>10</v>
      </c>
      <c r="AP12" s="138"/>
      <c r="AQ12" s="38"/>
      <c r="AR12" s="38"/>
      <c r="AS12" s="38"/>
      <c r="AT12" s="38"/>
      <c r="AU12" s="38"/>
      <c r="AV12" s="38"/>
      <c r="AW12" s="351"/>
      <c r="AX12" s="351"/>
      <c r="AY12" s="350"/>
      <c r="AZ12" s="350"/>
      <c r="BA12" s="350"/>
      <c r="BB12" s="350"/>
      <c r="BC12" s="140"/>
      <c r="BD12" s="141"/>
      <c r="BE12" s="141"/>
      <c r="BF12" s="142"/>
      <c r="BG12" s="143"/>
      <c r="BH12" s="143"/>
      <c r="BI12" s="144"/>
      <c r="BJ12" s="353"/>
      <c r="BK12" s="353"/>
      <c r="BL12" s="26"/>
      <c r="BM12" s="26"/>
      <c r="BN12" s="26"/>
      <c r="BO12" s="26"/>
      <c r="BP12" s="148"/>
      <c r="BQ12" s="354"/>
      <c r="BR12" s="354"/>
      <c r="BS12" s="24"/>
      <c r="BT12" s="24"/>
      <c r="BU12" s="24"/>
      <c r="BV12" s="24"/>
      <c r="BW12" s="148"/>
      <c r="BX12" s="354"/>
      <c r="BY12" s="354"/>
      <c r="BZ12" s="24"/>
      <c r="CA12" s="24"/>
      <c r="CB12" s="315"/>
      <c r="CC12" s="315"/>
      <c r="CD12" s="148"/>
      <c r="CE12" s="353"/>
      <c r="CF12" s="353"/>
      <c r="CG12" s="38"/>
      <c r="CH12" s="38"/>
      <c r="CI12" s="38"/>
      <c r="CJ12" s="38"/>
      <c r="CK12" s="148"/>
      <c r="CL12" s="354"/>
      <c r="CM12" s="354"/>
      <c r="CN12" s="315"/>
      <c r="CO12" s="315"/>
      <c r="CP12" s="315"/>
      <c r="CQ12" s="315"/>
      <c r="CR12" s="148"/>
      <c r="CS12" s="354"/>
      <c r="CT12" s="354"/>
      <c r="CU12" s="297"/>
      <c r="CV12" s="297"/>
      <c r="CW12" s="297"/>
      <c r="CX12" s="297"/>
      <c r="CY12" s="148"/>
    </row>
    <row r="13" spans="1:116">
      <c r="A13" s="431"/>
      <c r="B13" s="93"/>
      <c r="D13" s="88"/>
      <c r="E13" s="287"/>
      <c r="F13" s="89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26"/>
      <c r="AA13" s="127"/>
      <c r="AB13" s="127"/>
      <c r="AC13" s="127"/>
      <c r="AD13" s="127"/>
      <c r="AE13" s="127"/>
      <c r="AF13" s="127"/>
      <c r="AG13" s="127"/>
      <c r="AH13" s="127"/>
      <c r="AK13" s="130"/>
      <c r="AL13" s="130"/>
      <c r="AM13" s="130"/>
      <c r="AN13" s="136">
        <f t="shared" si="8"/>
        <v>251</v>
      </c>
      <c r="AO13" s="137">
        <v>11</v>
      </c>
      <c r="AP13" s="138"/>
      <c r="AQ13" s="38"/>
      <c r="AR13" s="38"/>
      <c r="AS13" s="38"/>
      <c r="AT13" s="38"/>
      <c r="AU13" s="38"/>
      <c r="AV13" s="38"/>
      <c r="AW13" s="351"/>
      <c r="AX13" s="351"/>
      <c r="AY13" s="350"/>
      <c r="AZ13" s="350"/>
      <c r="BA13" s="350"/>
      <c r="BB13" s="350"/>
      <c r="BC13" s="140"/>
      <c r="BD13" s="141"/>
      <c r="BE13" s="141"/>
      <c r="BF13" s="142"/>
      <c r="BG13" s="143"/>
      <c r="BH13" s="143"/>
      <c r="BI13" s="144"/>
      <c r="BJ13" s="353"/>
      <c r="BK13" s="353"/>
      <c r="BL13" s="26"/>
      <c r="BM13" s="26"/>
      <c r="BN13" s="26"/>
      <c r="BO13" s="26"/>
      <c r="BP13" s="148"/>
      <c r="BQ13" s="354"/>
      <c r="BR13" s="354"/>
      <c r="BS13" s="24"/>
      <c r="BT13" s="24"/>
      <c r="BU13" s="24"/>
      <c r="BV13" s="24"/>
      <c r="BW13" s="148"/>
      <c r="BX13" s="354"/>
      <c r="BY13" s="354"/>
      <c r="BZ13" s="24"/>
      <c r="CA13" s="24"/>
      <c r="CB13" s="315"/>
      <c r="CC13" s="315"/>
      <c r="CD13" s="148"/>
      <c r="CE13" s="353"/>
      <c r="CF13" s="353"/>
      <c r="CG13" s="38"/>
      <c r="CH13" s="38"/>
      <c r="CI13" s="38"/>
      <c r="CJ13" s="38"/>
      <c r="CK13" s="148"/>
      <c r="CL13" s="354"/>
      <c r="CM13" s="354"/>
      <c r="CN13" s="315"/>
      <c r="CO13" s="315"/>
      <c r="CP13" s="315"/>
      <c r="CQ13" s="315"/>
      <c r="CR13" s="148"/>
      <c r="CS13" s="354"/>
      <c r="CT13" s="354"/>
      <c r="CU13" s="297"/>
      <c r="CV13" s="297"/>
      <c r="CW13" s="297"/>
      <c r="CX13" s="297"/>
      <c r="CY13" s="148"/>
    </row>
    <row r="14" spans="1:116">
      <c r="A14" s="431"/>
      <c r="B14" s="82"/>
      <c r="D14" s="88"/>
      <c r="E14" s="287"/>
      <c r="F14" s="89"/>
      <c r="G14" s="4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26"/>
      <c r="AH14" s="127"/>
      <c r="AJ14" s="130"/>
      <c r="AK14" s="130"/>
      <c r="AL14" s="130"/>
      <c r="AM14" s="130"/>
      <c r="AN14" s="136">
        <f t="shared" si="8"/>
        <v>271</v>
      </c>
      <c r="AO14" s="137">
        <v>12</v>
      </c>
      <c r="AP14" s="138"/>
      <c r="AQ14" s="38"/>
      <c r="AR14" s="38"/>
      <c r="AS14" s="38"/>
      <c r="AT14" s="38"/>
      <c r="AU14" s="38"/>
      <c r="AV14" s="38"/>
      <c r="AW14" s="351"/>
      <c r="AX14" s="351"/>
      <c r="AY14" s="350"/>
      <c r="AZ14" s="350"/>
      <c r="BA14" s="350"/>
      <c r="BB14" s="350"/>
      <c r="BC14" s="140"/>
      <c r="BD14" s="141"/>
      <c r="BE14" s="141"/>
      <c r="BF14" s="142"/>
      <c r="BG14" s="143"/>
      <c r="BH14" s="143"/>
      <c r="BI14" s="144"/>
      <c r="BJ14" s="353"/>
      <c r="BK14" s="353"/>
      <c r="BL14" s="26"/>
      <c r="BM14" s="26"/>
      <c r="BN14" s="26"/>
      <c r="BO14" s="26"/>
      <c r="BP14" s="148"/>
      <c r="BQ14" s="354"/>
      <c r="BR14" s="354"/>
      <c r="BS14" s="24"/>
      <c r="BT14" s="24"/>
      <c r="BU14" s="24"/>
      <c r="BV14" s="24"/>
      <c r="BW14" s="148"/>
      <c r="BX14" s="354"/>
      <c r="BY14" s="354"/>
      <c r="BZ14" s="24"/>
      <c r="CA14" s="24"/>
      <c r="CB14" s="315"/>
      <c r="CC14" s="315"/>
      <c r="CD14" s="148"/>
      <c r="CE14" s="353"/>
      <c r="CF14" s="353"/>
      <c r="CG14" s="38"/>
      <c r="CH14" s="38"/>
      <c r="CI14" s="38"/>
      <c r="CJ14" s="38"/>
      <c r="CK14" s="148"/>
      <c r="CL14" s="354"/>
      <c r="CM14" s="354"/>
      <c r="CN14" s="315"/>
      <c r="CO14" s="315"/>
      <c r="CP14" s="315"/>
      <c r="CQ14" s="315"/>
      <c r="CR14" s="148"/>
      <c r="CS14" s="354"/>
      <c r="CT14" s="354"/>
      <c r="CU14" s="297"/>
      <c r="CV14" s="297"/>
      <c r="CW14" s="297"/>
      <c r="CX14" s="297"/>
      <c r="CY14" s="148"/>
    </row>
    <row r="15" spans="1:116">
      <c r="A15" s="431"/>
      <c r="D15" s="88"/>
      <c r="E15" s="287"/>
      <c r="F15" s="89"/>
      <c r="G15" s="4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26"/>
      <c r="AH15" s="127"/>
      <c r="AM15" s="135"/>
      <c r="AN15" s="136">
        <f t="shared" si="8"/>
        <v>291</v>
      </c>
      <c r="AO15" s="137">
        <v>13</v>
      </c>
      <c r="AP15" s="138"/>
      <c r="AQ15" s="38"/>
      <c r="AR15" s="38"/>
      <c r="AS15" s="38"/>
      <c r="AT15" s="38"/>
      <c r="AU15" s="38"/>
      <c r="AV15" s="38"/>
      <c r="AW15" s="351"/>
      <c r="AX15" s="351"/>
      <c r="AY15" s="350"/>
      <c r="AZ15" s="350"/>
      <c r="BA15" s="350"/>
      <c r="BB15" s="350"/>
      <c r="BC15" s="140"/>
      <c r="BD15" s="141"/>
      <c r="BE15" s="141"/>
      <c r="BF15" s="142"/>
      <c r="BG15" s="143"/>
      <c r="BH15" s="143"/>
      <c r="BI15" s="144"/>
      <c r="BJ15" s="353"/>
      <c r="BK15" s="353"/>
      <c r="BL15" s="26"/>
      <c r="BM15" s="26"/>
      <c r="BN15" s="26"/>
      <c r="BO15" s="26"/>
      <c r="BP15" s="148"/>
      <c r="BQ15" s="354"/>
      <c r="BR15" s="354"/>
      <c r="BS15" s="24"/>
      <c r="BT15" s="24"/>
      <c r="BU15" s="24"/>
      <c r="BV15" s="24"/>
      <c r="BW15" s="148"/>
      <c r="BX15" s="354"/>
      <c r="BY15" s="354"/>
      <c r="BZ15" s="24"/>
      <c r="CA15" s="24"/>
      <c r="CB15" s="315"/>
      <c r="CC15" s="315"/>
      <c r="CD15" s="148"/>
      <c r="CE15" s="353"/>
      <c r="CF15" s="353"/>
      <c r="CG15" s="38"/>
      <c r="CH15" s="38"/>
      <c r="CI15" s="38"/>
      <c r="CJ15" s="38"/>
      <c r="CK15" s="148"/>
      <c r="CL15" s="354"/>
      <c r="CM15" s="354"/>
      <c r="CN15" s="315"/>
      <c r="CO15" s="315"/>
      <c r="CP15" s="315"/>
      <c r="CQ15" s="315"/>
      <c r="CR15" s="148"/>
      <c r="CS15" s="354"/>
      <c r="CT15" s="354"/>
      <c r="CU15" s="297"/>
      <c r="CV15" s="297"/>
      <c r="CW15" s="297"/>
      <c r="CX15" s="297"/>
      <c r="CY15" s="148"/>
    </row>
    <row r="16" spans="1:116" ht="13.5" thickBot="1">
      <c r="A16" s="431"/>
      <c r="B16" s="149"/>
      <c r="D16" s="88"/>
      <c r="E16" s="287"/>
      <c r="F16" s="89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26"/>
      <c r="AH16" s="127"/>
      <c r="AM16" s="133"/>
      <c r="AN16" s="136">
        <f t="shared" si="8"/>
        <v>311</v>
      </c>
      <c r="AO16" s="137">
        <v>14</v>
      </c>
      <c r="AP16" s="138"/>
      <c r="AQ16" s="38"/>
      <c r="AR16" s="38"/>
      <c r="AS16" s="38"/>
      <c r="AT16" s="38"/>
      <c r="AU16" s="38"/>
      <c r="AV16" s="38"/>
      <c r="AW16" s="351"/>
      <c r="AX16" s="351"/>
      <c r="AY16" s="350"/>
      <c r="AZ16" s="350"/>
      <c r="BA16" s="350"/>
      <c r="BB16" s="350"/>
      <c r="BC16" s="140"/>
      <c r="BD16" s="141"/>
      <c r="BE16" s="141"/>
      <c r="BF16" s="142"/>
      <c r="BG16" s="143"/>
      <c r="BH16" s="143"/>
      <c r="BI16" s="144"/>
      <c r="BJ16" s="353"/>
      <c r="BK16" s="353"/>
      <c r="BL16" s="26"/>
      <c r="BM16" s="26"/>
      <c r="BN16" s="26"/>
      <c r="BO16" s="26"/>
      <c r="BP16" s="148"/>
      <c r="BQ16" s="354"/>
      <c r="BR16" s="354"/>
      <c r="BS16" s="24"/>
      <c r="BT16" s="24"/>
      <c r="BU16" s="24"/>
      <c r="BV16" s="24"/>
      <c r="BW16" s="148"/>
      <c r="BX16" s="354"/>
      <c r="BY16" s="354"/>
      <c r="BZ16" s="24"/>
      <c r="CA16" s="24"/>
      <c r="CB16" s="315"/>
      <c r="CC16" s="315"/>
      <c r="CD16" s="148"/>
      <c r="CE16" s="353"/>
      <c r="CF16" s="353"/>
      <c r="CG16" s="38"/>
      <c r="CH16" s="38"/>
      <c r="CI16" s="38"/>
      <c r="CJ16" s="38"/>
      <c r="CK16" s="148"/>
      <c r="CL16" s="354"/>
      <c r="CM16" s="354"/>
      <c r="CN16" s="315"/>
      <c r="CO16" s="315"/>
      <c r="CP16" s="315"/>
      <c r="CQ16" s="315"/>
      <c r="CR16" s="148"/>
      <c r="CS16" s="354"/>
      <c r="CT16" s="354"/>
      <c r="CU16" s="297"/>
      <c r="CV16" s="297"/>
      <c r="CW16" s="297"/>
      <c r="CX16" s="297"/>
      <c r="CY16" s="148"/>
    </row>
    <row r="17" spans="1:103">
      <c r="A17" s="431"/>
      <c r="B17" s="149"/>
      <c r="D17" s="88"/>
      <c r="E17" s="287"/>
      <c r="F17" s="89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AH17" s="127"/>
      <c r="AI17" s="127" t="str">
        <f>BR33</f>
        <v>FCR, relative</v>
      </c>
      <c r="AJ17" s="485" t="str">
        <f>AJ$1</f>
        <v>R</v>
      </c>
      <c r="AK17" s="31" t="str">
        <f t="shared" ref="AK17:AM17" si="65">AK$1</f>
        <v>1Omy</v>
      </c>
      <c r="AL17" s="32" t="str">
        <f t="shared" si="65"/>
        <v>2U</v>
      </c>
      <c r="AM17" s="33" t="str">
        <f t="shared" si="65"/>
        <v>3Ama</v>
      </c>
      <c r="AN17" s="136">
        <f t="shared" si="8"/>
        <v>331</v>
      </c>
      <c r="AO17" s="137">
        <v>15</v>
      </c>
      <c r="AP17" s="138"/>
      <c r="AQ17" s="38"/>
      <c r="AR17" s="38"/>
      <c r="AS17" s="38"/>
      <c r="AT17" s="38"/>
      <c r="AU17" s="38"/>
      <c r="AV17" s="38"/>
      <c r="AW17" s="351"/>
      <c r="AX17" s="351"/>
      <c r="AY17" s="350"/>
      <c r="AZ17" s="350"/>
      <c r="BA17" s="350"/>
      <c r="BB17" s="350"/>
      <c r="BC17" s="140"/>
      <c r="BD17" s="141"/>
      <c r="BE17" s="141"/>
      <c r="BF17" s="142"/>
      <c r="BG17" s="143"/>
      <c r="BH17" s="143"/>
      <c r="BI17" s="144"/>
      <c r="BJ17" s="353"/>
      <c r="BK17" s="353"/>
      <c r="BL17" s="26"/>
      <c r="BM17" s="26"/>
      <c r="BN17" s="26"/>
      <c r="BO17" s="26"/>
      <c r="BP17" s="148"/>
      <c r="BQ17" s="354"/>
      <c r="BR17" s="354"/>
      <c r="BS17" s="24"/>
      <c r="BT17" s="24"/>
      <c r="BU17" s="24"/>
      <c r="BV17" s="24"/>
      <c r="BW17" s="148"/>
      <c r="BX17" s="354"/>
      <c r="BY17" s="354"/>
      <c r="BZ17" s="24"/>
      <c r="CA17" s="24"/>
      <c r="CB17" s="315"/>
      <c r="CC17" s="315"/>
      <c r="CD17" s="148"/>
      <c r="CE17" s="353"/>
      <c r="CF17" s="353"/>
      <c r="CG17" s="38"/>
      <c r="CH17" s="38"/>
      <c r="CI17" s="38"/>
      <c r="CJ17" s="38"/>
      <c r="CK17" s="148"/>
      <c r="CL17" s="354"/>
      <c r="CM17" s="354"/>
      <c r="CN17" s="315"/>
      <c r="CO17" s="315"/>
      <c r="CP17" s="315"/>
      <c r="CQ17" s="315"/>
      <c r="CR17" s="148"/>
      <c r="CS17" s="354"/>
      <c r="CT17" s="354"/>
      <c r="CU17" s="297"/>
      <c r="CV17" s="297"/>
      <c r="CW17" s="297"/>
      <c r="CX17" s="297"/>
      <c r="CY17" s="148"/>
    </row>
    <row r="18" spans="1:103">
      <c r="A18" s="431"/>
      <c r="B18" s="149"/>
      <c r="D18" s="88"/>
      <c r="E18" s="287"/>
      <c r="F18" s="89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26"/>
      <c r="AH18" s="127"/>
      <c r="AI18" s="127" t="str">
        <f>BR34</f>
        <v>Median</v>
      </c>
      <c r="AJ18" s="212" t="e">
        <f>BS34</f>
        <v>#NUM!</v>
      </c>
      <c r="AK18" s="212" t="e">
        <f>BT34</f>
        <v>#NUM!</v>
      </c>
      <c r="AL18" s="212" t="e">
        <f>BU34</f>
        <v>#NUM!</v>
      </c>
      <c r="AM18" s="212" t="e">
        <f>BV34</f>
        <v>#NUM!</v>
      </c>
      <c r="AN18" s="155">
        <f t="shared" si="8"/>
        <v>351</v>
      </c>
      <c r="AO18" s="137">
        <v>16</v>
      </c>
      <c r="AP18" s="138"/>
      <c r="AQ18" s="38"/>
      <c r="AR18" s="38"/>
      <c r="AS18" s="38"/>
      <c r="AT18" s="38"/>
      <c r="AU18" s="38"/>
      <c r="AV18" s="38"/>
      <c r="AW18" s="351"/>
      <c r="AX18" s="351"/>
      <c r="AY18" s="350"/>
      <c r="AZ18" s="350"/>
      <c r="BA18" s="350"/>
      <c r="BB18" s="350"/>
      <c r="BC18" s="140"/>
      <c r="BD18" s="141"/>
      <c r="BE18" s="141"/>
      <c r="BF18" s="142"/>
      <c r="BG18" s="143"/>
      <c r="BH18" s="143"/>
      <c r="BI18" s="144"/>
      <c r="BJ18" s="353"/>
      <c r="BK18" s="353"/>
      <c r="BL18" s="26"/>
      <c r="BM18" s="26"/>
      <c r="BN18" s="26"/>
      <c r="BO18" s="26"/>
      <c r="BP18" s="148"/>
      <c r="BQ18" s="354"/>
      <c r="BR18" s="354"/>
      <c r="BS18" s="24"/>
      <c r="BT18" s="24"/>
      <c r="BU18" s="24"/>
      <c r="BV18" s="24"/>
      <c r="BW18" s="148"/>
      <c r="BX18" s="354"/>
      <c r="BY18" s="354"/>
      <c r="BZ18" s="24"/>
      <c r="CA18" s="24"/>
      <c r="CB18" s="315"/>
      <c r="CC18" s="315"/>
      <c r="CD18" s="148"/>
      <c r="CE18" s="353"/>
      <c r="CF18" s="353"/>
      <c r="CG18" s="38"/>
      <c r="CH18" s="38"/>
      <c r="CI18" s="38"/>
      <c r="CJ18" s="38"/>
      <c r="CK18" s="148"/>
      <c r="CL18" s="354"/>
      <c r="CM18" s="354"/>
      <c r="CN18" s="315"/>
      <c r="CO18" s="315"/>
      <c r="CP18" s="315"/>
      <c r="CQ18" s="315"/>
      <c r="CR18" s="148"/>
      <c r="CS18" s="354"/>
      <c r="CT18" s="354"/>
      <c r="CU18" s="297"/>
      <c r="CV18" s="297"/>
      <c r="CW18" s="297"/>
      <c r="CX18" s="297"/>
      <c r="CY18" s="148"/>
    </row>
    <row r="19" spans="1:103">
      <c r="A19" s="431"/>
      <c r="B19" s="149"/>
      <c r="D19" s="88"/>
      <c r="F19" s="89"/>
      <c r="H19" s="492"/>
      <c r="I19" s="492"/>
      <c r="J19" s="492"/>
      <c r="K19" s="492"/>
      <c r="L19" s="492"/>
      <c r="M19" s="492"/>
      <c r="N19" s="492"/>
      <c r="O19" s="492"/>
      <c r="P19" s="492"/>
      <c r="Q19" s="492"/>
      <c r="R19" s="492"/>
      <c r="S19" s="492"/>
      <c r="T19" s="492"/>
      <c r="U19" s="492"/>
      <c r="V19" s="492"/>
      <c r="W19" s="492"/>
      <c r="X19" s="492"/>
      <c r="Y19" s="492"/>
      <c r="Z19" s="126"/>
      <c r="AH19" s="127"/>
      <c r="AN19" s="155">
        <f t="shared" si="8"/>
        <v>371</v>
      </c>
      <c r="AO19" s="137">
        <v>17</v>
      </c>
      <c r="AP19" s="138"/>
      <c r="AQ19" s="38"/>
      <c r="AR19" s="38"/>
      <c r="AS19" s="38"/>
      <c r="AT19" s="38"/>
      <c r="AU19" s="38"/>
      <c r="AV19" s="38"/>
      <c r="AW19" s="351"/>
      <c r="AX19" s="351"/>
      <c r="AY19" s="350"/>
      <c r="AZ19" s="350"/>
      <c r="BA19" s="350"/>
      <c r="BB19" s="350"/>
      <c r="BC19" s="140"/>
      <c r="BD19" s="141"/>
      <c r="BE19" s="141"/>
      <c r="BF19" s="142"/>
      <c r="BG19" s="143"/>
      <c r="BH19" s="143"/>
      <c r="BI19" s="144"/>
      <c r="BJ19" s="353"/>
      <c r="BK19" s="353"/>
      <c r="BL19" s="26"/>
      <c r="BM19" s="26"/>
      <c r="BN19" s="26"/>
      <c r="BO19" s="26"/>
      <c r="BP19" s="148"/>
      <c r="BQ19" s="354"/>
      <c r="BR19" s="354"/>
      <c r="BS19" s="24"/>
      <c r="BT19" s="24"/>
      <c r="BU19" s="24"/>
      <c r="BV19" s="24"/>
      <c r="BW19" s="148"/>
      <c r="BX19" s="354"/>
      <c r="BY19" s="354"/>
      <c r="BZ19" s="24"/>
      <c r="CA19" s="24"/>
      <c r="CB19" s="315"/>
      <c r="CC19" s="315"/>
      <c r="CD19" s="148"/>
      <c r="CE19" s="353"/>
      <c r="CF19" s="353"/>
      <c r="CG19" s="38"/>
      <c r="CH19" s="38"/>
      <c r="CI19" s="38"/>
      <c r="CJ19" s="38"/>
      <c r="CK19" s="148"/>
      <c r="CL19" s="354"/>
      <c r="CM19" s="354"/>
      <c r="CN19" s="315"/>
      <c r="CO19" s="315"/>
      <c r="CP19" s="315"/>
      <c r="CQ19" s="315"/>
      <c r="CR19" s="148"/>
      <c r="CS19" s="354"/>
      <c r="CT19" s="354"/>
      <c r="CU19" s="297"/>
      <c r="CV19" s="297"/>
      <c r="CW19" s="297"/>
      <c r="CX19" s="297"/>
      <c r="CY19" s="148"/>
    </row>
    <row r="20" spans="1:103">
      <c r="A20" s="431"/>
      <c r="D20" s="88"/>
      <c r="F20" s="89"/>
      <c r="H20" s="492"/>
      <c r="I20" s="492"/>
      <c r="J20" s="492"/>
      <c r="K20" s="492"/>
      <c r="L20" s="492"/>
      <c r="M20" s="492"/>
      <c r="N20" s="492"/>
      <c r="O20" s="492"/>
      <c r="P20" s="492"/>
      <c r="Q20" s="492"/>
      <c r="R20" s="492"/>
      <c r="S20" s="492"/>
      <c r="T20" s="492"/>
      <c r="U20" s="492"/>
      <c r="V20" s="492"/>
      <c r="W20" s="492"/>
      <c r="X20" s="492"/>
      <c r="Y20" s="492"/>
      <c r="AN20" s="136">
        <f t="shared" si="8"/>
        <v>391</v>
      </c>
      <c r="AO20" s="137">
        <v>18</v>
      </c>
      <c r="AP20" s="138"/>
      <c r="AQ20" s="38"/>
      <c r="AR20" s="38"/>
      <c r="AS20" s="38"/>
      <c r="AT20" s="38"/>
      <c r="AU20" s="38"/>
      <c r="AV20" s="38"/>
      <c r="AW20" s="351"/>
      <c r="AX20" s="351"/>
      <c r="AY20" s="350"/>
      <c r="AZ20" s="350"/>
      <c r="BA20" s="350"/>
      <c r="BB20" s="350"/>
      <c r="BC20" s="140"/>
      <c r="BD20" s="141"/>
      <c r="BE20" s="141"/>
      <c r="BF20" s="142"/>
      <c r="BG20" s="143"/>
      <c r="BH20" s="143"/>
      <c r="BI20" s="144"/>
      <c r="BJ20" s="353"/>
      <c r="BK20" s="353"/>
      <c r="BL20" s="26"/>
      <c r="BM20" s="26"/>
      <c r="BN20" s="26"/>
      <c r="BO20" s="26"/>
      <c r="BP20" s="148"/>
      <c r="BQ20" s="354"/>
      <c r="BR20" s="354"/>
      <c r="BS20" s="24"/>
      <c r="BT20" s="24"/>
      <c r="BU20" s="24"/>
      <c r="BV20" s="24"/>
      <c r="BW20" s="148"/>
      <c r="BX20" s="354"/>
      <c r="BY20" s="354"/>
      <c r="BZ20" s="24"/>
      <c r="CA20" s="24"/>
      <c r="CB20" s="315"/>
      <c r="CC20" s="315"/>
      <c r="CD20" s="148"/>
      <c r="CE20" s="353"/>
      <c r="CF20" s="353"/>
      <c r="CG20" s="38"/>
      <c r="CH20" s="38"/>
      <c r="CI20" s="38"/>
      <c r="CJ20" s="38"/>
      <c r="CK20" s="148"/>
      <c r="CL20" s="354"/>
      <c r="CM20" s="354"/>
      <c r="CN20" s="315"/>
      <c r="CO20" s="315"/>
      <c r="CP20" s="315"/>
      <c r="CQ20" s="315"/>
      <c r="CR20" s="148"/>
      <c r="CS20" s="354"/>
      <c r="CT20" s="354"/>
      <c r="CU20" s="297"/>
      <c r="CV20" s="297"/>
      <c r="CW20" s="297"/>
      <c r="CX20" s="297"/>
      <c r="CY20" s="148"/>
    </row>
    <row r="21" spans="1:103">
      <c r="A21" s="431"/>
      <c r="B21" s="93"/>
      <c r="C21" s="93"/>
      <c r="D21" s="93"/>
      <c r="E21" s="93"/>
      <c r="F21" s="93"/>
      <c r="H21" s="492"/>
      <c r="I21" s="492"/>
      <c r="J21" s="492"/>
      <c r="K21" s="492"/>
      <c r="L21" s="492"/>
      <c r="M21" s="492"/>
      <c r="N21" s="492"/>
      <c r="O21" s="492"/>
      <c r="P21" s="492"/>
      <c r="Q21" s="492"/>
      <c r="R21" s="492"/>
      <c r="S21" s="492"/>
      <c r="T21" s="492"/>
      <c r="U21" s="492"/>
      <c r="V21" s="492"/>
      <c r="W21" s="492"/>
      <c r="X21" s="492"/>
      <c r="Y21" s="492"/>
      <c r="AH21" s="23"/>
      <c r="AI21" s="141"/>
      <c r="AJ21" s="134"/>
      <c r="AK21" s="134"/>
      <c r="AL21" s="134"/>
      <c r="AM21" s="134"/>
      <c r="AN21" s="136">
        <f t="shared" si="8"/>
        <v>411</v>
      </c>
      <c r="AO21" s="137">
        <v>19</v>
      </c>
      <c r="AP21" s="138"/>
      <c r="AQ21" s="38"/>
      <c r="AR21" s="38"/>
      <c r="AS21" s="38"/>
      <c r="AT21" s="38"/>
      <c r="AU21" s="38"/>
      <c r="AV21" s="38"/>
      <c r="AW21" s="351"/>
      <c r="AX21" s="351"/>
      <c r="AY21" s="350"/>
      <c r="AZ21" s="350"/>
      <c r="BA21" s="350"/>
      <c r="BB21" s="350"/>
      <c r="BC21" s="140"/>
      <c r="BD21" s="141"/>
      <c r="BE21" s="141"/>
      <c r="BF21" s="142"/>
      <c r="BG21" s="143"/>
      <c r="BH21" s="143"/>
      <c r="BI21" s="144"/>
      <c r="BJ21" s="353"/>
      <c r="BK21" s="353"/>
      <c r="BL21" s="26"/>
      <c r="BM21" s="26"/>
      <c r="BN21" s="26"/>
      <c r="BO21" s="26"/>
      <c r="BP21" s="148"/>
      <c r="BQ21" s="354"/>
      <c r="BR21" s="354"/>
      <c r="BS21" s="24"/>
      <c r="BT21" s="24"/>
      <c r="BU21" s="24"/>
      <c r="BV21" s="24"/>
      <c r="BW21" s="148"/>
      <c r="BX21" s="354"/>
      <c r="BY21" s="354"/>
      <c r="BZ21" s="24"/>
      <c r="CA21" s="24"/>
      <c r="CB21" s="315"/>
      <c r="CC21" s="315"/>
      <c r="CD21" s="148"/>
      <c r="CE21" s="353"/>
      <c r="CF21" s="353"/>
      <c r="CG21" s="38"/>
      <c r="CH21" s="38"/>
      <c r="CI21" s="38"/>
      <c r="CJ21" s="38"/>
      <c r="CK21" s="148"/>
      <c r="CL21" s="354"/>
      <c r="CM21" s="354"/>
      <c r="CN21" s="315"/>
      <c r="CO21" s="315"/>
      <c r="CP21" s="315"/>
      <c r="CQ21" s="315"/>
      <c r="CR21" s="148"/>
      <c r="CS21" s="354"/>
      <c r="CT21" s="354"/>
      <c r="CU21" s="297"/>
      <c r="CV21" s="297"/>
      <c r="CW21" s="297"/>
      <c r="CX21" s="297"/>
      <c r="CY21" s="148"/>
    </row>
    <row r="22" spans="1:103">
      <c r="A22" s="431"/>
      <c r="B22" s="82"/>
      <c r="C22" s="82"/>
      <c r="D22" s="82"/>
      <c r="E22" s="82"/>
      <c r="F22" s="82"/>
      <c r="G22" s="150" t="s">
        <v>235</v>
      </c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45"/>
      <c r="AA22" s="45"/>
      <c r="AB22" s="45"/>
      <c r="AC22" s="45"/>
      <c r="AD22" s="45"/>
      <c r="AE22" s="45"/>
      <c r="AF22" s="45"/>
      <c r="AG22" s="45"/>
      <c r="AH22" s="153"/>
      <c r="AI22" s="154"/>
      <c r="AJ22" s="154"/>
      <c r="AK22" s="154"/>
      <c r="AL22" s="154"/>
      <c r="AM22" s="154"/>
      <c r="AN22" s="136">
        <f t="shared" si="8"/>
        <v>431</v>
      </c>
      <c r="AO22" s="137">
        <v>20</v>
      </c>
      <c r="AP22" s="138"/>
      <c r="AQ22" s="38"/>
      <c r="AR22" s="38"/>
      <c r="AS22" s="38"/>
      <c r="AT22" s="38"/>
      <c r="AU22" s="38"/>
      <c r="AV22" s="38"/>
      <c r="AW22" s="351"/>
      <c r="AX22" s="351"/>
      <c r="AY22" s="350"/>
      <c r="AZ22" s="350"/>
      <c r="BA22" s="350"/>
      <c r="BB22" s="350"/>
      <c r="BC22" s="140"/>
      <c r="BD22" s="141"/>
      <c r="BE22" s="141"/>
      <c r="BF22" s="142"/>
      <c r="BG22" s="143"/>
      <c r="BH22" s="143"/>
      <c r="BI22" s="144"/>
      <c r="BJ22" s="353"/>
      <c r="BK22" s="353"/>
      <c r="BL22" s="26"/>
      <c r="BM22" s="26"/>
      <c r="BN22" s="26"/>
      <c r="BO22" s="26"/>
      <c r="BP22" s="148"/>
      <c r="BQ22" s="354"/>
      <c r="BR22" s="354"/>
      <c r="BS22" s="24"/>
      <c r="BT22" s="24"/>
      <c r="BU22" s="24"/>
      <c r="BV22" s="24"/>
      <c r="BW22" s="148"/>
      <c r="BX22" s="354"/>
      <c r="BY22" s="354"/>
      <c r="BZ22" s="24"/>
      <c r="CA22" s="24"/>
      <c r="CB22" s="315"/>
      <c r="CC22" s="315"/>
      <c r="CD22" s="148"/>
      <c r="CE22" s="353"/>
      <c r="CF22" s="353"/>
      <c r="CG22" s="38"/>
      <c r="CH22" s="38"/>
      <c r="CI22" s="38"/>
      <c r="CJ22" s="38"/>
      <c r="CK22" s="148"/>
      <c r="CL22" s="354"/>
      <c r="CM22" s="354"/>
      <c r="CN22" s="315"/>
      <c r="CO22" s="315"/>
      <c r="CP22" s="315"/>
      <c r="CQ22" s="315"/>
      <c r="CR22" s="148"/>
      <c r="CS22" s="354"/>
      <c r="CT22" s="354"/>
      <c r="CU22" s="297"/>
      <c r="CV22" s="297"/>
      <c r="CW22" s="297"/>
      <c r="CX22" s="297"/>
      <c r="CY22" s="148"/>
    </row>
    <row r="23" spans="1:103">
      <c r="A23" s="431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AH23" s="23"/>
      <c r="AI23" s="141"/>
      <c r="AJ23" s="134"/>
      <c r="AK23" s="134"/>
      <c r="AL23" s="134"/>
      <c r="AM23" s="134"/>
      <c r="AN23" s="136">
        <f t="shared" si="8"/>
        <v>451</v>
      </c>
      <c r="AO23" s="137">
        <v>21</v>
      </c>
      <c r="AP23" s="138"/>
      <c r="AQ23" s="38"/>
      <c r="AR23" s="38"/>
      <c r="AS23" s="38"/>
      <c r="AT23" s="38"/>
      <c r="AU23" s="38"/>
      <c r="AV23" s="38"/>
      <c r="AW23" s="351"/>
      <c r="AX23" s="351"/>
      <c r="AY23" s="350"/>
      <c r="AZ23" s="350"/>
      <c r="BA23" s="350"/>
      <c r="BB23" s="350"/>
      <c r="BC23" s="140"/>
      <c r="BD23" s="141"/>
      <c r="BE23" s="141"/>
      <c r="BF23" s="142"/>
      <c r="BG23" s="143"/>
      <c r="BH23" s="143"/>
      <c r="BI23" s="144"/>
      <c r="BJ23" s="353"/>
      <c r="BK23" s="353"/>
      <c r="BL23" s="26"/>
      <c r="BM23" s="26"/>
      <c r="BN23" s="26"/>
      <c r="BO23" s="26"/>
      <c r="BP23" s="148"/>
      <c r="BQ23" s="354"/>
      <c r="BR23" s="354"/>
      <c r="BS23" s="24"/>
      <c r="BT23" s="24"/>
      <c r="BU23" s="24"/>
      <c r="BV23" s="24"/>
      <c r="BW23" s="148"/>
      <c r="BX23" s="354"/>
      <c r="BY23" s="354"/>
      <c r="BZ23" s="24"/>
      <c r="CA23" s="24"/>
      <c r="CB23" s="315"/>
      <c r="CC23" s="315"/>
      <c r="CD23" s="148"/>
      <c r="CE23" s="353"/>
      <c r="CF23" s="353"/>
      <c r="CG23" s="38"/>
      <c r="CH23" s="38"/>
      <c r="CI23" s="38"/>
      <c r="CJ23" s="38"/>
      <c r="CK23" s="483"/>
      <c r="CL23" s="354"/>
      <c r="CM23" s="354"/>
      <c r="CN23" s="315"/>
      <c r="CO23" s="315"/>
      <c r="CP23" s="315"/>
      <c r="CQ23" s="315"/>
      <c r="CR23" s="148"/>
      <c r="CS23" s="354"/>
      <c r="CT23" s="354"/>
      <c r="CU23" s="297"/>
      <c r="CV23" s="297"/>
      <c r="CW23" s="297"/>
      <c r="CX23" s="297"/>
      <c r="CY23" s="148"/>
    </row>
    <row r="24" spans="1:103">
      <c r="A24" s="431"/>
      <c r="B24" s="149"/>
      <c r="C24" s="149"/>
      <c r="D24" s="149"/>
      <c r="E24" s="149"/>
      <c r="F24" s="149"/>
      <c r="AH24" s="23"/>
      <c r="AI24" s="141"/>
      <c r="AJ24" s="134"/>
      <c r="AK24" s="134"/>
      <c r="AL24" s="134"/>
      <c r="AM24" s="134"/>
      <c r="AN24" s="136">
        <f t="shared" si="8"/>
        <v>471</v>
      </c>
      <c r="AO24" s="137">
        <v>22</v>
      </c>
      <c r="AP24" s="138"/>
      <c r="AQ24" s="38"/>
      <c r="AR24" s="38"/>
      <c r="AS24" s="38"/>
      <c r="AT24" s="38"/>
      <c r="AU24" s="38"/>
      <c r="AV24" s="38"/>
      <c r="AW24" s="351"/>
      <c r="AX24" s="351"/>
      <c r="AY24" s="350"/>
      <c r="AZ24" s="350"/>
      <c r="BA24" s="350"/>
      <c r="BB24" s="350"/>
      <c r="BC24" s="140"/>
      <c r="BD24" s="141"/>
      <c r="BE24" s="141"/>
      <c r="BF24" s="142"/>
      <c r="BG24" s="143"/>
      <c r="BH24" s="143"/>
      <c r="BI24" s="144"/>
      <c r="BJ24" s="353"/>
      <c r="BK24" s="353"/>
      <c r="BL24" s="26"/>
      <c r="BM24" s="26"/>
      <c r="BN24" s="26"/>
      <c r="BO24" s="26"/>
      <c r="BP24" s="148"/>
      <c r="BQ24" s="354"/>
      <c r="BR24" s="354"/>
      <c r="BS24" s="24"/>
      <c r="BT24" s="24"/>
      <c r="BU24" s="24"/>
      <c r="BV24" s="24"/>
      <c r="BW24" s="148"/>
      <c r="BX24" s="354"/>
      <c r="BY24" s="354"/>
      <c r="BZ24" s="24"/>
      <c r="CA24" s="24"/>
      <c r="CB24" s="315"/>
      <c r="CC24" s="315"/>
      <c r="CD24" s="148"/>
      <c r="CE24" s="353"/>
      <c r="CF24" s="353"/>
      <c r="CG24" s="38"/>
      <c r="CH24" s="38"/>
      <c r="CI24" s="38"/>
      <c r="CJ24" s="38"/>
      <c r="CK24" s="148"/>
      <c r="CL24" s="354"/>
      <c r="CM24" s="354"/>
      <c r="CN24" s="315"/>
      <c r="CO24" s="315"/>
      <c r="CP24" s="315"/>
      <c r="CQ24" s="315"/>
      <c r="CR24" s="148"/>
      <c r="CS24" s="354"/>
      <c r="CT24" s="354"/>
      <c r="CU24" s="297"/>
      <c r="CV24" s="297"/>
      <c r="CW24" s="297"/>
      <c r="CX24" s="297"/>
      <c r="CY24" s="148"/>
    </row>
    <row r="25" spans="1:103">
      <c r="A25" s="431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AH25" s="23"/>
      <c r="AI25" s="141"/>
      <c r="AJ25" s="134"/>
      <c r="AK25" s="134"/>
      <c r="AL25" s="134"/>
      <c r="AM25" s="134"/>
      <c r="AN25" s="136">
        <f t="shared" si="8"/>
        <v>491</v>
      </c>
      <c r="AO25" s="137">
        <v>23</v>
      </c>
      <c r="AP25" s="138"/>
      <c r="AQ25" s="38"/>
      <c r="AR25" s="38"/>
      <c r="AS25" s="38"/>
      <c r="AT25" s="38"/>
      <c r="AU25" s="38"/>
      <c r="AV25" s="38"/>
      <c r="AW25" s="351"/>
      <c r="AX25" s="351"/>
      <c r="AY25" s="350"/>
      <c r="AZ25" s="350"/>
      <c r="BA25" s="350"/>
      <c r="BB25" s="350"/>
      <c r="BC25" s="140"/>
      <c r="BD25" s="141"/>
      <c r="BE25" s="141"/>
      <c r="BF25" s="142"/>
      <c r="BG25" s="143"/>
      <c r="BH25" s="143"/>
      <c r="BI25" s="144"/>
      <c r="BJ25" s="353"/>
      <c r="BK25" s="353"/>
      <c r="BL25" s="26"/>
      <c r="BM25" s="26"/>
      <c r="BN25" s="26"/>
      <c r="BO25" s="26"/>
      <c r="BP25" s="148"/>
      <c r="BQ25" s="354"/>
      <c r="BR25" s="354"/>
      <c r="BS25" s="24"/>
      <c r="BT25" s="24"/>
      <c r="BU25" s="24"/>
      <c r="BV25" s="24"/>
      <c r="BW25" s="148"/>
      <c r="BX25" s="354"/>
      <c r="BY25" s="354"/>
      <c r="BZ25" s="24"/>
      <c r="CA25" s="24"/>
      <c r="CB25" s="315"/>
      <c r="CC25" s="315"/>
      <c r="CD25" s="148"/>
      <c r="CE25" s="353"/>
      <c r="CF25" s="353"/>
      <c r="CG25" s="38"/>
      <c r="CH25" s="38"/>
      <c r="CI25" s="38"/>
      <c r="CJ25" s="38"/>
      <c r="CK25" s="148"/>
      <c r="CL25" s="354"/>
      <c r="CM25" s="354"/>
      <c r="CN25" s="315"/>
      <c r="CO25" s="315"/>
      <c r="CP25" s="315"/>
      <c r="CQ25" s="315"/>
      <c r="CR25" s="148"/>
      <c r="CS25" s="354"/>
      <c r="CT25" s="354"/>
      <c r="CU25" s="297"/>
      <c r="CV25" s="297"/>
      <c r="CW25" s="297"/>
      <c r="CX25" s="297"/>
      <c r="CY25" s="148"/>
    </row>
    <row r="26" spans="1:103">
      <c r="A26" s="431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AH26" s="23"/>
      <c r="AI26" s="141"/>
      <c r="AJ26" s="134"/>
      <c r="AK26" s="134"/>
      <c r="AL26" s="134"/>
      <c r="AM26" s="134"/>
      <c r="AN26" s="136">
        <f t="shared" si="8"/>
        <v>511</v>
      </c>
      <c r="AO26" s="137">
        <v>24</v>
      </c>
      <c r="AP26" s="138"/>
      <c r="AQ26" s="38"/>
      <c r="AR26" s="38"/>
      <c r="AS26" s="38"/>
      <c r="AT26" s="38"/>
      <c r="AU26" s="38"/>
      <c r="AV26" s="38"/>
      <c r="AW26" s="351"/>
      <c r="AX26" s="351"/>
      <c r="AY26" s="350"/>
      <c r="AZ26" s="350"/>
      <c r="BA26" s="350"/>
      <c r="BB26" s="350"/>
      <c r="BC26" s="140"/>
      <c r="BD26" s="141"/>
      <c r="BE26" s="141"/>
      <c r="BF26" s="142"/>
      <c r="BG26" s="143"/>
      <c r="BH26" s="143"/>
      <c r="BI26" s="144"/>
      <c r="BJ26" s="353"/>
      <c r="BK26" s="353"/>
      <c r="BL26" s="26"/>
      <c r="BM26" s="26"/>
      <c r="BN26" s="26"/>
      <c r="BO26" s="26"/>
      <c r="BP26" s="148"/>
      <c r="BQ26" s="354"/>
      <c r="BR26" s="354"/>
      <c r="BS26" s="24"/>
      <c r="BT26" s="24"/>
      <c r="BU26" s="24"/>
      <c r="BV26" s="24"/>
      <c r="BW26" s="148"/>
      <c r="BX26" s="354"/>
      <c r="BY26" s="354"/>
      <c r="BZ26" s="24"/>
      <c r="CA26" s="24"/>
      <c r="CB26" s="315"/>
      <c r="CC26" s="315"/>
      <c r="CD26" s="148"/>
      <c r="CE26" s="353"/>
      <c r="CF26" s="353"/>
      <c r="CG26" s="38"/>
      <c r="CH26" s="38"/>
      <c r="CI26" s="38"/>
      <c r="CJ26" s="38"/>
      <c r="CK26" s="148"/>
      <c r="CL26" s="354"/>
      <c r="CM26" s="354"/>
      <c r="CN26" s="315"/>
      <c r="CO26" s="315"/>
      <c r="CP26" s="315"/>
      <c r="CQ26" s="315"/>
      <c r="CR26" s="148"/>
      <c r="CS26" s="354"/>
      <c r="CT26" s="354"/>
      <c r="CU26" s="297"/>
      <c r="CV26" s="297"/>
      <c r="CW26" s="297"/>
      <c r="CX26" s="297"/>
      <c r="CY26" s="148"/>
    </row>
    <row r="27" spans="1:103">
      <c r="A27" s="431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AH27" s="23"/>
      <c r="AI27" s="141"/>
      <c r="AJ27" s="134"/>
      <c r="AK27" s="134"/>
      <c r="AL27" s="134"/>
      <c r="AM27" s="134"/>
      <c r="AN27" s="136">
        <f t="shared" si="8"/>
        <v>531</v>
      </c>
      <c r="AO27" s="137">
        <v>25</v>
      </c>
      <c r="AP27" s="138"/>
      <c r="AQ27" s="38"/>
      <c r="AR27" s="38"/>
      <c r="AW27" s="351"/>
      <c r="AX27" s="351"/>
      <c r="AY27" s="350"/>
      <c r="AZ27" s="350"/>
      <c r="BA27" s="350"/>
      <c r="BB27" s="350"/>
      <c r="BC27" s="140"/>
      <c r="BJ27" s="353"/>
      <c r="BK27" s="353"/>
      <c r="BP27" s="14"/>
      <c r="BQ27" s="354"/>
      <c r="BR27" s="354"/>
      <c r="BW27" s="14"/>
      <c r="BX27" s="354"/>
      <c r="BY27" s="354"/>
      <c r="CB27" s="315"/>
      <c r="CC27" s="315"/>
      <c r="CD27" s="14"/>
      <c r="CE27" s="353"/>
      <c r="CF27" s="353"/>
      <c r="CG27" s="38"/>
      <c r="CH27" s="38"/>
      <c r="CI27" s="38"/>
      <c r="CJ27" s="38"/>
      <c r="CK27" s="14"/>
      <c r="CL27" s="354"/>
      <c r="CM27" s="354"/>
      <c r="CN27" s="315"/>
      <c r="CO27" s="315"/>
      <c r="CP27" s="315"/>
      <c r="CQ27" s="315"/>
      <c r="CR27" s="14"/>
      <c r="CS27" s="354"/>
      <c r="CT27" s="354"/>
      <c r="CY27" s="14"/>
    </row>
    <row r="28" spans="1:103">
      <c r="A28" s="431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AH28" s="23"/>
      <c r="AI28" s="141"/>
      <c r="AJ28" s="134"/>
      <c r="AK28" s="134"/>
      <c r="AL28" s="134"/>
      <c r="AM28" s="134"/>
      <c r="AN28" s="136">
        <f t="shared" si="8"/>
        <v>551</v>
      </c>
      <c r="AO28" s="137">
        <v>26</v>
      </c>
      <c r="AP28" s="138"/>
      <c r="AQ28" s="38"/>
      <c r="AR28" s="38"/>
      <c r="AW28" s="351"/>
      <c r="AX28" s="351"/>
      <c r="AY28" s="350"/>
      <c r="AZ28" s="350"/>
      <c r="BA28" s="350"/>
      <c r="BB28" s="350"/>
      <c r="BC28" s="140"/>
      <c r="BJ28" s="353"/>
      <c r="BK28" s="353"/>
      <c r="BP28" s="14"/>
      <c r="BQ28" s="354"/>
      <c r="BR28" s="354"/>
      <c r="BW28" s="14"/>
      <c r="BX28" s="354"/>
      <c r="BY28" s="354"/>
      <c r="CB28" s="315"/>
      <c r="CC28" s="315"/>
      <c r="CD28" s="14"/>
      <c r="CE28" s="353"/>
      <c r="CF28" s="353"/>
      <c r="CG28" s="38"/>
      <c r="CH28" s="38"/>
      <c r="CI28" s="38"/>
      <c r="CJ28" s="38"/>
      <c r="CK28" s="14"/>
      <c r="CL28" s="354"/>
      <c r="CM28" s="354"/>
      <c r="CN28" s="315"/>
      <c r="CO28" s="315"/>
      <c r="CP28" s="315"/>
      <c r="CQ28" s="315"/>
      <c r="CR28" s="14"/>
      <c r="CS28" s="354"/>
      <c r="CT28" s="354"/>
      <c r="CY28" s="14"/>
    </row>
    <row r="29" spans="1:103">
      <c r="A29" s="431"/>
      <c r="AN29" s="136">
        <f t="shared" si="8"/>
        <v>571</v>
      </c>
      <c r="AO29" s="137">
        <v>27</v>
      </c>
      <c r="AP29" s="138"/>
      <c r="AQ29" s="38"/>
      <c r="AR29" s="38"/>
      <c r="AS29" s="116"/>
      <c r="AT29" s="116"/>
      <c r="AU29" s="116"/>
      <c r="AV29" s="116"/>
      <c r="AW29" s="351"/>
      <c r="AX29" s="351"/>
      <c r="AY29" s="350"/>
      <c r="AZ29" s="350"/>
      <c r="BA29" s="350"/>
      <c r="BB29" s="350"/>
      <c r="BC29" s="140"/>
      <c r="BD29" s="116"/>
      <c r="BE29" s="116"/>
      <c r="BF29" s="116"/>
      <c r="BG29" s="116"/>
      <c r="BH29" s="116"/>
      <c r="BJ29" s="353"/>
      <c r="BK29" s="353"/>
      <c r="BL29" s="116"/>
      <c r="BM29" s="116"/>
      <c r="BN29" s="116"/>
      <c r="BO29" s="116"/>
      <c r="BP29" s="14"/>
      <c r="BQ29" s="354"/>
      <c r="BR29" s="354"/>
      <c r="BW29" s="14"/>
      <c r="BX29" s="354"/>
      <c r="BY29" s="354"/>
      <c r="CB29" s="315"/>
      <c r="CC29" s="315"/>
      <c r="CD29" s="14"/>
      <c r="CE29" s="353"/>
      <c r="CF29" s="353"/>
      <c r="CG29" s="38"/>
      <c r="CH29" s="38"/>
      <c r="CI29" s="38"/>
      <c r="CJ29" s="38"/>
      <c r="CK29" s="14"/>
      <c r="CL29" s="354"/>
      <c r="CM29" s="354"/>
      <c r="CN29" s="315"/>
      <c r="CO29" s="315"/>
      <c r="CP29" s="315"/>
      <c r="CQ29" s="315"/>
      <c r="CR29" s="14"/>
      <c r="CS29" s="354"/>
      <c r="CT29" s="354"/>
      <c r="CY29" s="14"/>
    </row>
    <row r="30" spans="1:103">
      <c r="A30" s="431"/>
      <c r="AN30" s="136">
        <f t="shared" si="8"/>
        <v>591</v>
      </c>
      <c r="AO30" s="137">
        <v>28</v>
      </c>
      <c r="AP30" s="138"/>
      <c r="AQ30" s="38"/>
      <c r="AR30" s="38"/>
      <c r="AW30" s="351"/>
      <c r="AX30" s="351"/>
      <c r="AY30" s="350"/>
      <c r="AZ30" s="350"/>
      <c r="BA30" s="350"/>
      <c r="BB30" s="350"/>
      <c r="BC30" s="140"/>
      <c r="BJ30" s="353"/>
      <c r="BK30" s="353"/>
      <c r="BP30" s="14"/>
      <c r="BQ30" s="354"/>
      <c r="BR30" s="354"/>
      <c r="BW30" s="14"/>
      <c r="BX30" s="354"/>
      <c r="BY30" s="354"/>
      <c r="CB30" s="315"/>
      <c r="CC30" s="315"/>
      <c r="CD30" s="14"/>
      <c r="CE30" s="353"/>
      <c r="CF30" s="353"/>
      <c r="CG30" s="38"/>
      <c r="CH30" s="38"/>
      <c r="CI30" s="38"/>
      <c r="CJ30" s="38"/>
      <c r="CK30" s="14"/>
      <c r="CL30" s="354"/>
      <c r="CM30" s="354"/>
      <c r="CN30" s="315"/>
      <c r="CO30" s="315"/>
      <c r="CP30" s="315"/>
      <c r="CQ30" s="315"/>
      <c r="CR30" s="14"/>
      <c r="CS30" s="354"/>
      <c r="CT30" s="354"/>
      <c r="CY30" s="14"/>
    </row>
    <row r="31" spans="1:103">
      <c r="A31" s="431"/>
      <c r="AN31" s="136">
        <f t="shared" si="8"/>
        <v>611</v>
      </c>
      <c r="AO31" s="137">
        <v>29</v>
      </c>
      <c r="AP31" s="138"/>
      <c r="AQ31" s="38"/>
      <c r="AR31" s="38"/>
      <c r="AW31" s="351"/>
      <c r="AX31" s="351"/>
      <c r="AY31" s="350"/>
      <c r="AZ31" s="350"/>
      <c r="BA31" s="350"/>
      <c r="BB31" s="350"/>
      <c r="BC31" s="140"/>
      <c r="BJ31" s="353"/>
      <c r="BK31" s="353"/>
      <c r="BP31" s="14"/>
      <c r="BQ31" s="354"/>
      <c r="BR31" s="354"/>
      <c r="BW31" s="14"/>
      <c r="BX31" s="354"/>
      <c r="BY31" s="354"/>
      <c r="CB31" s="315"/>
      <c r="CC31" s="315"/>
      <c r="CD31" s="14"/>
      <c r="CE31" s="353"/>
      <c r="CF31" s="353"/>
      <c r="CG31" s="38"/>
      <c r="CH31" s="38"/>
      <c r="CI31" s="38"/>
      <c r="CJ31" s="38"/>
      <c r="CK31" s="14"/>
      <c r="CL31" s="354"/>
      <c r="CM31" s="354"/>
      <c r="CN31" s="315"/>
      <c r="CO31" s="315"/>
      <c r="CP31" s="315"/>
      <c r="CQ31" s="315"/>
      <c r="CR31" s="14"/>
      <c r="CS31" s="354"/>
      <c r="CT31" s="354"/>
      <c r="CY31" s="14"/>
    </row>
    <row r="32" spans="1:103" ht="13.5" thickBot="1">
      <c r="A32" s="501" t="s">
        <v>168</v>
      </c>
      <c r="B32" s="18" t="str">
        <f>$B$2</f>
        <v>CCP</v>
      </c>
      <c r="H32" s="81" t="s">
        <v>31</v>
      </c>
      <c r="AH32" s="23"/>
      <c r="AI32" s="141"/>
      <c r="AJ32" s="134"/>
      <c r="AK32" s="134"/>
      <c r="AL32" s="134"/>
      <c r="AM32" s="134"/>
      <c r="AN32" s="136">
        <f t="shared" si="8"/>
        <v>631</v>
      </c>
      <c r="AO32" s="137">
        <v>30</v>
      </c>
      <c r="AP32" s="318"/>
      <c r="AQ32" s="38"/>
      <c r="AR32" s="38"/>
      <c r="AS32" s="38"/>
      <c r="AT32" s="38"/>
      <c r="AU32" s="38"/>
      <c r="AV32" s="38"/>
      <c r="AW32" s="351"/>
      <c r="AX32" s="351"/>
      <c r="AY32" s="350"/>
      <c r="AZ32" s="350"/>
      <c r="BA32" s="350"/>
      <c r="BB32" s="350"/>
      <c r="BC32" s="140"/>
      <c r="BF32" s="142"/>
      <c r="BG32" s="346"/>
      <c r="BH32" s="143"/>
      <c r="BI32" s="144"/>
      <c r="BJ32" s="353"/>
      <c r="BK32" s="353"/>
      <c r="BL32" s="26"/>
      <c r="BM32" s="26"/>
      <c r="BN32" s="26"/>
      <c r="BO32" s="26"/>
      <c r="BP32" s="148"/>
      <c r="BQ32" s="354"/>
      <c r="BR32" s="354"/>
      <c r="BS32" s="24"/>
      <c r="BT32" s="24"/>
      <c r="BU32" s="24"/>
      <c r="BV32" s="24"/>
      <c r="BW32" s="148"/>
      <c r="BX32" s="354"/>
      <c r="BY32" s="354"/>
      <c r="BZ32" s="24"/>
      <c r="CA32" s="24"/>
      <c r="CB32" s="315"/>
      <c r="CC32" s="315"/>
      <c r="CD32" s="148"/>
      <c r="CE32" s="353"/>
      <c r="CF32" s="353"/>
      <c r="CG32" s="38"/>
      <c r="CH32" s="38"/>
      <c r="CI32" s="38"/>
      <c r="CJ32" s="38"/>
      <c r="CK32" s="148"/>
      <c r="CL32" s="354"/>
      <c r="CM32" s="354"/>
      <c r="CN32" s="315"/>
      <c r="CO32" s="315"/>
      <c r="CP32" s="315"/>
      <c r="CQ32" s="315"/>
      <c r="CR32" s="148"/>
      <c r="CS32" s="354"/>
      <c r="CT32" s="354"/>
      <c r="CU32" s="297"/>
      <c r="CV32" s="297"/>
      <c r="CW32" s="297"/>
      <c r="CX32" s="297"/>
      <c r="CY32" s="148"/>
    </row>
    <row r="33" spans="1:104">
      <c r="A33" s="502" t="s">
        <v>58</v>
      </c>
      <c r="B33" s="162" t="str">
        <f>$B$1</f>
        <v>Cohort</v>
      </c>
      <c r="C33" s="163" t="str">
        <f>$E$1</f>
        <v/>
      </c>
      <c r="D33" s="164"/>
      <c r="E33" s="165" t="str">
        <f>BI$1</f>
        <v>Amount of sample</v>
      </c>
      <c r="F33" s="46" t="str">
        <f>BJ33</f>
        <v>O2 flow per cells</v>
      </c>
      <c r="G33" s="46" t="str">
        <f>BK33</f>
        <v>pmol/(s*Mill)</v>
      </c>
      <c r="H33" s="485" t="str">
        <f>AJ$1</f>
        <v>R</v>
      </c>
      <c r="I33" s="31" t="str">
        <f t="shared" ref="I33:K33" si="66">AK$1</f>
        <v>1Omy</v>
      </c>
      <c r="J33" s="32" t="str">
        <f t="shared" si="66"/>
        <v>2U</v>
      </c>
      <c r="K33" s="33" t="str">
        <f t="shared" si="66"/>
        <v>3Ama</v>
      </c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AH33" s="23"/>
      <c r="AI33" s="141"/>
      <c r="AJ33" s="134"/>
      <c r="AK33" s="134"/>
      <c r="AL33" s="134"/>
      <c r="AM33" s="463" t="s">
        <v>209</v>
      </c>
      <c r="AN33" s="117"/>
      <c r="AO33" s="157"/>
      <c r="AP33" s="453" t="str">
        <f>$E$1</f>
        <v/>
      </c>
      <c r="AQ33" s="47" t="s">
        <v>5</v>
      </c>
      <c r="AR33" s="47" t="s">
        <v>4</v>
      </c>
      <c r="AS33" s="485" t="str">
        <f>AS1</f>
        <v>R</v>
      </c>
      <c r="AT33" s="31" t="str">
        <f>AT1</f>
        <v>1Omy</v>
      </c>
      <c r="AU33" s="32" t="str">
        <f>AU1</f>
        <v>2U</v>
      </c>
      <c r="AV33" s="33" t="str">
        <f>AV1</f>
        <v>3Ama</v>
      </c>
      <c r="AW33" s="48" t="s">
        <v>23</v>
      </c>
      <c r="AX33" s="48" t="s">
        <v>6</v>
      </c>
      <c r="AY33" s="485" t="str">
        <f>AY1</f>
        <v>R</v>
      </c>
      <c r="AZ33" s="31" t="str">
        <f>AZ1</f>
        <v>1Omy</v>
      </c>
      <c r="BA33" s="32" t="str">
        <f>BA1</f>
        <v>2U</v>
      </c>
      <c r="BB33" s="33" t="str">
        <f>BB1</f>
        <v>3Ama</v>
      </c>
      <c r="BC33" s="167"/>
      <c r="BF33" s="168">
        <f>BF51</f>
        <v>0</v>
      </c>
      <c r="BG33" s="448" t="str">
        <f>$E$1</f>
        <v/>
      </c>
      <c r="BH33" s="169" t="str">
        <f>BH1</f>
        <v>n</v>
      </c>
      <c r="BI33" s="170" t="str">
        <f>BI1</f>
        <v>Amount of sample</v>
      </c>
      <c r="BJ33" s="47" t="str">
        <f>BJ3</f>
        <v>O2 flow per cells</v>
      </c>
      <c r="BK33" s="47" t="str">
        <f>BK3</f>
        <v>pmol/(s*Mill)</v>
      </c>
      <c r="BL33" s="485" t="str">
        <f>BL$1</f>
        <v>R</v>
      </c>
      <c r="BM33" s="31" t="str">
        <f>BM$1</f>
        <v>1Omy</v>
      </c>
      <c r="BN33" s="32" t="str">
        <f>BN$1</f>
        <v>2U</v>
      </c>
      <c r="BO33" s="33" t="str">
        <f>BO$1</f>
        <v>3Ama</v>
      </c>
      <c r="BP33" s="448" t="str">
        <f>$E$1</f>
        <v/>
      </c>
      <c r="BQ33" s="35" t="str">
        <f>BQ3</f>
        <v>Flux control ratio</v>
      </c>
      <c r="BR33" s="34" t="str">
        <f>BR3</f>
        <v>FCR, relative</v>
      </c>
      <c r="BS33" s="485" t="str">
        <f>BS1</f>
        <v>R</v>
      </c>
      <c r="BT33" s="31" t="str">
        <f>BT1</f>
        <v>1Omy</v>
      </c>
      <c r="BU33" s="32" t="str">
        <f>BU1</f>
        <v>2U</v>
      </c>
      <c r="BV33" s="33" t="str">
        <f>BV1</f>
        <v>3Ama</v>
      </c>
      <c r="BW33" s="448" t="str">
        <f>$E$1</f>
        <v/>
      </c>
      <c r="BX33" s="34" t="str">
        <f>BX3</f>
        <v>Flux control factor</v>
      </c>
      <c r="BY33" s="34" t="str">
        <f>BY3</f>
        <v>FCF, relative</v>
      </c>
      <c r="BZ33" s="485" t="str">
        <f>BZ$1</f>
        <v>1-R/U</v>
      </c>
      <c r="CA33" s="31" t="str">
        <f>CA$1</f>
        <v>1-Omy/R</v>
      </c>
      <c r="CB33" s="32" t="str">
        <f>CB$1</f>
        <v>1-Omy/U</v>
      </c>
      <c r="CC33" s="33" t="str">
        <f>CC$1</f>
        <v>1-ROX/U</v>
      </c>
      <c r="CD33" s="448" t="str">
        <f>$E$1</f>
        <v/>
      </c>
      <c r="CE33" s="47" t="str">
        <f>CE3</f>
        <v>O2 flow per cells (mt: ROX-corr.)</v>
      </c>
      <c r="CF33" s="47" t="str">
        <f>CF3</f>
        <v>pmol/(s*Mill)</v>
      </c>
      <c r="CG33" s="485" t="str">
        <f>CG1</f>
        <v>R</v>
      </c>
      <c r="CH33" s="31" t="str">
        <f>CH1</f>
        <v>1Omy</v>
      </c>
      <c r="CI33" s="32" t="str">
        <f>CI1</f>
        <v>2U</v>
      </c>
      <c r="CJ33" s="33" t="str">
        <f>CJ1</f>
        <v>3Ama</v>
      </c>
      <c r="CK33" s="448" t="str">
        <f>$E$1</f>
        <v/>
      </c>
      <c r="CL33" s="49" t="str">
        <f>CL3</f>
        <v>FCR (mt: ROX-corr.)</v>
      </c>
      <c r="CM33" s="49" t="str">
        <f>CM3</f>
        <v>relative</v>
      </c>
      <c r="CN33" s="485" t="str">
        <f>CN1</f>
        <v>R</v>
      </c>
      <c r="CO33" s="31" t="str">
        <f>CO1</f>
        <v>1Omy</v>
      </c>
      <c r="CP33" s="32" t="str">
        <f>CP1</f>
        <v>2U</v>
      </c>
      <c r="CQ33" s="33" t="str">
        <f>CQ1</f>
        <v>3Ama</v>
      </c>
      <c r="CR33" s="448" t="str">
        <f>$E$1</f>
        <v/>
      </c>
      <c r="CS33" s="49" t="str">
        <f>CS3</f>
        <v>FCF (mt: ROX-corr.)</v>
      </c>
      <c r="CT33" s="49" t="str">
        <f>CT3</f>
        <v>relative</v>
      </c>
      <c r="CU33" s="485" t="str">
        <f>CU$1</f>
        <v>1-R/U</v>
      </c>
      <c r="CV33" s="31" t="str">
        <f>CV$1</f>
        <v>1-Omy/R</v>
      </c>
      <c r="CW33" s="32" t="str">
        <f>CW$1</f>
        <v>1-Omy/U</v>
      </c>
      <c r="CX33" s="33" t="str">
        <f>CX$1</f>
        <v>1-ROX/U</v>
      </c>
      <c r="CY33" s="448" t="str">
        <f>$E$1</f>
        <v/>
      </c>
    </row>
    <row r="34" spans="1:104">
      <c r="A34" s="431"/>
      <c r="B34" s="1"/>
      <c r="C34" s="1"/>
      <c r="D34" s="307" t="str">
        <f t="shared" ref="D34:D39" si="67">BG34</f>
        <v>Median</v>
      </c>
      <c r="E34" s="297" t="e">
        <f t="shared" ref="E34:E39" si="68">BI34</f>
        <v>#NUM!</v>
      </c>
      <c r="F34" s="1"/>
      <c r="G34" s="50"/>
      <c r="H34" s="26" t="e">
        <f t="shared" ref="H34:K39" si="69">BL34</f>
        <v>#NUM!</v>
      </c>
      <c r="I34" s="26" t="e">
        <f t="shared" si="69"/>
        <v>#NUM!</v>
      </c>
      <c r="J34" s="26" t="e">
        <f t="shared" si="69"/>
        <v>#NUM!</v>
      </c>
      <c r="K34" s="26" t="e">
        <f t="shared" si="69"/>
        <v>#NUM!</v>
      </c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AH34" s="23"/>
      <c r="AI34" s="141"/>
      <c r="AJ34" s="134"/>
      <c r="AK34" s="134"/>
      <c r="AL34" s="134"/>
      <c r="AM34" s="134"/>
      <c r="AN34" s="171"/>
      <c r="AO34" s="171" t="s">
        <v>126</v>
      </c>
      <c r="AP34" s="448" t="str">
        <f>$E$1</f>
        <v/>
      </c>
      <c r="AQ34" s="37" t="s">
        <v>5</v>
      </c>
      <c r="AR34" s="174" t="s">
        <v>34</v>
      </c>
      <c r="AS34" s="38" t="e">
        <f t="array" ref="AS34">MEDIAN(IF(ISNUMBER(AS3:AS32),AS3:AS32))</f>
        <v>#NUM!</v>
      </c>
      <c r="AT34" s="38" t="e">
        <f t="array" ref="AT34">MEDIAN(IF(ISNUMBER(AT3:AT32),AT3:AT32))</f>
        <v>#NUM!</v>
      </c>
      <c r="AU34" s="38" t="e">
        <f t="array" ref="AU34">MEDIAN(IF(ISNUMBER(AU3:AU32),AU3:AU32))</f>
        <v>#NUM!</v>
      </c>
      <c r="AV34" s="38" t="e">
        <f t="array" ref="AV34">MEDIAN(IF(ISNUMBER(AV3:AV32),AV3:AV32))</f>
        <v>#NUM!</v>
      </c>
      <c r="AW34" s="294" t="s">
        <v>23</v>
      </c>
      <c r="AX34" s="174" t="str">
        <f>$AR34</f>
        <v>Median</v>
      </c>
      <c r="AY34" s="347" t="e">
        <f t="array" ref="AY34">MEDIAN(IF(ISNUMBER(AY3:AY32),AY3:AY32))</f>
        <v>#NUM!</v>
      </c>
      <c r="AZ34" s="347" t="e">
        <f t="array" ref="AZ34">MEDIAN(IF(ISNUMBER(AZ3:AZ32),AZ3:AZ32))</f>
        <v>#NUM!</v>
      </c>
      <c r="BA34" s="347" t="e">
        <f t="array" ref="BA34">MEDIAN(IF(ISNUMBER(BA3:BA32),BA3:BA32))</f>
        <v>#NUM!</v>
      </c>
      <c r="BB34" s="347" t="e">
        <f t="array" ref="BB34">MEDIAN(IF(ISNUMBER(BB3:BB32),BB3:BB32))</f>
        <v>#NUM!</v>
      </c>
      <c r="BC34" s="157"/>
      <c r="BD34" s="172"/>
      <c r="BE34" s="172"/>
      <c r="BF34" s="174">
        <f>BF33</f>
        <v>0</v>
      </c>
      <c r="BG34" s="296" t="str">
        <f t="shared" ref="BG34:BG39" si="70">$AR34</f>
        <v>Median</v>
      </c>
      <c r="BH34" s="192">
        <f>BI37</f>
        <v>0</v>
      </c>
      <c r="BI34" s="345" t="e">
        <f t="array" ref="BI34">MEDIAN(IF(ISNUMBER(BI3:BI32),BI3:BI32))</f>
        <v>#NUM!</v>
      </c>
      <c r="BJ34" s="37" t="str">
        <f>BJ33</f>
        <v>O2 flow per cells</v>
      </c>
      <c r="BK34" s="174" t="str">
        <f>$AR34</f>
        <v>Median</v>
      </c>
      <c r="BL34" s="26" t="e">
        <f t="array" ref="BL34">MEDIAN(IF(ISNUMBER(BL3:BL32),BL3:BL32))</f>
        <v>#NUM!</v>
      </c>
      <c r="BM34" s="26" t="e">
        <f t="array" ref="BM34">MEDIAN(IF(ISNUMBER(BM3:BM32),BM3:BM32))</f>
        <v>#NUM!</v>
      </c>
      <c r="BN34" s="26" t="e">
        <f t="array" ref="BN34">MEDIAN(IF(ISNUMBER(BN3:BN32),BN3:BN32))</f>
        <v>#NUM!</v>
      </c>
      <c r="BO34" s="26" t="e">
        <f t="array" ref="BO34">MEDIAN(IF(ISNUMBER(BO3:BO32),BO3:BO32))</f>
        <v>#NUM!</v>
      </c>
      <c r="BP34" s="448" t="str">
        <f>$E$1</f>
        <v/>
      </c>
      <c r="BQ34" s="286" t="str">
        <f>BQ33</f>
        <v>Flux control ratio</v>
      </c>
      <c r="BR34" s="174" t="str">
        <f>$AR34</f>
        <v>Median</v>
      </c>
      <c r="BS34" s="312" t="e">
        <f t="array" ref="BS34">MEDIAN(IF(ISNUMBER(BS3:BS32),BS3:BS32))</f>
        <v>#NUM!</v>
      </c>
      <c r="BT34" s="312" t="e">
        <f t="array" ref="BT34">MEDIAN(IF(ISNUMBER(BT3:BT32),BT3:BT32))</f>
        <v>#NUM!</v>
      </c>
      <c r="BU34" s="312" t="e">
        <f t="array" ref="BU34">MEDIAN(IF(ISNUMBER(BU3:BU32),BU3:BU32))</f>
        <v>#NUM!</v>
      </c>
      <c r="BV34" s="312" t="e">
        <f t="array" ref="BV34">MEDIAN(IF(ISNUMBER(BV3:BV32),BV3:BV32))</f>
        <v>#NUM!</v>
      </c>
      <c r="BW34" s="448" t="str">
        <f>$E$1</f>
        <v/>
      </c>
      <c r="BX34" s="51" t="str">
        <f>BX33</f>
        <v>Flux control factor</v>
      </c>
      <c r="BY34" s="174" t="str">
        <f>$AR34</f>
        <v>Median</v>
      </c>
      <c r="BZ34" s="312" t="e">
        <f t="array" ref="BZ34">MEDIAN(IF(ISNUMBER(BZ3:BZ32),BZ3:BZ32))</f>
        <v>#NUM!</v>
      </c>
      <c r="CA34" s="312" t="e">
        <f t="array" ref="CA34">MEDIAN(IF(ISNUMBER(CA3:CA32),CA3:CA32))</f>
        <v>#NUM!</v>
      </c>
      <c r="CB34" s="312" t="e">
        <f t="array" ref="CB34">MEDIAN(IF(ISNUMBER(CB3:CB32),CB3:CB32))</f>
        <v>#NUM!</v>
      </c>
      <c r="CC34" s="312" t="e">
        <f t="array" ref="CC34">MEDIAN(IF(ISNUMBER(CC3:CC32),CC3:CC32))</f>
        <v>#NUM!</v>
      </c>
      <c r="CD34" s="448" t="str">
        <f>$E$1</f>
        <v/>
      </c>
      <c r="CE34" s="37" t="str">
        <f>CE33</f>
        <v>O2 flow per cells (mt: ROX-corr.)</v>
      </c>
      <c r="CF34" s="174" t="str">
        <f>$AR34</f>
        <v>Median</v>
      </c>
      <c r="CG34" s="26" t="e">
        <f t="array" ref="CG34">MEDIAN(IF(ISNUMBER(CG3:CG32),CG3:CG32))</f>
        <v>#NUM!</v>
      </c>
      <c r="CH34" s="26" t="e">
        <f t="array" ref="CH34">MEDIAN(IF(ISNUMBER(CH3:CH32),CH3:CH32))</f>
        <v>#NUM!</v>
      </c>
      <c r="CI34" s="26" t="e">
        <f t="array" ref="CI34">MEDIAN(IF(ISNUMBER(CI3:CI32),CI3:CI32))</f>
        <v>#NUM!</v>
      </c>
      <c r="CJ34" s="26" t="e">
        <f t="array" ref="CJ34">MEDIAN(IF(ISNUMBER(CJ3:CJ32),CJ3:CJ32))</f>
        <v>#NUM!</v>
      </c>
      <c r="CK34" s="448" t="str">
        <f>$E$1</f>
        <v/>
      </c>
      <c r="CL34" s="314" t="str">
        <f>CL33</f>
        <v>FCR (mt: ROX-corr.)</v>
      </c>
      <c r="CM34" s="174" t="str">
        <f>$AR34</f>
        <v>Median</v>
      </c>
      <c r="CN34" s="312" t="e">
        <f t="array" ref="CN34">MEDIAN(IF(ISNUMBER(CN3:CN32),CN3:CN32))</f>
        <v>#NUM!</v>
      </c>
      <c r="CO34" s="312" t="e">
        <f t="array" ref="CO34">MEDIAN(IF(ISNUMBER(CO3:CO32),CO3:CO32))</f>
        <v>#NUM!</v>
      </c>
      <c r="CP34" s="312" t="e">
        <f t="array" ref="CP34">MEDIAN(IF(ISNUMBER(CP3:CP32),CP3:CP32))</f>
        <v>#NUM!</v>
      </c>
      <c r="CQ34" s="312" t="e">
        <f t="array" ref="CQ34">MEDIAN(IF(ISNUMBER(CQ3:CQ32),CQ3:CQ32))</f>
        <v>#NUM!</v>
      </c>
      <c r="CR34" s="448" t="str">
        <f>$E$1</f>
        <v/>
      </c>
      <c r="CS34" s="314" t="str">
        <f>CS33</f>
        <v>FCF (mt: ROX-corr.)</v>
      </c>
      <c r="CT34" s="174" t="str">
        <f>$AR34</f>
        <v>Median</v>
      </c>
      <c r="CU34" s="312" t="e">
        <f t="array" ref="CU34">MEDIAN(IF(ISNUMBER(CU3:CU32),CU3:CU32))</f>
        <v>#NUM!</v>
      </c>
      <c r="CV34" s="312" t="e">
        <f t="array" ref="CV34">MEDIAN(IF(ISNUMBER(CV3:CV32),CV3:CV32))</f>
        <v>#NUM!</v>
      </c>
      <c r="CW34" s="312" t="e">
        <f t="array" ref="CW34">MEDIAN(IF(ISNUMBER(CW3:CW32),CW3:CW32))</f>
        <v>#NUM!</v>
      </c>
      <c r="CX34" s="312" t="e">
        <f t="array" ref="CX34">MEDIAN(IF(ISNUMBER(CX3:CX32),CX3:CX32))</f>
        <v>#NUM!</v>
      </c>
      <c r="CY34" s="448" t="str">
        <f>$E$1</f>
        <v/>
      </c>
    </row>
    <row r="35" spans="1:104">
      <c r="A35" s="431"/>
      <c r="D35" s="307" t="str">
        <f t="shared" si="67"/>
        <v>Range</v>
      </c>
      <c r="E35" s="306">
        <f t="shared" si="68"/>
        <v>0</v>
      </c>
      <c r="H35" s="38">
        <f t="shared" si="69"/>
        <v>0</v>
      </c>
      <c r="I35" s="38">
        <f t="shared" si="69"/>
        <v>0</v>
      </c>
      <c r="J35" s="38">
        <f t="shared" si="69"/>
        <v>0</v>
      </c>
      <c r="K35" s="38">
        <f t="shared" si="69"/>
        <v>0</v>
      </c>
      <c r="AN35" s="117"/>
      <c r="AO35" s="157"/>
      <c r="AP35" s="173"/>
      <c r="AR35" s="228" t="s">
        <v>81</v>
      </c>
      <c r="AS35" s="129">
        <f t="array" ref="AS35">MAX(IF(ISNUMBER(AS3:AS32),AS3:AS32))-MIN(IF(ISNUMBER(AS3:AS32),AS3:AS32))</f>
        <v>0</v>
      </c>
      <c r="AT35" s="129">
        <f t="array" ref="AT35">MAX(IF(ISNUMBER(AT3:AT32),AT3:AT32))-MIN(IF(ISNUMBER(AT3:AT32),AT3:AT32))</f>
        <v>0</v>
      </c>
      <c r="AU35" s="129">
        <f t="array" ref="AU35">MAX(IF(ISNUMBER(AU3:AU32),AU3:AU32))-MIN(IF(ISNUMBER(AU3:AU32),AU3:AU32))</f>
        <v>0</v>
      </c>
      <c r="AV35" s="129">
        <f t="array" ref="AV35">MAX(IF(ISNUMBER(AV3:AV32),AV3:AV32))-MIN(IF(ISNUMBER(AV3:AV32),AV3:AV32))</f>
        <v>0</v>
      </c>
      <c r="AY35" s="129">
        <f t="array" ref="AY35">MAX(IF(ISNUMBER(AY3:AY32),AY3:AY32))-MIN(IF(ISNUMBER(AY3:AY32),AY3:AY32))</f>
        <v>0</v>
      </c>
      <c r="AZ35" s="129">
        <f t="array" ref="AZ35">MAX(IF(ISNUMBER(AZ3:AZ32),AZ3:AZ32))-MIN(IF(ISNUMBER(AZ3:AZ32),AZ3:AZ32))</f>
        <v>0</v>
      </c>
      <c r="BA35" s="129">
        <f t="array" ref="BA35">MAX(IF(ISNUMBER(BA3:BA32),BA3:BA32))-MIN(IF(ISNUMBER(BA3:BA32),BA3:BA32))</f>
        <v>0</v>
      </c>
      <c r="BB35" s="129">
        <f t="array" ref="BB35">MAX(IF(ISNUMBER(BB3:BB32),BB3:BB32))-MIN(IF(ISNUMBER(BB3:BB32),BB3:BB32))</f>
        <v>0</v>
      </c>
      <c r="BC35" s="140"/>
      <c r="BG35" s="296" t="str">
        <f t="shared" si="70"/>
        <v>Range</v>
      </c>
      <c r="BI35" s="239">
        <f t="array" ref="BI35">MAX(IF(ISNUMBER(BI3:BI32),BI3:BI32))-MIN(IF(ISNUMBER(BI3:BI32),BI3:BI32))</f>
        <v>0</v>
      </c>
      <c r="BL35" s="129">
        <f t="array" ref="BL35">MAX(IF(ISNUMBER(BL3:BL32),BL3:BL32))-MIN(IF(ISNUMBER(BL3:BL32),BL3:BL32))</f>
        <v>0</v>
      </c>
      <c r="BM35" s="129">
        <f t="array" ref="BM35">MAX(IF(ISNUMBER(BM3:BM32),BM3:BM32))-MIN(IF(ISNUMBER(BM3:BM32),BM3:BM32))</f>
        <v>0</v>
      </c>
      <c r="BN35" s="129">
        <f t="array" ref="BN35">MAX(IF(ISNUMBER(BN3:BN32),BN3:BN32))-MIN(IF(ISNUMBER(BN3:BN32),BN3:BN32))</f>
        <v>0</v>
      </c>
      <c r="BO35" s="129">
        <f t="array" ref="BO35">MAX(IF(ISNUMBER(BO3:BO32),BO3:BO32))-MIN(IF(ISNUMBER(BO3:BO32),BO3:BO32))</f>
        <v>0</v>
      </c>
      <c r="BP35" s="14"/>
      <c r="BS35" s="229">
        <f t="array" ref="BS35">MAX(IF(ISNUMBER(BS3:BS32),BS3:BS32))-MIN(IF(ISNUMBER(BS3:BS32),BS3:BS32))</f>
        <v>0</v>
      </c>
      <c r="BT35" s="229">
        <f t="array" ref="BT35">MAX(IF(ISNUMBER(BT3:BT32),BT3:BT32))-MIN(IF(ISNUMBER(BT3:BT32),BT3:BT32))</f>
        <v>0</v>
      </c>
      <c r="BU35" s="229">
        <f t="array" ref="BU35">MAX(IF(ISNUMBER(BU3:BU32),BU3:BU32))-MIN(IF(ISNUMBER(BU3:BU32),BU3:BU32))</f>
        <v>0</v>
      </c>
      <c r="BV35" s="229">
        <f t="array" ref="BV35">MAX(IF(ISNUMBER(BV3:BV32),BV3:BV32))-MIN(IF(ISNUMBER(BV3:BV32),BV3:BV32))</f>
        <v>0</v>
      </c>
      <c r="BW35" s="14"/>
      <c r="BZ35" s="229">
        <f t="array" ref="BZ35">MAX(IF(ISNUMBER(BZ3:BZ32),BZ3:BZ32))-MIN(IF(ISNUMBER(BZ3:BZ32),BZ3:BZ32))</f>
        <v>0</v>
      </c>
      <c r="CA35" s="229">
        <f t="array" ref="CA35">MAX(IF(ISNUMBER(CA3:CA32),CA3:CA32))-MIN(IF(ISNUMBER(CA3:CA32),CA3:CA32))</f>
        <v>0</v>
      </c>
      <c r="CB35" s="229">
        <f t="array" ref="CB35">MAX(IF(ISNUMBER(CB3:CB32),CB3:CB32))-MIN(IF(ISNUMBER(CB3:CB32),CB3:CB32))</f>
        <v>0</v>
      </c>
      <c r="CC35" s="229">
        <f t="array" ref="CC35">MAX(IF(ISNUMBER(CC3:CC32),CC3:CC32))-MIN(IF(ISNUMBER(CC3:CC32),CC3:CC32))</f>
        <v>0</v>
      </c>
      <c r="CD35" s="13"/>
      <c r="CG35" s="129">
        <f t="array" ref="CG35">MAX(IF(ISNUMBER(CG3:CG32),CG3:CG32))-MIN(IF(ISNUMBER(CG3:CG32),CG3:CG32))</f>
        <v>0</v>
      </c>
      <c r="CH35" s="129">
        <f t="array" ref="CH35">MAX(IF(ISNUMBER(CH3:CH32),CH3:CH32))-MIN(IF(ISNUMBER(CH3:CH32),CH3:CH32))</f>
        <v>0</v>
      </c>
      <c r="CI35" s="129">
        <f t="array" ref="CI35">MAX(IF(ISNUMBER(CI3:CI32),CI3:CI32))-MIN(IF(ISNUMBER(CI3:CI32),CI3:CI32))</f>
        <v>0</v>
      </c>
      <c r="CJ35" s="129">
        <f t="array" ref="CJ35">MAX(IF(ISNUMBER(CJ3:CJ32),CJ3:CJ32))-MIN(IF(ISNUMBER(CJ3:CJ32),CJ3:CJ32))</f>
        <v>0</v>
      </c>
      <c r="CK35" s="14"/>
      <c r="CN35" s="229">
        <f t="array" ref="CN35">MAX(IF(ISNUMBER(CN3:CN32),CN3:CN32))-MIN(IF(ISNUMBER(CN3:CN32),CN3:CN32))</f>
        <v>0</v>
      </c>
      <c r="CO35" s="229">
        <f t="array" ref="CO35">MAX(IF(ISNUMBER(CO3:CO32),CO3:CO32))-MIN(IF(ISNUMBER(CO3:CO32),CO3:CO32))</f>
        <v>0</v>
      </c>
      <c r="CP35" s="229">
        <f t="array" ref="CP35">MAX(IF(ISNUMBER(CP3:CP32),CP3:CP32))-MIN(IF(ISNUMBER(CP3:CP32),CP3:CP32))</f>
        <v>0</v>
      </c>
      <c r="CQ35" s="229">
        <f t="array" ref="CQ35">MAX(IF(ISNUMBER(CQ3:CQ32),CQ3:CQ32))-MIN(IF(ISNUMBER(CQ3:CQ32),CQ3:CQ32))</f>
        <v>0</v>
      </c>
      <c r="CR35" s="14"/>
      <c r="CU35" s="229">
        <f t="array" ref="CU35">MAX(IF(ISNUMBER(CU3:CU32),CU3:CU32))-MIN(IF(ISNUMBER(CU3:CU32),CU3:CU32))</f>
        <v>0</v>
      </c>
      <c r="CV35" s="229">
        <f t="array" ref="CV35">MAX(IF(ISNUMBER(CV3:CV32),CV3:CV32))-MIN(IF(ISNUMBER(CV3:CV32),CV3:CV32))</f>
        <v>0</v>
      </c>
      <c r="CW35" s="229">
        <f t="array" ref="CW35">MAX(IF(ISNUMBER(CW3:CW32),CW3:CW32))-MIN(IF(ISNUMBER(CW3:CW32),CW3:CW32))</f>
        <v>0</v>
      </c>
      <c r="CX35" s="229">
        <f t="array" ref="CX35">MAX(IF(ISNUMBER(CX3:CX32),CX3:CX32))-MIN(IF(ISNUMBER(CX3:CX32),CX3:CX32))</f>
        <v>0</v>
      </c>
      <c r="CY35" s="14"/>
    </row>
    <row r="36" spans="1:104">
      <c r="A36" s="431"/>
      <c r="D36" s="307" t="str">
        <f t="shared" si="67"/>
        <v>Outlier index</v>
      </c>
      <c r="E36" s="306" t="e">
        <f t="shared" si="68"/>
        <v>#NUM!</v>
      </c>
      <c r="H36" s="38" t="e">
        <f t="shared" si="69"/>
        <v>#NUM!</v>
      </c>
      <c r="I36" s="38" t="e">
        <f t="shared" si="69"/>
        <v>#NUM!</v>
      </c>
      <c r="J36" s="38" t="e">
        <f t="shared" si="69"/>
        <v>#NUM!</v>
      </c>
      <c r="K36" s="38" t="e">
        <f t="shared" si="69"/>
        <v>#NUM!</v>
      </c>
      <c r="AN36" s="117"/>
      <c r="AO36" s="157"/>
      <c r="AP36" s="173"/>
      <c r="AR36" s="128" t="s">
        <v>82</v>
      </c>
      <c r="AS36" s="229" t="e">
        <f>(AS34-AS38)/(((AS34+AS38))/2)</f>
        <v>#NUM!</v>
      </c>
      <c r="AT36" s="229" t="e">
        <f t="shared" ref="AT36:AV36" si="71">(AT34-AT38)/(((AT34+AT38))/2)</f>
        <v>#NUM!</v>
      </c>
      <c r="AU36" s="229" t="e">
        <f t="shared" si="71"/>
        <v>#NUM!</v>
      </c>
      <c r="AV36" s="229" t="e">
        <f t="shared" si="71"/>
        <v>#NUM!</v>
      </c>
      <c r="AY36" s="229" t="e">
        <f>(AY34-AY38)/(((AY34+AY38))/2)</f>
        <v>#NUM!</v>
      </c>
      <c r="AZ36" s="229" t="e">
        <f t="shared" ref="AZ36:BB36" si="72">(AZ34-AZ38)/(((AZ34+AZ38))/2)</f>
        <v>#NUM!</v>
      </c>
      <c r="BA36" s="229" t="e">
        <f t="shared" si="72"/>
        <v>#NUM!</v>
      </c>
      <c r="BB36" s="229" t="e">
        <f t="shared" si="72"/>
        <v>#NUM!</v>
      </c>
      <c r="BC36" s="140"/>
      <c r="BG36" s="296" t="str">
        <f t="shared" si="70"/>
        <v>Outlier index</v>
      </c>
      <c r="BI36" s="229" t="e">
        <f>(BI34-BI38)/(((BI34+BI38))/2)</f>
        <v>#NUM!</v>
      </c>
      <c r="BL36" s="229" t="e">
        <f>(BL34-BL38)/(((BL34+BL38))/2)</f>
        <v>#NUM!</v>
      </c>
      <c r="BM36" s="229" t="e">
        <f t="shared" ref="BM36:BO36" si="73">(BM34-BM38)/(((BM34+BM38))/2)</f>
        <v>#NUM!</v>
      </c>
      <c r="BN36" s="229" t="e">
        <f t="shared" si="73"/>
        <v>#NUM!</v>
      </c>
      <c r="BO36" s="229" t="e">
        <f t="shared" si="73"/>
        <v>#NUM!</v>
      </c>
      <c r="BP36" s="14"/>
      <c r="BS36" s="229" t="e">
        <f>(BS34-BS38)/(((BS34+BS38))/2)</f>
        <v>#NUM!</v>
      </c>
      <c r="BT36" s="229" t="e">
        <f t="shared" ref="BT36:BV36" si="74">(BT34-BT38)/(((BT34+BT38))/2)</f>
        <v>#NUM!</v>
      </c>
      <c r="BU36" s="229" t="e">
        <f t="shared" si="74"/>
        <v>#NUM!</v>
      </c>
      <c r="BV36" s="229" t="e">
        <f t="shared" si="74"/>
        <v>#NUM!</v>
      </c>
      <c r="BW36" s="14"/>
      <c r="BZ36" s="229" t="e">
        <f t="shared" ref="BZ36:CC36" si="75">(BZ34-BZ38)/(((BZ34+BZ38))/2)</f>
        <v>#NUM!</v>
      </c>
      <c r="CA36" s="229" t="e">
        <f t="shared" si="75"/>
        <v>#NUM!</v>
      </c>
      <c r="CB36" s="229" t="e">
        <f t="shared" si="75"/>
        <v>#NUM!</v>
      </c>
      <c r="CC36" s="229" t="e">
        <f t="shared" si="75"/>
        <v>#NUM!</v>
      </c>
      <c r="CD36" s="13"/>
      <c r="CG36" s="229" t="e">
        <f>(CG34-CG38)/(((CG34+CG38))/2)</f>
        <v>#NUM!</v>
      </c>
      <c r="CH36" s="229" t="e">
        <f t="shared" ref="CH36:CI36" si="76">(CH34-CH38)/(((CH34+CH38))/2)</f>
        <v>#NUM!</v>
      </c>
      <c r="CI36" s="229" t="e">
        <f t="shared" si="76"/>
        <v>#NUM!</v>
      </c>
      <c r="CJ36" s="229" t="e">
        <f>(CJ34-CJ38)/(((CJ34+CJ38))/2)</f>
        <v>#NUM!</v>
      </c>
      <c r="CK36" s="14"/>
      <c r="CN36" s="229" t="e">
        <f>(CN34-CN38)/(((CN34+CN38))/2)</f>
        <v>#NUM!</v>
      </c>
      <c r="CO36" s="229" t="e">
        <f t="shared" ref="CO36:CQ36" si="77">(CO34-CO38)/(((CO34+CO38))/2)</f>
        <v>#NUM!</v>
      </c>
      <c r="CP36" s="229" t="e">
        <f t="shared" si="77"/>
        <v>#NUM!</v>
      </c>
      <c r="CQ36" s="229" t="e">
        <f t="shared" si="77"/>
        <v>#NUM!</v>
      </c>
      <c r="CR36" s="14"/>
      <c r="CU36" s="229" t="e">
        <f t="shared" ref="CU36:CX36" si="78">(CU34-CU38)/(((CU34+CU38))/2)</f>
        <v>#NUM!</v>
      </c>
      <c r="CV36" s="229" t="e">
        <f t="shared" si="78"/>
        <v>#NUM!</v>
      </c>
      <c r="CW36" s="229" t="e">
        <f t="shared" si="78"/>
        <v>#NUM!</v>
      </c>
      <c r="CX36" s="229" t="e">
        <f t="shared" si="78"/>
        <v>#NUM!</v>
      </c>
      <c r="CY36" s="14"/>
    </row>
    <row r="37" spans="1:104">
      <c r="A37" s="431"/>
      <c r="B37" s="298"/>
      <c r="C37" s="299"/>
      <c r="D37" s="300" t="str">
        <f t="shared" si="67"/>
        <v>n</v>
      </c>
      <c r="E37" s="291">
        <f t="shared" si="68"/>
        <v>0</v>
      </c>
      <c r="F37" s="52"/>
      <c r="G37" s="175"/>
      <c r="H37" s="291">
        <f t="shared" si="69"/>
        <v>0</v>
      </c>
      <c r="I37" s="291">
        <f t="shared" si="69"/>
        <v>0</v>
      </c>
      <c r="J37" s="291">
        <f t="shared" si="69"/>
        <v>0</v>
      </c>
      <c r="K37" s="291">
        <f t="shared" si="69"/>
        <v>0</v>
      </c>
      <c r="AH37" s="23"/>
      <c r="AI37" s="141"/>
      <c r="AJ37" s="134"/>
      <c r="AK37" s="134"/>
      <c r="AL37" s="134"/>
      <c r="AM37" s="134"/>
      <c r="AN37" s="117"/>
      <c r="AO37" s="157"/>
      <c r="AP37" s="173"/>
      <c r="AQ37" s="53"/>
      <c r="AR37" s="290" t="s">
        <v>32</v>
      </c>
      <c r="AS37" s="291">
        <f>COUNT(AS3:AS32)</f>
        <v>0</v>
      </c>
      <c r="AT37" s="291">
        <f>COUNT(AT3:AT32)</f>
        <v>0</v>
      </c>
      <c r="AU37" s="291">
        <f>COUNT(AU3:AU32)</f>
        <v>0</v>
      </c>
      <c r="AV37" s="291">
        <f>COUNT(AV3:AV32)</f>
        <v>0</v>
      </c>
      <c r="AW37" s="292"/>
      <c r="AX37" s="290" t="str">
        <f>$AR37</f>
        <v>n</v>
      </c>
      <c r="AY37" s="291">
        <f>COUNT(AY3:AY32)</f>
        <v>0</v>
      </c>
      <c r="AZ37" s="291">
        <f>COUNT(AZ3:AZ32)</f>
        <v>0</v>
      </c>
      <c r="BA37" s="291">
        <f>COUNT(BA3:BA32)</f>
        <v>0</v>
      </c>
      <c r="BB37" s="291">
        <f>COUNT(BB3:BB32)</f>
        <v>0</v>
      </c>
      <c r="BC37" s="123"/>
      <c r="BD37" s="176"/>
      <c r="BE37" s="176"/>
      <c r="BF37" s="308"/>
      <c r="BG37" s="300" t="str">
        <f t="shared" si="70"/>
        <v>n</v>
      </c>
      <c r="BH37" s="300"/>
      <c r="BI37" s="291">
        <f>COUNT(BI3:BI32)</f>
        <v>0</v>
      </c>
      <c r="BJ37" s="54"/>
      <c r="BK37" s="290" t="str">
        <f>$AR37</f>
        <v>n</v>
      </c>
      <c r="BL37" s="291">
        <f>COUNT(BL3:BL32)</f>
        <v>0</v>
      </c>
      <c r="BM37" s="291">
        <f>COUNT(BM3:BM32)</f>
        <v>0</v>
      </c>
      <c r="BN37" s="291">
        <f>COUNT(BN3:BN32)</f>
        <v>0</v>
      </c>
      <c r="BO37" s="291">
        <f>COUNT(BO3:BO32)</f>
        <v>0</v>
      </c>
      <c r="BP37" s="177"/>
      <c r="BQ37" s="54"/>
      <c r="BR37" s="290" t="str">
        <f>$AR37</f>
        <v>n</v>
      </c>
      <c r="BS37" s="291">
        <f>COUNT(BS3:BS32)</f>
        <v>0</v>
      </c>
      <c r="BT37" s="291">
        <f>COUNT(BT3:BT32)</f>
        <v>0</v>
      </c>
      <c r="BU37" s="291">
        <f>COUNT(BU3:BU32)</f>
        <v>0</v>
      </c>
      <c r="BV37" s="291">
        <f>COUNT(BV3:BV32)</f>
        <v>0</v>
      </c>
      <c r="BW37" s="177"/>
      <c r="BX37" s="54"/>
      <c r="BY37" s="290" t="str">
        <f>$AR37</f>
        <v>n</v>
      </c>
      <c r="BZ37" s="291">
        <f>COUNT(BZ3:BZ32)</f>
        <v>0</v>
      </c>
      <c r="CA37" s="291">
        <f>COUNT(CA3:CA32)</f>
        <v>0</v>
      </c>
      <c r="CB37" s="291">
        <f>COUNT(CB3:CB32)</f>
        <v>0</v>
      </c>
      <c r="CC37" s="291">
        <f>COUNT(CC3:CC32)</f>
        <v>0</v>
      </c>
      <c r="CD37" s="178"/>
      <c r="CE37" s="54"/>
      <c r="CF37" s="290" t="str">
        <f>$AR37</f>
        <v>n</v>
      </c>
      <c r="CG37" s="291">
        <f>COUNT(CG3:CG32)</f>
        <v>0</v>
      </c>
      <c r="CH37" s="291">
        <f>COUNT(CH3:CH32)</f>
        <v>0</v>
      </c>
      <c r="CI37" s="291">
        <f>COUNT(CI3:CI32)</f>
        <v>0</v>
      </c>
      <c r="CJ37" s="291">
        <f>COUNT(CJ3:CJ32)</f>
        <v>0</v>
      </c>
      <c r="CK37" s="177"/>
      <c r="CL37" s="54"/>
      <c r="CM37" s="290" t="str">
        <f>$AR37</f>
        <v>n</v>
      </c>
      <c r="CN37" s="291">
        <f>COUNT(CN3:CN32)</f>
        <v>0</v>
      </c>
      <c r="CO37" s="291">
        <f>COUNT(CO3:CO32)</f>
        <v>0</v>
      </c>
      <c r="CP37" s="291">
        <f>COUNT(CP3:CP32)</f>
        <v>0</v>
      </c>
      <c r="CQ37" s="291">
        <f>COUNT(CQ3:CQ32)</f>
        <v>0</v>
      </c>
      <c r="CR37" s="177"/>
      <c r="CS37" s="54"/>
      <c r="CT37" s="290" t="str">
        <f>$AR37</f>
        <v>n</v>
      </c>
      <c r="CU37" s="291">
        <f>COUNT(CU3:CU32)</f>
        <v>0</v>
      </c>
      <c r="CV37" s="291">
        <f>COUNT(CV3:CV32)</f>
        <v>0</v>
      </c>
      <c r="CW37" s="291">
        <f>COUNT(CW3:CW32)</f>
        <v>0</v>
      </c>
      <c r="CX37" s="291">
        <f>COUNT(CX3:CX32)</f>
        <v>0</v>
      </c>
      <c r="CY37" s="14"/>
    </row>
    <row r="38" spans="1:104" s="216" customFormat="1">
      <c r="A38" s="431"/>
      <c r="B38" s="217"/>
      <c r="C38" s="301"/>
      <c r="D38" s="302" t="str">
        <f t="shared" si="67"/>
        <v>Mean</v>
      </c>
      <c r="E38" s="303" t="e">
        <f t="shared" si="68"/>
        <v>#DIV/0!</v>
      </c>
      <c r="F38" s="214"/>
      <c r="G38" s="215"/>
      <c r="H38" s="295" t="e">
        <f t="shared" si="69"/>
        <v>#DIV/0!</v>
      </c>
      <c r="I38" s="295" t="e">
        <f t="shared" si="69"/>
        <v>#DIV/0!</v>
      </c>
      <c r="J38" s="295" t="e">
        <f t="shared" si="69"/>
        <v>#DIV/0!</v>
      </c>
      <c r="K38" s="295" t="e">
        <f t="shared" si="69"/>
        <v>#DIV/0!</v>
      </c>
      <c r="Z38" s="132"/>
      <c r="AA38" s="130"/>
      <c r="AB38" s="219"/>
      <c r="AC38" s="219"/>
      <c r="AD38" s="219"/>
      <c r="AE38" s="219"/>
      <c r="AF38" s="219"/>
      <c r="AG38" s="219"/>
      <c r="AH38" s="220"/>
      <c r="AI38" s="221"/>
      <c r="AJ38" s="222"/>
      <c r="AK38" s="222"/>
      <c r="AM38" s="222"/>
      <c r="AN38" s="223"/>
      <c r="AO38" s="223"/>
      <c r="AP38" s="224"/>
      <c r="AQ38" s="225"/>
      <c r="AR38" s="235" t="s">
        <v>24</v>
      </c>
      <c r="AS38" s="293" t="e">
        <f>AVERAGEIFS(AS3:AS32,AS3:AS32,"&lt;&gt;IKKE.TILGÆNGELIG",AS3:AS32,"&lt;&gt;PUUTTUU",AS3:AS32,"&lt;&gt;NON.DISP",AS3:AS32,"&lt;&gt;NB",AS3:AS32,"&lt;&gt;IT",AS3:AS32,"&lt;&gt;BRAK",AS3:AS32,"&lt;&gt;NÃO.DISP",AS3:AS32,"&lt;&gt;НД",AS3:AS32,"&lt;&gt;SAKNAS",AS3:AS32,"&lt;&gt;NOD",AS3:AS32,"&lt;&gt;NEDEF",AS3:AS32,"&lt;&gt;YOKSAY",AS3:AS32,"&lt;&gt;#N/A",AS3:AS32,"&lt;&gt;#NV")</f>
        <v>#DIV/0!</v>
      </c>
      <c r="AT38" s="293" t="e">
        <f>AVERAGEIFS(AT3:AT32,AT3:AT32,"&lt;&gt;IKKE.TILGÆNGELIG",AT3:AT32,"&lt;&gt;PUUTTUU",AT3:AT32,"&lt;&gt;NON.DISP",AT3:AT32,"&lt;&gt;NB",AT3:AT32,"&lt;&gt;IT",AT3:AT32,"&lt;&gt;BRAK",AT3:AT32,"&lt;&gt;NÃO.DISP",AT3:AT32,"&lt;&gt;НД",AT3:AT32,"&lt;&gt;SAKNAS",AT3:AT32,"&lt;&gt;NOD",AT3:AT32,"&lt;&gt;NEDEF",AT3:AT32,"&lt;&gt;YOKSAY",AT3:AT32,"&lt;&gt;#N/A",AT3:AT32,"&lt;&gt;#NV")</f>
        <v>#DIV/0!</v>
      </c>
      <c r="AU38" s="293" t="e">
        <f>AVERAGEIFS(AU3:AU32,AU3:AU32,"&lt;&gt;IKKE.TILGÆNGELIG",AU3:AU32,"&lt;&gt;PUUTTUU",AU3:AU32,"&lt;&gt;NON.DISP",AU3:AU32,"&lt;&gt;NB",AU3:AU32,"&lt;&gt;IT",AU3:AU32,"&lt;&gt;BRAK",AU3:AU32,"&lt;&gt;NÃO.DISP",AU3:AU32,"&lt;&gt;НД",AU3:AU32,"&lt;&gt;SAKNAS",AU3:AU32,"&lt;&gt;NOD",AU3:AU32,"&lt;&gt;NEDEF",AU3:AU32,"&lt;&gt;YOKSAY",AU3:AU32,"&lt;&gt;#N/A",AU3:AU32,"&lt;&gt;#NV")</f>
        <v>#DIV/0!</v>
      </c>
      <c r="AV38" s="293" t="e">
        <f>AVERAGEIFS(AV3:AV32,AV3:AV32,"&lt;&gt;IKKE.TILGÆNGELIG",AV3:AV32,"&lt;&gt;PUUTTUU",AV3:AV32,"&lt;&gt;NON.DISP",AV3:AV32,"&lt;&gt;NB",AV3:AV32,"&lt;&gt;IT",AV3:AV32,"&lt;&gt;BRAK",AV3:AV32,"&lt;&gt;NÃO.DISP",AV3:AV32,"&lt;&gt;НД",AV3:AV32,"&lt;&gt;SAKNAS",AV3:AV32,"&lt;&gt;NOD",AV3:AV32,"&lt;&gt;NEDEF",AV3:AV32,"&lt;&gt;YOKSAY",AV3:AV32,"&lt;&gt;#N/A",AV3:AV32,"&lt;&gt;#NV")</f>
        <v>#DIV/0!</v>
      </c>
      <c r="AW38" s="230"/>
      <c r="AX38" s="235" t="str">
        <f>$AR38</f>
        <v>Mean</v>
      </c>
      <c r="AY38" s="293" t="e">
        <f>AVERAGEIFS(AY3:AY32,AY3:AY32,"&lt;&gt;IKKE.TILGÆNGELIG",AY3:AY32,"&lt;&gt;PUUTTUU",AY3:AY32,"&lt;&gt;NON.DISP",AY3:AY32,"&lt;&gt;NB",AY3:AY32,"&lt;&gt;IT",AY3:AY32,"&lt;&gt;BRAK",AY3:AY32,"&lt;&gt;NÃO.DISP",AY3:AY32,"&lt;&gt;НД",AY3:AY32,"&lt;&gt;SAKNAS",AY3:AY32,"&lt;&gt;NOD",AY3:AY32,"&lt;&gt;NEDEF",AY3:AY32,"&lt;&gt;YOKSAY",AY3:AY32,"&lt;&gt;#N/A",AY3:AY32,"&lt;&gt;#NV")</f>
        <v>#DIV/0!</v>
      </c>
      <c r="AZ38" s="293" t="e">
        <f>AVERAGEIFS(AZ3:AZ32,AZ3:AZ32,"&lt;&gt;IKKE.TILGÆNGELIG",AZ3:AZ32,"&lt;&gt;PUUTTUU",AZ3:AZ32,"&lt;&gt;NON.DISP",AZ3:AZ32,"&lt;&gt;NB",AZ3:AZ32,"&lt;&gt;IT",AZ3:AZ32,"&lt;&gt;BRAK",AZ3:AZ32,"&lt;&gt;NÃO.DISP",AZ3:AZ32,"&lt;&gt;НД",AZ3:AZ32,"&lt;&gt;SAKNAS",AZ3:AZ32,"&lt;&gt;NOD",AZ3:AZ32,"&lt;&gt;NEDEF",AZ3:AZ32,"&lt;&gt;YOKSAY",AZ3:AZ32,"&lt;&gt;#N/A",AZ3:AZ32,"&lt;&gt;#NV")</f>
        <v>#DIV/0!</v>
      </c>
      <c r="BA38" s="293" t="e">
        <f>AVERAGEIFS(BA3:BA32,BA3:BA32,"&lt;&gt;IKKE.TILGÆNGELIG",BA3:BA32,"&lt;&gt;PUUTTUU",BA3:BA32,"&lt;&gt;NON.DISP",BA3:BA32,"&lt;&gt;NB",BA3:BA32,"&lt;&gt;IT",BA3:BA32,"&lt;&gt;BRAK",BA3:BA32,"&lt;&gt;NÃO.DISP",BA3:BA32,"&lt;&gt;НД",BA3:BA32,"&lt;&gt;SAKNAS",BA3:BA32,"&lt;&gt;NOD",BA3:BA32,"&lt;&gt;NEDEF",BA3:BA32,"&lt;&gt;YOKSAY",BA3:BA32,"&lt;&gt;#N/A",BA3:BA32,"&lt;&gt;#NV")</f>
        <v>#DIV/0!</v>
      </c>
      <c r="BB38" s="293" t="e">
        <f>AVERAGEIFS(BB3:BB32,BB3:BB32,"&lt;&gt;IKKE.TILGÆNGELIG",BB3:BB32,"&lt;&gt;PUUTTUU",BB3:BB32,"&lt;&gt;NON.DISP",BB3:BB32,"&lt;&gt;NB",BB3:BB32,"&lt;&gt;IT",BB3:BB32,"&lt;&gt;BRAK",BB3:BB32,"&lt;&gt;NÃO.DISP",BB3:BB32,"&lt;&gt;НД",BB3:BB32,"&lt;&gt;SAKNAS",BB3:BB32,"&lt;&gt;NOD",BB3:BB32,"&lt;&gt;NEDEF",BB3:BB32,"&lt;&gt;YOKSAY",BB3:BB32,"&lt;&gt;#N/A",BB3:BB32,"&lt;&gt;#NV")</f>
        <v>#DIV/0!</v>
      </c>
      <c r="BC38" s="231"/>
      <c r="BD38" s="232"/>
      <c r="BE38" s="232"/>
      <c r="BF38" s="237"/>
      <c r="BG38" s="309" t="str">
        <f t="shared" si="70"/>
        <v>Mean</v>
      </c>
      <c r="BH38" s="310">
        <f>BI37</f>
        <v>0</v>
      </c>
      <c r="BI38" s="311" t="e">
        <f>AVERAGE(BI3:BI32)</f>
        <v>#DIV/0!</v>
      </c>
      <c r="BJ38" s="233"/>
      <c r="BK38" s="235" t="str">
        <f>$AR38</f>
        <v>Mean</v>
      </c>
      <c r="BL38" s="293" t="e">
        <f>AVERAGEIFS(BL3:BL32,BL3:BL32,"&lt;&gt;IKKE.TILGÆNGELIG",BL3:BL32,"&lt;&gt;PUUTTUU",BL3:BL32,"&lt;&gt;NON.DISP",BL3:BL32,"&lt;&gt;NB",BL3:BL32,"&lt;&gt;IT",BL3:BL32,"&lt;&gt;BRAK",BL3:BL32,"&lt;&gt;NÃO.DISP",BL3:BL32,"&lt;&gt;НД",BL3:BL32,"&lt;&gt;SAKNAS",BL3:BL32,"&lt;&gt;NOD",BL3:BL32,"&lt;&gt;NEDEF",BL3:BL32,"&lt;&gt;YOKSAY",BL3:BL32,"&lt;&gt;#N/A",BL3:BL32,"&lt;&gt;#NV")</f>
        <v>#DIV/0!</v>
      </c>
      <c r="BM38" s="293" t="e">
        <f>AVERAGEIFS(BM3:BM32,BM3:BM32,"&lt;&gt;IKKE.TILGÆNGELIG",BM3:BM32,"&lt;&gt;PUUTTUU",BM3:BM32,"&lt;&gt;NON.DISP",BM3:BM32,"&lt;&gt;NB",BM3:BM32,"&lt;&gt;IT",BM3:BM32,"&lt;&gt;BRAK",BM3:BM32,"&lt;&gt;NÃO.DISP",BM3:BM32,"&lt;&gt;НД",BM3:BM32,"&lt;&gt;SAKNAS",BM3:BM32,"&lt;&gt;NOD",BM3:BM32,"&lt;&gt;NEDEF",BM3:BM32,"&lt;&gt;YOKSAY",BM3:BM32,"&lt;&gt;#N/A",BM3:BM32,"&lt;&gt;#NV")</f>
        <v>#DIV/0!</v>
      </c>
      <c r="BN38" s="293" t="e">
        <f>AVERAGEIFS(BN3:BN32,BN3:BN32,"&lt;&gt;IKKE.TILGÆNGELIG",BN3:BN32,"&lt;&gt;PUUTTUU",BN3:BN32,"&lt;&gt;NON.DISP",BN3:BN32,"&lt;&gt;NB",BN3:BN32,"&lt;&gt;IT",BN3:BN32,"&lt;&gt;BRAK",BN3:BN32,"&lt;&gt;NÃO.DISP",BN3:BN32,"&lt;&gt;НД",BN3:BN32,"&lt;&gt;SAKNAS",BN3:BN32,"&lt;&gt;NOD",BN3:BN32,"&lt;&gt;NEDEF",BN3:BN32,"&lt;&gt;YOKSAY",BN3:BN32,"&lt;&gt;#N/A",BN3:BN32,"&lt;&gt;#NV")</f>
        <v>#DIV/0!</v>
      </c>
      <c r="BO38" s="293" t="e">
        <f>AVERAGEIFS(BO3:BO32,BO3:BO32,"&lt;&gt;IKKE.TILGÆNGELIG",BO3:BO32,"&lt;&gt;PUUTTUU",BO3:BO32,"&lt;&gt;NON.DISP",BO3:BO32,"&lt;&gt;NB",BO3:BO32,"&lt;&gt;IT",BO3:BO32,"&lt;&gt;BRAK",BO3:BO32,"&lt;&gt;NÃO.DISP",BO3:BO32,"&lt;&gt;НД",BO3:BO32,"&lt;&gt;SAKNAS",BO3:BO32,"&lt;&gt;NOD",BO3:BO32,"&lt;&gt;NEDEF",BO3:BO32,"&lt;&gt;YOKSAY",BO3:BO32,"&lt;&gt;#N/A",BO3:BO32,"&lt;&gt;#NV")</f>
        <v>#DIV/0!</v>
      </c>
      <c r="BP38" s="234"/>
      <c r="BQ38" s="232"/>
      <c r="BR38" s="235" t="str">
        <f>$AR38</f>
        <v>Mean</v>
      </c>
      <c r="BS38" s="313" t="e">
        <f>AVERAGEIFS(BS3:BS32,BS3:BS32,"&lt;&gt;IKKE.TILGÆNGELIG",BS3:BS32,"&lt;&gt;PUUTTUU",BS3:BS32,"&lt;&gt;NON.DISP",BS3:BS32,"&lt;&gt;NB",BS3:BS32,"&lt;&gt;IT",BS3:BS32,"&lt;&gt;BRAK",BS3:BS32,"&lt;&gt;NÃO.DISP",BS3:BS32,"&lt;&gt;НД",BS3:BS32,"&lt;&gt;SAKNAS",BS3:BS32,"&lt;&gt;NOD",BS3:BS32,"&lt;&gt;NEDEF",BS3:BS32,"&lt;&gt;YOKSAY",BS3:BS32,"&lt;&gt;#N/A",BS3:BS32,"&lt;&gt;#NV")</f>
        <v>#DIV/0!</v>
      </c>
      <c r="BT38" s="313" t="e">
        <f>AVERAGEIFS(BT3:BT32,BT3:BT32,"&lt;&gt;IKKE.TILGÆNGELIG",BT3:BT32,"&lt;&gt;PUUTTUU",BT3:BT32,"&lt;&gt;NON.DISP",BT3:BT32,"&lt;&gt;NB",BT3:BT32,"&lt;&gt;IT",BT3:BT32,"&lt;&gt;BRAK",BT3:BT32,"&lt;&gt;NÃO.DISP",BT3:BT32,"&lt;&gt;НД",BT3:BT32,"&lt;&gt;SAKNAS",BT3:BT32,"&lt;&gt;NOD",BT3:BT32,"&lt;&gt;NEDEF",BT3:BT32,"&lt;&gt;YOKSAY",BT3:BT32,"&lt;&gt;#N/A",BT3:BT32,"&lt;&gt;#NV")</f>
        <v>#DIV/0!</v>
      </c>
      <c r="BU38" s="313" t="e">
        <f>AVERAGEIFS(BU3:BU32,BU3:BU32,"&lt;&gt;IKKE.TILGÆNGELIG",BU3:BU32,"&lt;&gt;PUUTTUU",BU3:BU32,"&lt;&gt;NON.DISP",BU3:BU32,"&lt;&gt;NB",BU3:BU32,"&lt;&gt;IT",BU3:BU32,"&lt;&gt;BRAK",BU3:BU32,"&lt;&gt;NÃO.DISP",BU3:BU32,"&lt;&gt;НД",BU3:BU32,"&lt;&gt;SAKNAS",BU3:BU32,"&lt;&gt;NOD",BU3:BU32,"&lt;&gt;NEDEF",BU3:BU32,"&lt;&gt;YOKSAY",BU3:BU32,"&lt;&gt;#N/A",BU3:BU32,"&lt;&gt;#NV")</f>
        <v>#DIV/0!</v>
      </c>
      <c r="BV38" s="313" t="e">
        <f>AVERAGEIFS(BV3:BV32,BV3:BV32,"&lt;&gt;IKKE.TILGÆNGELIG",BV3:BV32,"&lt;&gt;PUUTTUU",BV3:BV32,"&lt;&gt;NON.DISP",BV3:BV32,"&lt;&gt;NB",BV3:BV32,"&lt;&gt;IT",BV3:BV32,"&lt;&gt;BRAK",BV3:BV32,"&lt;&gt;NÃO.DISP",BV3:BV32,"&lt;&gt;НД",BV3:BV32,"&lt;&gt;SAKNAS",BV3:BV32,"&lt;&gt;NOD",BV3:BV32,"&lt;&gt;NEDEF",BV3:BV32,"&lt;&gt;YOKSAY",BV3:BV32,"&lt;&gt;#N/A",BV3:BV32,"&lt;&gt;#NV")</f>
        <v>#DIV/0!</v>
      </c>
      <c r="BW38" s="234"/>
      <c r="BX38" s="235"/>
      <c r="BY38" s="235" t="str">
        <f>$AR38</f>
        <v>Mean</v>
      </c>
      <c r="BZ38" s="313" t="e">
        <f>AVERAGEIFS(BZ3:BZ32,BZ3:BZ32,"&lt;&gt;IKKE.TILGÆNGELIG",BZ3:BZ32,"&lt;&gt;PUUTTUU",BZ3:BZ32,"&lt;&gt;NON.DISP",BZ3:BZ32,"&lt;&gt;NB",BZ3:BZ32,"&lt;&gt;IT",BZ3:BZ32,"&lt;&gt;BRAK",BZ3:BZ32,"&lt;&gt;NÃO.DISP",BZ3:BZ32,"&lt;&gt;НД",BZ3:BZ32,"&lt;&gt;SAKNAS",BZ3:BZ32,"&lt;&gt;NOD",BZ3:BZ32,"&lt;&gt;NEDEF",BZ3:BZ32,"&lt;&gt;YOKSAY",BZ3:BZ32,"&lt;&gt;#N/A",BZ3:BZ32,"&lt;&gt;#NV")</f>
        <v>#DIV/0!</v>
      </c>
      <c r="CA38" s="313" t="e">
        <f>AVERAGEIFS(CA3:CA32,CA3:CA32,"&lt;&gt;IKKE.TILGÆNGELIG",CA3:CA32,"&lt;&gt;PUUTTUU",CA3:CA32,"&lt;&gt;NON.DISP",CA3:CA32,"&lt;&gt;NB",CA3:CA32,"&lt;&gt;IT",CA3:CA32,"&lt;&gt;BRAK",CA3:CA32,"&lt;&gt;NÃO.DISP",CA3:CA32,"&lt;&gt;НД",CA3:CA32,"&lt;&gt;SAKNAS",CA3:CA32,"&lt;&gt;NOD",CA3:CA32,"&lt;&gt;NEDEF",CA3:CA32,"&lt;&gt;YOKSAY",CA3:CA32,"&lt;&gt;#N/A",CA3:CA32,"&lt;&gt;#NV")</f>
        <v>#DIV/0!</v>
      </c>
      <c r="CB38" s="313" t="e">
        <f>AVERAGEIFS(CB3:CB32,CB3:CB32,"&lt;&gt;IKKE.TILGÆNGELIG",CB3:CB32,"&lt;&gt;PUUTTUU",CB3:CB32,"&lt;&gt;NON.DISP",CB3:CB32,"&lt;&gt;NB",CB3:CB32,"&lt;&gt;IT",CB3:CB32,"&lt;&gt;BRAK",CB3:CB32,"&lt;&gt;NÃO.DISP",CB3:CB32,"&lt;&gt;НД",CB3:CB32,"&lt;&gt;SAKNAS",CB3:CB32,"&lt;&gt;NOD",CB3:CB32,"&lt;&gt;NEDEF",CB3:CB32,"&lt;&gt;YOKSAY",CB3:CB32,"&lt;&gt;#N/A",CB3:CB32,"&lt;&gt;#NV")</f>
        <v>#DIV/0!</v>
      </c>
      <c r="CC38" s="313" t="e">
        <f>AVERAGEIFS(CC3:CC32,CC3:CC32,"&lt;&gt;IKKE.TILGÆNGELIG",CC3:CC32,"&lt;&gt;PUUTTUU",CC3:CC32,"&lt;&gt;NON.DISP",CC3:CC32,"&lt;&gt;NB",CC3:CC32,"&lt;&gt;IT",CC3:CC32,"&lt;&gt;BRAK",CC3:CC32,"&lt;&gt;NÃO.DISP",CC3:CC32,"&lt;&gt;НД",CC3:CC32,"&lt;&gt;SAKNAS",CC3:CC32,"&lt;&gt;NOD",CC3:CC32,"&lt;&gt;NEDEF",CC3:CC32,"&lt;&gt;YOKSAY",CC3:CC32,"&lt;&gt;#N/A",CC3:CC32,"&lt;&gt;#NV")</f>
        <v>#DIV/0!</v>
      </c>
      <c r="CD38" s="234"/>
      <c r="CE38" s="233"/>
      <c r="CF38" s="235" t="str">
        <f>$AR38</f>
        <v>Mean</v>
      </c>
      <c r="CG38" s="293" t="e">
        <f>AVERAGEIFS(CG3:CG32,CG3:CG32,"&lt;&gt;IKKE.TILGÆNGELIG",CG3:CG32,"&lt;&gt;PUUTTUU",CG3:CG32,"&lt;&gt;NON.DISP",CG3:CG32,"&lt;&gt;NB",CG3:CG32,"&lt;&gt;IT",CG3:CG32,"&lt;&gt;BRAK",CG3:CG32,"&lt;&gt;NÃO.DISP",CG3:CG32,"&lt;&gt;НД",CG3:CG32,"&lt;&gt;SAKNAS",CG3:CG32,"&lt;&gt;NOD",CG3:CG32,"&lt;&gt;NEDEF",CG3:CG32,"&lt;&gt;YOKSAY",CG3:CG32,"&lt;&gt;#N/A",CG3:CG32,"&lt;&gt;#NV")</f>
        <v>#DIV/0!</v>
      </c>
      <c r="CH38" s="293" t="e">
        <f>AVERAGEIFS(CH3:CH32,CH3:CH32,"&lt;&gt;IKKE.TILGÆNGELIG",CH3:CH32,"&lt;&gt;PUUTTUU",CH3:CH32,"&lt;&gt;NON.DISP",CH3:CH32,"&lt;&gt;NB",CH3:CH32,"&lt;&gt;IT",CH3:CH32,"&lt;&gt;BRAK",CH3:CH32,"&lt;&gt;NÃO.DISP",CH3:CH32,"&lt;&gt;НД",CH3:CH32,"&lt;&gt;SAKNAS",CH3:CH32,"&lt;&gt;NOD",CH3:CH32,"&lt;&gt;NEDEF",CH3:CH32,"&lt;&gt;YOKSAY",CH3:CH32,"&lt;&gt;#N/A",CH3:CH32,"&lt;&gt;#NV")</f>
        <v>#DIV/0!</v>
      </c>
      <c r="CI38" s="293" t="e">
        <f>AVERAGEIFS(CI3:CI32,CI3:CI32,"&lt;&gt;IKKE.TILGÆNGELIG",CI3:CI32,"&lt;&gt;PUUTTUU",CI3:CI32,"&lt;&gt;NON.DISP",CI3:CI32,"&lt;&gt;NB",CI3:CI32,"&lt;&gt;IT",CI3:CI32,"&lt;&gt;BRAK",CI3:CI32,"&lt;&gt;NÃO.DISP",CI3:CI32,"&lt;&gt;НД",CI3:CI32,"&lt;&gt;SAKNAS",CI3:CI32,"&lt;&gt;NOD",CI3:CI32,"&lt;&gt;NEDEF",CI3:CI32,"&lt;&gt;YOKSAY",CI3:CI32,"&lt;&gt;#N/A",CI3:CI32,"&lt;&gt;#NV")</f>
        <v>#DIV/0!</v>
      </c>
      <c r="CJ38" s="293" t="e">
        <f>AVERAGEIFS(CJ3:CJ32,CJ3:CJ32,"&lt;&gt;IKKE.TILGÆNGELIG",CJ3:CJ32,"&lt;&gt;PUUTTUU",CJ3:CJ32,"&lt;&gt;NON.DISP",CJ3:CJ32,"&lt;&gt;NB",CJ3:CJ32,"&lt;&gt;IT",CJ3:CJ32,"&lt;&gt;BRAK",CJ3:CJ32,"&lt;&gt;NÃO.DISP",CJ3:CJ32,"&lt;&gt;НД",CJ3:CJ32,"&lt;&gt;SAKNAS",CJ3:CJ32,"&lt;&gt;NOD",CJ3:CJ32,"&lt;&gt;NEDEF",CJ3:CJ32,"&lt;&gt;YOKSAY",CJ3:CJ32,"&lt;&gt;#N/A",CJ3:CJ32,"&lt;&gt;#NV")</f>
        <v>#DIV/0!</v>
      </c>
      <c r="CK38" s="234"/>
      <c r="CL38" s="233"/>
      <c r="CM38" s="235" t="str">
        <f>$AR38</f>
        <v>Mean</v>
      </c>
      <c r="CN38" s="313" t="e">
        <f>AVERAGEIFS(CN3:CN32,CN3:CN32,"&lt;&gt;IKKE.TILGÆNGELIG",CN3:CN32,"&lt;&gt;PUUTTUU",CN3:CN32,"&lt;&gt;NON.DISP",CN3:CN32,"&lt;&gt;NB",CN3:CN32,"&lt;&gt;IT",CN3:CN32,"&lt;&gt;BRAK",CN3:CN32,"&lt;&gt;NÃO.DISP",CN3:CN32,"&lt;&gt;НД",CN3:CN32,"&lt;&gt;SAKNAS",CN3:CN32,"&lt;&gt;NOD",CN3:CN32,"&lt;&gt;NEDEF",CN3:CN32,"&lt;&gt;YOKSAY",CN3:CN32,"&lt;&gt;#N/A",CN3:CN32,"&lt;&gt;#NV")</f>
        <v>#DIV/0!</v>
      </c>
      <c r="CO38" s="313" t="e">
        <f>AVERAGEIFS(CO3:CO32,CO3:CO32,"&lt;&gt;IKKE.TILGÆNGELIG",CO3:CO32,"&lt;&gt;PUUTTUU",CO3:CO32,"&lt;&gt;NON.DISP",CO3:CO32,"&lt;&gt;NB",CO3:CO32,"&lt;&gt;IT",CO3:CO32,"&lt;&gt;BRAK",CO3:CO32,"&lt;&gt;NÃO.DISP",CO3:CO32,"&lt;&gt;НД",CO3:CO32,"&lt;&gt;SAKNAS",CO3:CO32,"&lt;&gt;NOD",CO3:CO32,"&lt;&gt;NEDEF",CO3:CO32,"&lt;&gt;YOKSAY",CO3:CO32,"&lt;&gt;#N/A",CO3:CO32,"&lt;&gt;#NV")</f>
        <v>#DIV/0!</v>
      </c>
      <c r="CP38" s="313" t="e">
        <f>AVERAGEIFS(CP3:CP32,CP3:CP32,"&lt;&gt;IKKE.TILGÆNGELIG",CP3:CP32,"&lt;&gt;PUUTTUU",CP3:CP32,"&lt;&gt;NON.DISP",CP3:CP32,"&lt;&gt;NB",CP3:CP32,"&lt;&gt;IT",CP3:CP32,"&lt;&gt;BRAK",CP3:CP32,"&lt;&gt;NÃO.DISP",CP3:CP32,"&lt;&gt;НД",CP3:CP32,"&lt;&gt;SAKNAS",CP3:CP32,"&lt;&gt;NOD",CP3:CP32,"&lt;&gt;NEDEF",CP3:CP32,"&lt;&gt;YOKSAY",CP3:CP32,"&lt;&gt;#N/A",CP3:CP32,"&lt;&gt;#NV")</f>
        <v>#DIV/0!</v>
      </c>
      <c r="CQ38" s="313" t="e">
        <f>AVERAGEIFS(CQ3:CQ32,CQ3:CQ32,"&lt;&gt;IKKE.TILGÆNGELIG",CQ3:CQ32,"&lt;&gt;PUUTTUU",CQ3:CQ32,"&lt;&gt;NON.DISP",CQ3:CQ32,"&lt;&gt;NB",CQ3:CQ32,"&lt;&gt;IT",CQ3:CQ32,"&lt;&gt;BRAK",CQ3:CQ32,"&lt;&gt;NÃO.DISP",CQ3:CQ32,"&lt;&gt;НД",CQ3:CQ32,"&lt;&gt;SAKNAS",CQ3:CQ32,"&lt;&gt;NOD",CQ3:CQ32,"&lt;&gt;NEDEF",CQ3:CQ32,"&lt;&gt;YOKSAY",CQ3:CQ32,"&lt;&gt;#N/A",CQ3:CQ32,"&lt;&gt;#NV")</f>
        <v>#DIV/0!</v>
      </c>
      <c r="CR38" s="234"/>
      <c r="CS38" s="233"/>
      <c r="CT38" s="235" t="str">
        <f>$AR38</f>
        <v>Mean</v>
      </c>
      <c r="CU38" s="313" t="e">
        <f>AVERAGEIFS(CU3:CU32,CU3:CU32,"&lt;&gt;IKKE.TILGÆNGELIG",CU3:CU32,"&lt;&gt;PUUTTUU",CU3:CU32,"&lt;&gt;NON.DISP",CU3:CU32,"&lt;&gt;NB",CU3:CU32,"&lt;&gt;IT",CU3:CU32,"&lt;&gt;BRAK",CU3:CU32,"&lt;&gt;NÃO.DISP",CU3:CU32,"&lt;&gt;НД",CU3:CU32,"&lt;&gt;SAKNAS",CU3:CU32,"&lt;&gt;NOD",CU3:CU32,"&lt;&gt;NEDEF",CU3:CU32,"&lt;&gt;YOKSAY",CU3:CU32,"&lt;&gt;#N/A",CU3:CU32,"&lt;&gt;#NV")</f>
        <v>#DIV/0!</v>
      </c>
      <c r="CV38" s="313" t="e">
        <f>AVERAGEIFS(CV3:CV32,CV3:CV32,"&lt;&gt;IKKE.TILGÆNGELIG",CV3:CV32,"&lt;&gt;PUUTTUU",CV3:CV32,"&lt;&gt;NON.DISP",CV3:CV32,"&lt;&gt;NB",CV3:CV32,"&lt;&gt;IT",CV3:CV32,"&lt;&gt;BRAK",CV3:CV32,"&lt;&gt;NÃO.DISP",CV3:CV32,"&lt;&gt;НД",CV3:CV32,"&lt;&gt;SAKNAS",CV3:CV32,"&lt;&gt;NOD",CV3:CV32,"&lt;&gt;NEDEF",CV3:CV32,"&lt;&gt;YOKSAY",CV3:CV32,"&lt;&gt;#N/A",CV3:CV32,"&lt;&gt;#NV")</f>
        <v>#DIV/0!</v>
      </c>
      <c r="CW38" s="313" t="e">
        <f>AVERAGEIFS(CW3:CW32,CW3:CW32,"&lt;&gt;IKKE.TILGÆNGELIG",CW3:CW32,"&lt;&gt;PUUTTUU",CW3:CW32,"&lt;&gt;NON.DISP",CW3:CW32,"&lt;&gt;NB",CW3:CW32,"&lt;&gt;IT",CW3:CW32,"&lt;&gt;BRAK",CW3:CW32,"&lt;&gt;NÃO.DISP",CW3:CW32,"&lt;&gt;НД",CW3:CW32,"&lt;&gt;SAKNAS",CW3:CW32,"&lt;&gt;NOD",CW3:CW32,"&lt;&gt;NEDEF",CW3:CW32,"&lt;&gt;YOKSAY",CW3:CW32,"&lt;&gt;#N/A",CW3:CW32,"&lt;&gt;#NV")</f>
        <v>#DIV/0!</v>
      </c>
      <c r="CX38" s="313" t="e">
        <f>AVERAGEIFS(CX3:CX32,CX3:CX32,"&lt;&gt;IKKE.TILGÆNGELIG",CX3:CX32,"&lt;&gt;PUUTTUU",CX3:CX32,"&lt;&gt;NON.DISP",CX3:CX32,"&lt;&gt;NB",CX3:CX32,"&lt;&gt;IT",CX3:CX32,"&lt;&gt;BRAK",CX3:CX32,"&lt;&gt;NÃO.DISP",CX3:CX32,"&lt;&gt;НД",CX3:CX32,"&lt;&gt;SAKNAS",CX3:CX32,"&lt;&gt;NOD",CX3:CX32,"&lt;&gt;NEDEF",CX3:CX32,"&lt;&gt;YOKSAY",CX3:CX32,"&lt;&gt;#N/A",CX3:CX32,"&lt;&gt;#NV")</f>
        <v>#DIV/0!</v>
      </c>
      <c r="CY38" s="236"/>
    </row>
    <row r="39" spans="1:104" s="216" customFormat="1">
      <c r="A39" s="432"/>
      <c r="B39" s="305"/>
      <c r="C39" s="304"/>
      <c r="D39" s="302" t="str">
        <f t="shared" si="67"/>
        <v>SD</v>
      </c>
      <c r="E39" s="303" t="e">
        <f t="shared" si="68"/>
        <v>#DIV/0!</v>
      </c>
      <c r="F39" s="214"/>
      <c r="G39" s="214"/>
      <c r="H39" s="295" t="e">
        <f t="shared" si="69"/>
        <v>#DIV/0!</v>
      </c>
      <c r="I39" s="295" t="e">
        <f t="shared" si="69"/>
        <v>#DIV/0!</v>
      </c>
      <c r="J39" s="295" t="e">
        <f t="shared" si="69"/>
        <v>#DIV/0!</v>
      </c>
      <c r="K39" s="295" t="e">
        <f t="shared" si="69"/>
        <v>#DIV/0!</v>
      </c>
      <c r="Z39" s="218"/>
      <c r="AA39" s="219"/>
      <c r="AB39" s="219"/>
      <c r="AC39" s="219"/>
      <c r="AD39" s="219"/>
      <c r="AE39" s="219"/>
      <c r="AF39" s="219"/>
      <c r="AG39" s="219"/>
      <c r="AH39" s="220"/>
      <c r="AI39" s="221"/>
      <c r="AJ39" s="222"/>
      <c r="AK39" s="222"/>
      <c r="AL39" s="222"/>
      <c r="AM39" s="222"/>
      <c r="AN39" s="227"/>
      <c r="AO39" s="226"/>
      <c r="AP39" s="224"/>
      <c r="AQ39" s="225"/>
      <c r="AR39" s="235" t="s">
        <v>22</v>
      </c>
      <c r="AS39" s="293" t="e">
        <f t="array" ref="AS39">STDEV(IF(ISNUMBER(AS3:AS32),AS3:AS32))</f>
        <v>#DIV/0!</v>
      </c>
      <c r="AT39" s="293" t="e">
        <f t="array" ref="AT39">STDEV(IF(ISNUMBER(AT3:AT32),AT3:AT32))</f>
        <v>#DIV/0!</v>
      </c>
      <c r="AU39" s="293" t="e">
        <f t="array" ref="AU39">STDEV(IF(ISNUMBER(AU3:AU32),AU3:AU32))</f>
        <v>#DIV/0!</v>
      </c>
      <c r="AV39" s="293" t="e">
        <f t="array" ref="AV39">STDEV(IF(ISNUMBER(AV3:AV32),AV3:AV32))</f>
        <v>#DIV/0!</v>
      </c>
      <c r="AW39" s="237"/>
      <c r="AX39" s="235" t="str">
        <f>$AR39</f>
        <v>SD</v>
      </c>
      <c r="AY39" s="293" t="e">
        <f t="array" ref="AY39">STDEV(IF(ISNUMBER(AY3:AY32),AY3:AY32))</f>
        <v>#DIV/0!</v>
      </c>
      <c r="AZ39" s="293" t="e">
        <f t="array" ref="AZ39">STDEV(IF(ISNUMBER(AZ3:AZ32),AZ3:AZ32))</f>
        <v>#DIV/0!</v>
      </c>
      <c r="BA39" s="293" t="e">
        <f t="array" ref="BA39">STDEV(IF(ISNUMBER(BA3:BA32),BA3:BA32))</f>
        <v>#DIV/0!</v>
      </c>
      <c r="BB39" s="293" t="e">
        <f t="array" ref="BB39">STDEV(IF(ISNUMBER(BB3:BB32),BB3:BB32))</f>
        <v>#DIV/0!</v>
      </c>
      <c r="BC39" s="231"/>
      <c r="BD39" s="232"/>
      <c r="BE39" s="232"/>
      <c r="BF39" s="237"/>
      <c r="BG39" s="309" t="str">
        <f t="shared" si="70"/>
        <v>SD</v>
      </c>
      <c r="BH39" s="310">
        <f>BI37</f>
        <v>0</v>
      </c>
      <c r="BI39" s="311" t="e">
        <f>STDEV(BI3:BI32)</f>
        <v>#DIV/0!</v>
      </c>
      <c r="BJ39" s="232"/>
      <c r="BK39" s="235" t="str">
        <f>$AR39</f>
        <v>SD</v>
      </c>
      <c r="BL39" s="293" t="e">
        <f t="array" ref="BL39">STDEV(IF(ISNUMBER(BL3:BL32),BL3:BL32))</f>
        <v>#DIV/0!</v>
      </c>
      <c r="BM39" s="293" t="e">
        <f t="array" ref="BM39">STDEV(IF(ISNUMBER(BM3:BM32),BM3:BM32))</f>
        <v>#DIV/0!</v>
      </c>
      <c r="BN39" s="293" t="e">
        <f t="array" ref="BN39">STDEV(IF(ISNUMBER(BN3:BN32),BN3:BN32))</f>
        <v>#DIV/0!</v>
      </c>
      <c r="BO39" s="293" t="e">
        <f t="array" ref="BO39">STDEV(IF(ISNUMBER(BO3:BO32),BO3:BO32))</f>
        <v>#DIV/0!</v>
      </c>
      <c r="BP39" s="234"/>
      <c r="BQ39" s="232"/>
      <c r="BR39" s="235" t="str">
        <f>$AR39</f>
        <v>SD</v>
      </c>
      <c r="BS39" s="313" t="e">
        <f t="array" ref="BS39">STDEV(IF(ISNUMBER(BS3:BS32),BS3:BS32))</f>
        <v>#DIV/0!</v>
      </c>
      <c r="BT39" s="313" t="e">
        <f t="array" ref="BT39">STDEV(IF(ISNUMBER(BT3:BT32),BT3:BT32))</f>
        <v>#DIV/0!</v>
      </c>
      <c r="BU39" s="313" t="e">
        <f t="array" ref="BU39">STDEV(IF(ISNUMBER(BU3:BU32),BU3:BU32))</f>
        <v>#DIV/0!</v>
      </c>
      <c r="BV39" s="313" t="e">
        <f t="array" ref="BV39">STDEV(IF(ISNUMBER(BV3:BV32),BV3:BV32))</f>
        <v>#DIV/0!</v>
      </c>
      <c r="BW39" s="234"/>
      <c r="BX39" s="235"/>
      <c r="BY39" s="235" t="str">
        <f>$AR39</f>
        <v>SD</v>
      </c>
      <c r="BZ39" s="313" t="e">
        <f t="array" ref="BZ39">STDEV(IF(ISNUMBER(BZ3:BZ32),BZ3:BZ32))</f>
        <v>#DIV/0!</v>
      </c>
      <c r="CA39" s="313" t="e">
        <f t="array" ref="CA39">STDEV(IF(ISNUMBER(CA3:CA32),CA3:CA32))</f>
        <v>#DIV/0!</v>
      </c>
      <c r="CB39" s="313" t="e">
        <f t="array" ref="CB39">STDEV(IF(ISNUMBER(CB3:CB32),CB3:CB32))</f>
        <v>#DIV/0!</v>
      </c>
      <c r="CC39" s="313" t="e">
        <f t="array" ref="CC39">STDEV(IF(ISNUMBER(CC3:CC32),CC3:CC32))</f>
        <v>#DIV/0!</v>
      </c>
      <c r="CD39" s="234"/>
      <c r="CE39" s="238"/>
      <c r="CF39" s="235" t="str">
        <f>$AR39</f>
        <v>SD</v>
      </c>
      <c r="CG39" s="293" t="e">
        <f t="array" ref="CG39">STDEV(IF(ISNUMBER(CG3:CG32),CG3:CG32))</f>
        <v>#DIV/0!</v>
      </c>
      <c r="CH39" s="293" t="e">
        <f t="array" ref="CH39">STDEV(IF(ISNUMBER(CH3:CH32),CH3:CH32))</f>
        <v>#DIV/0!</v>
      </c>
      <c r="CI39" s="293" t="e">
        <f t="array" ref="CI39">STDEV(IF(ISNUMBER(CI3:CI32),CI3:CI32))</f>
        <v>#DIV/0!</v>
      </c>
      <c r="CJ39" s="293" t="e">
        <f t="array" ref="CJ39">STDEV(IF(ISNUMBER(CJ3:CJ32),CJ3:CJ32))</f>
        <v>#DIV/0!</v>
      </c>
      <c r="CK39" s="234"/>
      <c r="CL39" s="238"/>
      <c r="CM39" s="235" t="str">
        <f>$AR39</f>
        <v>SD</v>
      </c>
      <c r="CN39" s="313" t="e">
        <f t="array" ref="CN39">STDEV(IF(ISNUMBER(CN3:CN32),CN3:CN32))</f>
        <v>#DIV/0!</v>
      </c>
      <c r="CO39" s="313" t="e">
        <f t="array" ref="CO39">STDEV(IF(ISNUMBER(CO3:CO32),CO3:CO32))</f>
        <v>#DIV/0!</v>
      </c>
      <c r="CP39" s="313" t="e">
        <f t="array" ref="CP39">STDEV(IF(ISNUMBER(CP3:CP32),CP3:CP32))</f>
        <v>#DIV/0!</v>
      </c>
      <c r="CQ39" s="313" t="e">
        <f t="array" ref="CQ39">STDEV(IF(ISNUMBER(CQ3:CQ32),CQ3:CQ32))</f>
        <v>#DIV/0!</v>
      </c>
      <c r="CR39" s="234"/>
      <c r="CS39" s="238"/>
      <c r="CT39" s="235" t="str">
        <f>$AR39</f>
        <v>SD</v>
      </c>
      <c r="CU39" s="313" t="e">
        <f t="array" ref="CU39">STDEV(IF(ISNUMBER(CU3:CU32),CU3:CU32))</f>
        <v>#DIV/0!</v>
      </c>
      <c r="CV39" s="313" t="e">
        <f t="array" ref="CV39">STDEV(IF(ISNUMBER(CV3:CV32),CV3:CV32))</f>
        <v>#DIV/0!</v>
      </c>
      <c r="CW39" s="313" t="e">
        <f t="array" ref="CW39">STDEV(IF(ISNUMBER(CW3:CW32),CW3:CW32))</f>
        <v>#DIV/0!</v>
      </c>
      <c r="CX39" s="313" t="e">
        <f t="array" ref="CX39">STDEV(IF(ISNUMBER(CX3:CX32),CX3:CX32))</f>
        <v>#DIV/0!</v>
      </c>
      <c r="CY39" s="236"/>
    </row>
    <row r="40" spans="1:104" ht="13.5" thickBot="1">
      <c r="A40" s="460" t="s">
        <v>68</v>
      </c>
      <c r="B40" s="433" t="str">
        <f>$G$22</f>
        <v>DatLab 7 Template 16-08-02</v>
      </c>
      <c r="C40" s="434"/>
      <c r="D40" s="434"/>
      <c r="E40" s="434"/>
      <c r="F40" s="434"/>
      <c r="G40" s="434"/>
      <c r="H40" s="434"/>
      <c r="I40" s="434"/>
      <c r="J40" s="434"/>
      <c r="K40" s="434"/>
      <c r="L40" s="434"/>
      <c r="M40" s="434"/>
      <c r="N40" s="434"/>
      <c r="O40" s="434"/>
      <c r="P40" s="434"/>
      <c r="Q40" s="434"/>
      <c r="R40" s="434"/>
      <c r="S40" s="434"/>
      <c r="T40" s="434"/>
      <c r="U40" s="435"/>
      <c r="V40" s="435"/>
      <c r="W40" s="435"/>
      <c r="X40" s="435"/>
      <c r="Y40" s="435"/>
      <c r="Z40" s="436"/>
      <c r="AA40" s="437"/>
      <c r="AB40" s="437"/>
      <c r="AC40" s="437"/>
      <c r="AD40" s="437"/>
      <c r="AE40" s="437"/>
      <c r="AF40" s="437"/>
      <c r="AG40" s="437"/>
      <c r="AH40" s="438"/>
      <c r="AI40" s="437"/>
      <c r="AJ40" s="439"/>
      <c r="AK40" s="439"/>
      <c r="AL40" s="439"/>
      <c r="AM40" s="439"/>
      <c r="AN40" s="439"/>
      <c r="AO40" s="440"/>
      <c r="AP40" s="441"/>
      <c r="AQ40" s="442"/>
      <c r="AR40" s="442"/>
      <c r="AS40" s="443"/>
      <c r="AT40" s="443"/>
      <c r="AU40" s="443"/>
      <c r="AV40" s="443"/>
      <c r="AW40" s="444"/>
      <c r="AX40" s="444"/>
      <c r="AY40" s="434"/>
      <c r="AZ40" s="434"/>
      <c r="BA40" s="434"/>
      <c r="BB40" s="434"/>
      <c r="BC40" s="445"/>
      <c r="BD40" s="444"/>
      <c r="BE40" s="444"/>
      <c r="BF40" s="442"/>
      <c r="BG40" s="446"/>
      <c r="BH40" s="446"/>
      <c r="BI40" s="434"/>
      <c r="BJ40" s="444"/>
      <c r="BK40" s="444"/>
      <c r="BL40" s="443"/>
      <c r="BM40" s="443"/>
      <c r="BN40" s="443"/>
      <c r="BO40" s="443"/>
      <c r="BP40" s="434"/>
      <c r="BQ40" s="444"/>
      <c r="BR40" s="444"/>
      <c r="BS40" s="434"/>
      <c r="BT40" s="434"/>
      <c r="BU40" s="434"/>
      <c r="BV40" s="434"/>
      <c r="BW40" s="434"/>
      <c r="BX40" s="444"/>
      <c r="BY40" s="444"/>
      <c r="BZ40" s="434"/>
      <c r="CA40" s="434"/>
      <c r="CB40" s="434"/>
      <c r="CC40" s="434"/>
      <c r="CD40" s="447"/>
      <c r="CE40" s="444"/>
      <c r="CF40" s="444"/>
      <c r="CG40" s="443"/>
      <c r="CH40" s="443"/>
      <c r="CI40" s="443"/>
      <c r="CJ40" s="443"/>
      <c r="CK40" s="434"/>
      <c r="CL40" s="444"/>
      <c r="CM40" s="444"/>
      <c r="CN40" s="434"/>
      <c r="CO40" s="434"/>
      <c r="CP40" s="434"/>
      <c r="CQ40" s="434"/>
      <c r="CR40" s="434"/>
      <c r="CS40" s="444"/>
      <c r="CT40" s="444"/>
      <c r="CU40" s="434"/>
      <c r="CV40" s="434"/>
      <c r="CW40" s="434"/>
      <c r="CX40" s="434"/>
      <c r="CY40" s="445" t="s">
        <v>89</v>
      </c>
    </row>
    <row r="41" spans="1:104">
      <c r="A41" s="331" t="s">
        <v>104</v>
      </c>
      <c r="B41" s="285" t="str">
        <f>AA44</f>
        <v>•</v>
      </c>
      <c r="C41" s="277"/>
      <c r="D41" s="30"/>
      <c r="F41" s="55" t="s">
        <v>16</v>
      </c>
      <c r="G41" s="56">
        <f>AC45</f>
        <v>0</v>
      </c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425"/>
      <c r="AC41" s="110"/>
      <c r="AD41" s="110"/>
      <c r="AE41" s="110"/>
      <c r="AF41" s="110"/>
      <c r="AG41" s="110"/>
      <c r="AH41" s="110"/>
      <c r="AI41" s="180" t="s">
        <v>65</v>
      </c>
      <c r="AJ41" s="485" t="str">
        <f>AJ$1</f>
        <v>R</v>
      </c>
      <c r="AK41" s="31" t="str">
        <f t="shared" ref="AK41:AM41" si="79">AK$1</f>
        <v>1Omy</v>
      </c>
      <c r="AL41" s="32" t="str">
        <f t="shared" si="79"/>
        <v>2U</v>
      </c>
      <c r="AM41" s="33" t="str">
        <f t="shared" si="79"/>
        <v>3Ama</v>
      </c>
      <c r="AN41" s="133"/>
      <c r="AO41" s="181"/>
      <c r="AP41" s="74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8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3"/>
      <c r="BR41" s="143"/>
      <c r="BS41" s="143"/>
      <c r="BT41" s="143"/>
      <c r="BU41" s="143"/>
      <c r="BV41" s="143"/>
      <c r="BW41" s="14"/>
      <c r="BY41" s="143"/>
      <c r="BZ41" s="143"/>
      <c r="CA41" s="143"/>
      <c r="CB41" s="143"/>
      <c r="CC41" s="143"/>
      <c r="CD41" s="13"/>
      <c r="CF41" s="143"/>
      <c r="CG41" s="143"/>
      <c r="CH41" s="143"/>
      <c r="CI41" s="143"/>
      <c r="CJ41" s="143"/>
      <c r="CK41" s="13"/>
      <c r="CM41" s="143"/>
      <c r="CN41" s="143"/>
      <c r="CO41" s="143"/>
      <c r="CP41" s="143"/>
      <c r="CQ41" s="143"/>
      <c r="CR41" s="13"/>
      <c r="CT41" s="143"/>
      <c r="CU41" s="143"/>
      <c r="CV41" s="143"/>
      <c r="CW41" s="143"/>
      <c r="CX41" s="143"/>
      <c r="CY41" s="13"/>
    </row>
    <row r="42" spans="1:104">
      <c r="A42" s="452" t="str">
        <f>E42</f>
        <v/>
      </c>
      <c r="B42" s="286" t="s">
        <v>26</v>
      </c>
      <c r="C42" s="88">
        <f>AB47</f>
        <v>0</v>
      </c>
      <c r="D42" s="88">
        <f>AB49</f>
        <v>0</v>
      </c>
      <c r="E42" s="278" t="str">
        <f>IF(ISNUMBER(AB50),AB50+0.01*AB51,"")</f>
        <v/>
      </c>
      <c r="F42" s="279" t="s">
        <v>10</v>
      </c>
      <c r="G42" s="98">
        <f>AE53</f>
        <v>-2</v>
      </c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240" t="str">
        <f>$E42</f>
        <v/>
      </c>
      <c r="AA42" s="176"/>
      <c r="AB42" s="176"/>
      <c r="AC42" s="176"/>
      <c r="AD42" s="176"/>
      <c r="AE42" s="176"/>
      <c r="AF42" s="176"/>
      <c r="AG42" s="176"/>
      <c r="AH42" s="57" t="s">
        <v>215</v>
      </c>
      <c r="AI42" s="58" t="s">
        <v>12</v>
      </c>
      <c r="AJ42" s="182">
        <f>AJ46</f>
        <v>0</v>
      </c>
      <c r="AK42" s="182">
        <f t="shared" ref="AK42:AM42" si="80">AK46</f>
        <v>0</v>
      </c>
      <c r="AL42" s="182">
        <f t="shared" si="80"/>
        <v>0</v>
      </c>
      <c r="AM42" s="182">
        <f t="shared" si="80"/>
        <v>0</v>
      </c>
      <c r="AN42" s="133"/>
      <c r="AO42" s="181"/>
      <c r="AP42" s="74"/>
      <c r="AQ42" s="142"/>
      <c r="AR42" s="142"/>
      <c r="AS42" s="135"/>
      <c r="AT42" s="135"/>
      <c r="AU42" s="135"/>
      <c r="AV42" s="135"/>
      <c r="AW42" s="127"/>
      <c r="AX42" s="127"/>
      <c r="AY42" s="133"/>
      <c r="AZ42" s="133"/>
      <c r="BA42" s="133"/>
      <c r="BB42" s="133"/>
      <c r="BC42" s="166"/>
      <c r="BD42" s="127"/>
      <c r="BE42" s="127"/>
      <c r="BF42" s="142"/>
      <c r="BG42" s="183"/>
      <c r="BH42" s="183"/>
      <c r="BI42" s="133"/>
      <c r="BJ42" s="127"/>
      <c r="BK42" s="127"/>
      <c r="BL42" s="135"/>
      <c r="BM42" s="135"/>
      <c r="BN42" s="135"/>
      <c r="BO42" s="135"/>
      <c r="BP42" s="14"/>
      <c r="BQ42" s="127"/>
      <c r="BR42" s="127"/>
      <c r="BS42" s="133"/>
      <c r="BT42" s="133"/>
      <c r="BU42" s="133"/>
      <c r="BV42" s="133"/>
      <c r="BW42" s="14"/>
      <c r="BX42" s="127"/>
      <c r="BY42" s="127"/>
      <c r="BZ42" s="133"/>
      <c r="CA42" s="133"/>
      <c r="CB42" s="133"/>
      <c r="CC42" s="133"/>
      <c r="CD42" s="13"/>
      <c r="CE42" s="127"/>
      <c r="CF42" s="127"/>
      <c r="CG42" s="135"/>
      <c r="CH42" s="135"/>
      <c r="CI42" s="135"/>
      <c r="CJ42" s="135"/>
      <c r="CK42" s="14"/>
      <c r="CL42" s="127"/>
      <c r="CM42" s="127"/>
      <c r="CN42" s="133"/>
      <c r="CO42" s="133"/>
      <c r="CP42" s="133"/>
      <c r="CQ42" s="133"/>
      <c r="CR42" s="14"/>
      <c r="CS42" s="127"/>
      <c r="CT42" s="127"/>
      <c r="CU42" s="133"/>
      <c r="CV42" s="133"/>
      <c r="CW42" s="133"/>
      <c r="CX42" s="133"/>
      <c r="CY42" s="14"/>
    </row>
    <row r="43" spans="1:104" ht="13.5" thickBot="1">
      <c r="A43" s="457" t="s">
        <v>84</v>
      </c>
      <c r="B43" s="280">
        <f>AB48</f>
        <v>0</v>
      </c>
      <c r="C43" s="281" t="s">
        <v>35</v>
      </c>
      <c r="D43" s="281" t="s">
        <v>181</v>
      </c>
      <c r="E43" s="22">
        <f>E44/G44</f>
        <v>0</v>
      </c>
      <c r="F43" s="279" t="s">
        <v>11</v>
      </c>
      <c r="G43" s="99">
        <f>AE54</f>
        <v>2.5000000000000001E-2</v>
      </c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463" t="s">
        <v>80</v>
      </c>
      <c r="AA43" s="133" t="s">
        <v>83</v>
      </c>
      <c r="AB43" s="51"/>
      <c r="AC43" s="110" t="str">
        <f>$G$3</f>
        <v>DatLab 7</v>
      </c>
      <c r="AD43" s="51"/>
      <c r="AE43" s="51"/>
      <c r="AF43" s="96"/>
      <c r="AG43" s="51"/>
      <c r="AH43" s="59" t="s">
        <v>8</v>
      </c>
      <c r="AI43" s="59" t="s">
        <v>183</v>
      </c>
      <c r="AJ43" s="60">
        <f>$E43-($E43*AJ42/1000)/2</f>
        <v>0</v>
      </c>
      <c r="AK43" s="60">
        <f>$E43-($E43*(SUM(AJ42:AK42))/1000)/2</f>
        <v>0</v>
      </c>
      <c r="AL43" s="60">
        <f>$E43-($E43*(SUM(AJ42:AL42))/1000)/2</f>
        <v>0</v>
      </c>
      <c r="AM43" s="60">
        <f>$E43-($E43*(SUM(AJ42:AM42))/1000)/2</f>
        <v>0</v>
      </c>
      <c r="AN43" s="133"/>
      <c r="AO43" s="181"/>
      <c r="AP43" s="74"/>
      <c r="AQ43" s="142"/>
      <c r="AR43" s="142"/>
      <c r="AS43" s="135"/>
      <c r="AT43" s="135"/>
      <c r="AU43" s="135"/>
      <c r="AV43" s="135"/>
      <c r="AW43" s="127"/>
      <c r="AX43" s="127"/>
      <c r="AY43" s="133"/>
      <c r="AZ43" s="133"/>
      <c r="BA43" s="133"/>
      <c r="BB43" s="133"/>
      <c r="BC43" s="166"/>
      <c r="BD43" s="127"/>
      <c r="BE43" s="127"/>
      <c r="BF43" s="142"/>
      <c r="BG43" s="183"/>
      <c r="BH43" s="183"/>
      <c r="BI43" s="133"/>
      <c r="BJ43" s="127"/>
      <c r="BK43" s="127"/>
      <c r="BL43" s="135"/>
      <c r="BM43" s="135"/>
      <c r="BN43" s="135"/>
      <c r="BO43" s="135"/>
      <c r="BP43" s="14"/>
      <c r="BQ43" s="127"/>
      <c r="BR43" s="127"/>
      <c r="BS43" s="133"/>
      <c r="BT43" s="133"/>
      <c r="BU43" s="133"/>
      <c r="BV43" s="133"/>
      <c r="BW43" s="14"/>
      <c r="BX43" s="127"/>
      <c r="BY43" s="127"/>
      <c r="BZ43" s="133"/>
      <c r="CA43" s="133"/>
      <c r="CB43" s="133"/>
      <c r="CC43" s="133"/>
      <c r="CD43" s="13"/>
      <c r="CE43" s="127"/>
      <c r="CF43" s="127"/>
      <c r="CG43" s="135"/>
      <c r="CH43" s="135"/>
      <c r="CI43" s="135"/>
      <c r="CJ43" s="135"/>
      <c r="CK43" s="14"/>
      <c r="CL43" s="127"/>
      <c r="CM43" s="127"/>
      <c r="CN43" s="133"/>
      <c r="CO43" s="133"/>
      <c r="CP43" s="133"/>
      <c r="CQ43" s="133"/>
      <c r="CR43" s="14"/>
      <c r="CS43" s="127"/>
      <c r="CT43" s="127"/>
      <c r="CU43" s="133"/>
      <c r="CV43" s="133"/>
      <c r="CW43" s="133"/>
      <c r="CX43" s="133"/>
      <c r="CY43" s="14"/>
      <c r="CZ43" s="10" t="s">
        <v>9</v>
      </c>
    </row>
    <row r="44" spans="1:104" ht="14.25" thickTop="1" thickBot="1">
      <c r="A44" s="184"/>
      <c r="B44" s="282">
        <f>AB46</f>
        <v>0</v>
      </c>
      <c r="C44" s="283" t="s">
        <v>7</v>
      </c>
      <c r="D44" s="283" t="s">
        <v>182</v>
      </c>
      <c r="E44" s="100">
        <f>AB53</f>
        <v>0</v>
      </c>
      <c r="F44" s="284" t="s">
        <v>36</v>
      </c>
      <c r="G44" s="62">
        <f>AB54</f>
        <v>2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241" t="s">
        <v>33</v>
      </c>
      <c r="AA44" s="211" t="s">
        <v>177</v>
      </c>
      <c r="AB44" s="242"/>
      <c r="AC44" s="242"/>
      <c r="AD44" s="242"/>
      <c r="AE44" s="242"/>
      <c r="AF44" s="243"/>
      <c r="AG44" s="117"/>
      <c r="AH44" s="117"/>
      <c r="AI44" s="117"/>
      <c r="AJ44" s="117"/>
      <c r="AK44" s="117"/>
      <c r="AL44" s="117"/>
      <c r="AM44" s="117"/>
      <c r="AP44" s="74"/>
      <c r="AS44" s="135"/>
      <c r="AT44" s="135"/>
      <c r="AU44" s="135"/>
      <c r="AV44" s="135"/>
      <c r="BC44" s="166"/>
      <c r="BD44" s="127"/>
      <c r="BE44" s="127"/>
      <c r="BF44" s="142"/>
      <c r="BG44" s="183"/>
      <c r="BH44" s="183"/>
      <c r="BI44" s="133"/>
      <c r="BJ44" s="127"/>
      <c r="BK44" s="127"/>
      <c r="BL44" s="135"/>
      <c r="BM44" s="135"/>
      <c r="BN44" s="135"/>
      <c r="BO44" s="135"/>
      <c r="BP44" s="14"/>
      <c r="BQ44" s="127"/>
      <c r="BR44" s="127"/>
      <c r="BS44" s="133"/>
      <c r="BT44" s="133"/>
      <c r="BU44" s="133"/>
      <c r="BV44" s="133"/>
      <c r="BW44" s="14"/>
      <c r="BX44" s="127"/>
      <c r="BY44" s="127"/>
      <c r="BZ44" s="133"/>
      <c r="CA44" s="133"/>
      <c r="CB44" s="133"/>
      <c r="CC44" s="133"/>
      <c r="CD44" s="13"/>
      <c r="CE44" s="127"/>
      <c r="CF44" s="127"/>
      <c r="CG44" s="135"/>
      <c r="CH44" s="135"/>
      <c r="CI44" s="135"/>
      <c r="CJ44" s="135"/>
      <c r="CK44" s="14"/>
      <c r="CL44" s="127"/>
      <c r="CM44" s="127"/>
      <c r="CN44" s="133"/>
      <c r="CO44" s="133"/>
      <c r="CP44" s="133"/>
      <c r="CQ44" s="133"/>
      <c r="CR44" s="14"/>
      <c r="CS44" s="127"/>
      <c r="CT44" s="127"/>
      <c r="CU44" s="133"/>
      <c r="CV44" s="133"/>
      <c r="CW44" s="133"/>
      <c r="CX44" s="133"/>
      <c r="CY44" s="14"/>
      <c r="CZ44" s="101" t="s">
        <v>66</v>
      </c>
    </row>
    <row r="45" spans="1:104" ht="13.5" thickBot="1">
      <c r="A45" s="83" t="s">
        <v>69</v>
      </c>
      <c r="B45" s="411"/>
      <c r="C45" s="134"/>
      <c r="D45" s="307"/>
      <c r="E45" s="307"/>
      <c r="F45" s="469" t="s">
        <v>166</v>
      </c>
      <c r="G45" s="469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AA45" s="269"/>
      <c r="AB45" s="244" t="s">
        <v>56</v>
      </c>
      <c r="AC45" s="245"/>
      <c r="AD45" s="246" t="s">
        <v>37</v>
      </c>
      <c r="AE45" s="247" t="s">
        <v>38</v>
      </c>
      <c r="AF45" s="248"/>
      <c r="AG45" s="102"/>
      <c r="AH45" s="15"/>
      <c r="AI45" s="15"/>
      <c r="AJ45" s="485"/>
      <c r="AK45" s="31"/>
      <c r="AL45" s="32"/>
      <c r="AM45" s="33"/>
      <c r="AN45" s="133"/>
      <c r="AO45" s="181"/>
      <c r="AP45" s="74"/>
      <c r="AS45" s="135"/>
      <c r="AT45" s="135"/>
      <c r="AU45" s="135"/>
      <c r="AV45" s="135"/>
      <c r="AW45" s="127"/>
      <c r="AX45" s="127"/>
      <c r="AY45" s="133"/>
      <c r="AZ45" s="133"/>
      <c r="BA45" s="133"/>
      <c r="BB45" s="133"/>
      <c r="BC45" s="166"/>
      <c r="BD45" s="127"/>
      <c r="BE45" s="127"/>
      <c r="BF45" s="142"/>
      <c r="BG45" s="183"/>
      <c r="BH45" s="183"/>
      <c r="BI45" s="133"/>
      <c r="BJ45" s="127"/>
      <c r="BK45" s="127"/>
      <c r="BL45" s="135"/>
      <c r="BM45" s="135"/>
      <c r="BN45" s="135"/>
      <c r="BO45" s="135"/>
      <c r="BP45" s="14"/>
      <c r="BQ45" s="127"/>
      <c r="BR45" s="127"/>
      <c r="BS45" s="133"/>
      <c r="BT45" s="133"/>
      <c r="BU45" s="133"/>
      <c r="BV45" s="133"/>
      <c r="BW45" s="14"/>
      <c r="BX45" s="127"/>
      <c r="BY45" s="127"/>
      <c r="BZ45" s="133"/>
      <c r="CA45" s="133"/>
      <c r="CB45" s="133"/>
      <c r="CC45" s="133"/>
      <c r="CD45" s="13"/>
      <c r="CE45" s="127"/>
      <c r="CF45" s="127"/>
      <c r="CG45" s="135"/>
      <c r="CH45" s="135"/>
      <c r="CI45" s="135"/>
      <c r="CJ45" s="135"/>
      <c r="CK45" s="14"/>
      <c r="CL45" s="127"/>
      <c r="CM45" s="127"/>
      <c r="CN45" s="133"/>
      <c r="CO45" s="133"/>
      <c r="CP45" s="133"/>
      <c r="CQ45" s="133"/>
      <c r="CR45" s="14"/>
      <c r="CS45" s="127"/>
      <c r="CT45" s="127"/>
      <c r="CU45" s="133"/>
      <c r="CV45" s="133"/>
      <c r="CW45" s="133"/>
      <c r="CX45" s="133"/>
      <c r="CY45" s="14"/>
    </row>
    <row r="46" spans="1:104">
      <c r="A46" s="9" t="s">
        <v>70</v>
      </c>
      <c r="B46" s="83"/>
      <c r="C46" s="13"/>
      <c r="D46" s="185"/>
      <c r="E46" s="8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26"/>
      <c r="AA46" s="270" t="s">
        <v>39</v>
      </c>
      <c r="AB46" s="249"/>
      <c r="AC46" s="250"/>
      <c r="AD46" s="251" t="s">
        <v>40</v>
      </c>
      <c r="AE46" s="247"/>
      <c r="AF46" s="252"/>
      <c r="AG46" s="102"/>
      <c r="AH46" s="186"/>
      <c r="AI46" s="186"/>
      <c r="AJ46" s="133"/>
      <c r="AK46" s="133"/>
      <c r="AL46" s="133"/>
      <c r="AM46" s="133"/>
      <c r="AN46" s="133"/>
      <c r="AO46" s="181"/>
      <c r="AP46" s="74"/>
      <c r="AQ46" s="64" t="s">
        <v>17</v>
      </c>
      <c r="AR46" s="187"/>
      <c r="AS46" s="135"/>
      <c r="AT46" s="135"/>
      <c r="AU46" s="135"/>
      <c r="AV46" s="135"/>
      <c r="AW46" s="127"/>
      <c r="AX46" s="127"/>
      <c r="AY46" s="133"/>
      <c r="AZ46" s="133"/>
      <c r="BA46" s="133"/>
      <c r="BB46" s="133"/>
      <c r="BC46" s="166"/>
      <c r="BD46" s="127"/>
      <c r="BE46" s="127"/>
      <c r="BF46" s="142"/>
      <c r="BG46" s="183"/>
      <c r="BH46" s="183"/>
      <c r="BI46" s="133"/>
      <c r="BJ46" s="127"/>
      <c r="BK46" s="127"/>
      <c r="BL46" s="135"/>
      <c r="BM46" s="135"/>
      <c r="BN46" s="135"/>
      <c r="BO46" s="135"/>
      <c r="BP46" s="14"/>
      <c r="BQ46" s="127"/>
      <c r="BR46" s="127"/>
      <c r="BS46" s="133"/>
      <c r="BT46" s="133"/>
      <c r="BU46" s="133"/>
      <c r="BV46" s="133"/>
      <c r="BW46" s="14"/>
      <c r="BX46" s="127"/>
      <c r="BY46" s="127"/>
      <c r="BZ46" s="133"/>
      <c r="CA46" s="133"/>
      <c r="CB46" s="133"/>
      <c r="CC46" s="133"/>
      <c r="CD46" s="13"/>
      <c r="CE46" s="127"/>
      <c r="CF46" s="127"/>
      <c r="CG46" s="135"/>
      <c r="CH46" s="135"/>
      <c r="CI46" s="135"/>
      <c r="CJ46" s="135"/>
      <c r="CK46" s="14"/>
      <c r="CL46" s="127"/>
      <c r="CM46" s="127"/>
      <c r="CN46" s="133"/>
      <c r="CO46" s="133"/>
      <c r="CP46" s="133"/>
      <c r="CQ46" s="133"/>
      <c r="CR46" s="14"/>
      <c r="CS46" s="127"/>
      <c r="CT46" s="127"/>
      <c r="CU46" s="133"/>
      <c r="CV46" s="133"/>
      <c r="CW46" s="133"/>
      <c r="CX46" s="133"/>
      <c r="CY46" s="14"/>
    </row>
    <row r="47" spans="1:104" ht="13.5" thickBot="1">
      <c r="A47" s="83"/>
      <c r="B47" s="83"/>
      <c r="C47" s="83"/>
      <c r="D47" s="85"/>
      <c r="E47" s="84"/>
      <c r="F47" s="86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26"/>
      <c r="AA47" s="271" t="s">
        <v>41</v>
      </c>
      <c r="AB47" s="253"/>
      <c r="AC47" s="254"/>
      <c r="AD47" s="158" t="s">
        <v>42</v>
      </c>
      <c r="AE47" s="117"/>
      <c r="AF47" s="255"/>
      <c r="AG47" s="14"/>
      <c r="AH47" s="186"/>
      <c r="AI47" s="186"/>
      <c r="AJ47" s="188"/>
      <c r="AK47" s="188"/>
      <c r="AL47" s="188"/>
      <c r="AM47" s="188"/>
      <c r="AN47" s="133"/>
      <c r="AO47" s="181"/>
      <c r="AP47" s="74"/>
      <c r="AQ47" s="65" t="s">
        <v>43</v>
      </c>
      <c r="AR47" s="66"/>
      <c r="AS47" s="135"/>
      <c r="AT47" s="135"/>
      <c r="AU47" s="135"/>
      <c r="AV47" s="135"/>
      <c r="AW47" s="127"/>
      <c r="AX47" s="127"/>
      <c r="AY47" s="133"/>
      <c r="AZ47" s="133"/>
      <c r="BA47" s="133"/>
      <c r="BB47" s="133"/>
      <c r="BC47" s="166"/>
      <c r="BD47" s="127"/>
      <c r="BE47" s="127"/>
      <c r="BF47" s="142"/>
      <c r="BG47" s="183"/>
      <c r="BH47" s="183"/>
      <c r="BI47" s="133"/>
      <c r="BJ47" s="127"/>
      <c r="BK47" s="127"/>
      <c r="BL47" s="135"/>
      <c r="BM47" s="135"/>
      <c r="BN47" s="135"/>
      <c r="BO47" s="135"/>
      <c r="BP47" s="14"/>
      <c r="BQ47" s="127"/>
      <c r="BR47" s="127"/>
      <c r="BS47" s="133"/>
      <c r="BT47" s="133"/>
      <c r="BU47" s="133"/>
      <c r="BV47" s="133"/>
      <c r="BW47" s="14"/>
      <c r="BX47" s="127"/>
      <c r="BY47" s="127"/>
      <c r="BZ47" s="133"/>
      <c r="CA47" s="133"/>
      <c r="CB47" s="133"/>
      <c r="CC47" s="133"/>
      <c r="CD47" s="13"/>
      <c r="CE47" s="127"/>
      <c r="CF47" s="127"/>
      <c r="CG47" s="135"/>
      <c r="CH47" s="135"/>
      <c r="CI47" s="135"/>
      <c r="CJ47" s="135"/>
      <c r="CK47" s="14"/>
      <c r="CL47" s="127"/>
      <c r="CM47" s="127"/>
      <c r="CN47" s="133"/>
      <c r="CO47" s="133"/>
      <c r="CP47" s="133"/>
      <c r="CQ47" s="133"/>
      <c r="CR47" s="14"/>
      <c r="CS47" s="127"/>
      <c r="CT47" s="127"/>
      <c r="CU47" s="133"/>
      <c r="CV47" s="133"/>
      <c r="CW47" s="133"/>
      <c r="CX47" s="133"/>
      <c r="CY47" s="14"/>
    </row>
    <row r="48" spans="1:104">
      <c r="A48" s="83"/>
      <c r="B48" s="83"/>
      <c r="C48" s="83"/>
      <c r="D48" s="85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26"/>
      <c r="AA48" s="271" t="s">
        <v>120</v>
      </c>
      <c r="AB48" s="253"/>
      <c r="AC48" s="254"/>
      <c r="AD48" s="158" t="s">
        <v>44</v>
      </c>
      <c r="AE48" s="117"/>
      <c r="AF48" s="255"/>
      <c r="AG48" s="14"/>
      <c r="AH48" s="186"/>
      <c r="AI48" s="188"/>
      <c r="AJ48" s="188"/>
      <c r="AK48" s="188"/>
      <c r="AL48" s="188"/>
      <c r="AM48" s="188"/>
      <c r="AP48" s="74"/>
      <c r="AQ48" s="67" t="s">
        <v>188</v>
      </c>
      <c r="AR48" s="68" t="s">
        <v>189</v>
      </c>
      <c r="AS48" s="135"/>
      <c r="AT48" s="135"/>
      <c r="AU48" s="135"/>
      <c r="AV48" s="135"/>
      <c r="AW48" s="127"/>
      <c r="AX48" s="127"/>
      <c r="AY48" s="133"/>
      <c r="AZ48" s="133"/>
      <c r="BA48" s="133"/>
      <c r="BB48" s="133"/>
      <c r="BC48" s="166"/>
      <c r="BD48" s="127"/>
      <c r="BE48" s="127"/>
      <c r="BF48" s="142"/>
      <c r="BG48" s="183"/>
      <c r="BH48" s="183"/>
      <c r="BI48" s="133"/>
      <c r="BJ48" s="127"/>
      <c r="BK48" s="127"/>
      <c r="BL48" s="135"/>
      <c r="BM48" s="135"/>
      <c r="BN48" s="135"/>
      <c r="BO48" s="135"/>
      <c r="BP48" s="14"/>
      <c r="BQ48" s="127"/>
      <c r="BR48" s="127"/>
      <c r="BS48" s="133"/>
      <c r="BT48" s="133"/>
      <c r="BU48" s="133"/>
      <c r="BV48" s="133"/>
      <c r="BW48" s="14"/>
      <c r="BX48" s="127"/>
      <c r="BY48" s="127"/>
      <c r="BZ48" s="133"/>
      <c r="CA48" s="133"/>
      <c r="CB48" s="133"/>
      <c r="CC48" s="133"/>
      <c r="CD48" s="13"/>
      <c r="CE48" s="127"/>
      <c r="CF48" s="127"/>
      <c r="CG48" s="135"/>
      <c r="CH48" s="135"/>
      <c r="CI48" s="135"/>
      <c r="CJ48" s="135"/>
      <c r="CK48" s="14"/>
      <c r="CL48" s="127"/>
      <c r="CM48" s="127"/>
      <c r="CN48" s="133"/>
      <c r="CO48" s="133"/>
      <c r="CP48" s="133"/>
      <c r="CQ48" s="133"/>
      <c r="CR48" s="14"/>
      <c r="CS48" s="127"/>
      <c r="CT48" s="127"/>
      <c r="CU48" s="133"/>
      <c r="CV48" s="133"/>
      <c r="CW48" s="133"/>
      <c r="CX48" s="133"/>
      <c r="CY48" s="14"/>
    </row>
    <row r="49" spans="1:104" ht="13.5" thickBot="1">
      <c r="A49" s="83"/>
      <c r="B49" s="83"/>
      <c r="C49" s="83"/>
      <c r="D49" s="83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26"/>
      <c r="AA49" s="271" t="s">
        <v>28</v>
      </c>
      <c r="AB49" s="197"/>
      <c r="AC49" s="254"/>
      <c r="AD49" s="158" t="s">
        <v>45</v>
      </c>
      <c r="AE49" s="117"/>
      <c r="AF49" s="255"/>
      <c r="AG49" s="177"/>
      <c r="AH49" s="189"/>
      <c r="AI49" s="190"/>
      <c r="AJ49" s="189"/>
      <c r="AK49" s="189"/>
      <c r="AL49" s="189"/>
      <c r="AM49" s="189"/>
      <c r="AP49" s="74"/>
      <c r="AQ49" s="69" t="str">
        <f>BN51</f>
        <v/>
      </c>
      <c r="AR49" s="70" t="str">
        <f>BO51</f>
        <v/>
      </c>
      <c r="AS49" s="135"/>
      <c r="AT49" s="135"/>
      <c r="AU49" s="135"/>
      <c r="AV49" s="135"/>
      <c r="AW49" s="127"/>
      <c r="AX49" s="127"/>
      <c r="AY49" s="133"/>
      <c r="AZ49" s="133"/>
      <c r="BA49" s="133"/>
      <c r="BB49" s="133"/>
      <c r="BC49" s="166"/>
      <c r="BD49" s="127"/>
      <c r="BE49" s="127"/>
      <c r="BF49" s="142"/>
      <c r="BG49" s="183"/>
      <c r="BH49" s="183"/>
      <c r="BI49" s="133"/>
      <c r="BJ49" s="127"/>
      <c r="BK49" s="127"/>
      <c r="BL49" s="135"/>
      <c r="BM49" s="135"/>
      <c r="BN49" s="135"/>
      <c r="BO49" s="135"/>
      <c r="BP49" s="14"/>
      <c r="BQ49" s="127"/>
      <c r="BR49" s="127"/>
      <c r="BS49" s="133"/>
      <c r="BT49" s="133"/>
      <c r="BU49" s="133"/>
      <c r="BV49" s="133"/>
      <c r="BW49" s="14"/>
      <c r="BX49" s="127"/>
      <c r="BY49" s="127"/>
      <c r="BZ49" s="133"/>
      <c r="CA49" s="133"/>
      <c r="CB49" s="133"/>
      <c r="CC49" s="133"/>
      <c r="CD49" s="13"/>
      <c r="CE49" s="127"/>
      <c r="CF49" s="127"/>
      <c r="CG49" s="135"/>
      <c r="CH49" s="135"/>
      <c r="CI49" s="135"/>
      <c r="CJ49" s="135"/>
      <c r="CK49" s="14"/>
      <c r="CL49" s="127"/>
      <c r="CM49" s="127"/>
      <c r="CN49" s="133"/>
      <c r="CO49" s="133"/>
      <c r="CP49" s="133"/>
      <c r="CQ49" s="133"/>
      <c r="CR49" s="14"/>
      <c r="CS49" s="127"/>
      <c r="CT49" s="127"/>
      <c r="CU49" s="133"/>
      <c r="CV49" s="133"/>
      <c r="CW49" s="133"/>
      <c r="CX49" s="133"/>
      <c r="CY49" s="14"/>
    </row>
    <row r="50" spans="1:104">
      <c r="A50" s="83"/>
      <c r="B50" s="87"/>
      <c r="C50" s="87"/>
      <c r="D50" s="87"/>
      <c r="E50" s="145"/>
      <c r="F50" s="145"/>
      <c r="G50" s="87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6"/>
      <c r="AA50" s="271" t="s">
        <v>46</v>
      </c>
      <c r="AB50" s="256"/>
      <c r="AC50" s="254"/>
      <c r="AD50" s="158" t="s">
        <v>47</v>
      </c>
      <c r="AE50" s="117"/>
      <c r="AF50" s="255"/>
      <c r="AG50" s="103"/>
      <c r="AH50" s="104"/>
      <c r="AI50" s="16"/>
      <c r="AJ50" s="71"/>
      <c r="AK50" s="71"/>
      <c r="AL50" s="71"/>
      <c r="AM50" s="71"/>
      <c r="AP50" s="454"/>
      <c r="AQ50" s="113" t="s">
        <v>14</v>
      </c>
      <c r="AR50" s="113" t="s">
        <v>13</v>
      </c>
      <c r="AS50" s="485" t="str">
        <f>AS$1</f>
        <v>R</v>
      </c>
      <c r="AT50" s="31" t="str">
        <f t="shared" ref="AT50:AV50" si="81">AT$1</f>
        <v>1Omy</v>
      </c>
      <c r="AU50" s="32" t="str">
        <f t="shared" si="81"/>
        <v>2U</v>
      </c>
      <c r="AV50" s="33" t="str">
        <f t="shared" si="81"/>
        <v>3Ama</v>
      </c>
      <c r="AW50" s="113" t="str">
        <f>AQ50</f>
        <v>Quantity</v>
      </c>
      <c r="AX50" s="113" t="str">
        <f>AR50</f>
        <v>Units</v>
      </c>
      <c r="AY50" s="485">
        <f>AJ45</f>
        <v>0</v>
      </c>
      <c r="AZ50" s="31">
        <f>AK45</f>
        <v>0</v>
      </c>
      <c r="BA50" s="32">
        <f>AL45</f>
        <v>0</v>
      </c>
      <c r="BB50" s="33">
        <f>AM45</f>
        <v>0</v>
      </c>
      <c r="BC50" s="166"/>
      <c r="BD50" s="34" t="s">
        <v>27</v>
      </c>
      <c r="BE50" s="34" t="s">
        <v>28</v>
      </c>
      <c r="BF50" s="35" t="s">
        <v>120</v>
      </c>
      <c r="BG50" s="72" t="s">
        <v>26</v>
      </c>
      <c r="BH50" s="72"/>
      <c r="BI50" s="36" t="s">
        <v>7</v>
      </c>
      <c r="BJ50" s="113" t="str">
        <f>$AQ50</f>
        <v>Quantity</v>
      </c>
      <c r="BK50" s="113" t="str">
        <f>$AR50</f>
        <v>Units</v>
      </c>
      <c r="BL50" s="485" t="str">
        <f>BL$1</f>
        <v>R</v>
      </c>
      <c r="BM50" s="31" t="str">
        <f t="shared" ref="BM50:BO50" si="82">BM$1</f>
        <v>1Omy</v>
      </c>
      <c r="BN50" s="32" t="str">
        <f t="shared" si="82"/>
        <v>2U</v>
      </c>
      <c r="BO50" s="33" t="str">
        <f t="shared" si="82"/>
        <v>3Ama</v>
      </c>
      <c r="BP50" s="191"/>
      <c r="BQ50" s="113" t="str">
        <f>$AQ50</f>
        <v>Quantity</v>
      </c>
      <c r="BR50" s="113" t="str">
        <f>$AR50</f>
        <v>Units</v>
      </c>
      <c r="BS50" s="485" t="str">
        <f>BS$1</f>
        <v>R</v>
      </c>
      <c r="BT50" s="31" t="str">
        <f t="shared" ref="BT50:BV50" si="83">BT$1</f>
        <v>1Omy</v>
      </c>
      <c r="BU50" s="32" t="str">
        <f t="shared" si="83"/>
        <v>2U</v>
      </c>
      <c r="BV50" s="33" t="str">
        <f t="shared" si="83"/>
        <v>3Ama</v>
      </c>
      <c r="BW50" s="191"/>
      <c r="BX50" s="113" t="str">
        <f>$AQ50</f>
        <v>Quantity</v>
      </c>
      <c r="BY50" s="113" t="str">
        <f>$AR50</f>
        <v>Units</v>
      </c>
      <c r="BZ50" s="485" t="str">
        <f>BZ$1</f>
        <v>1-R/U</v>
      </c>
      <c r="CA50" s="31" t="str">
        <f t="shared" ref="CA50:CC50" si="84">CA$1</f>
        <v>1-Omy/R</v>
      </c>
      <c r="CB50" s="32" t="str">
        <f t="shared" si="84"/>
        <v>1-Omy/U</v>
      </c>
      <c r="CC50" s="33" t="str">
        <f t="shared" si="84"/>
        <v>1-ROX/U</v>
      </c>
      <c r="CD50" s="191"/>
      <c r="CE50" s="113" t="str">
        <f>$AQ50</f>
        <v>Quantity</v>
      </c>
      <c r="CF50" s="113" t="str">
        <f>$AR50</f>
        <v>Units</v>
      </c>
      <c r="CG50" s="485" t="str">
        <f>CG$1</f>
        <v>R</v>
      </c>
      <c r="CH50" s="31" t="str">
        <f t="shared" ref="CH50:CJ50" si="85">CH$1</f>
        <v>1Omy</v>
      </c>
      <c r="CI50" s="32" t="str">
        <f t="shared" si="85"/>
        <v>2U</v>
      </c>
      <c r="CJ50" s="33" t="str">
        <f t="shared" si="85"/>
        <v>3Ama</v>
      </c>
      <c r="CK50" s="191"/>
      <c r="CL50" s="113" t="str">
        <f>$AQ50</f>
        <v>Quantity</v>
      </c>
      <c r="CM50" s="113" t="str">
        <f>$AR50</f>
        <v>Units</v>
      </c>
      <c r="CN50" s="485" t="str">
        <f>CN$1</f>
        <v>R</v>
      </c>
      <c r="CO50" s="31" t="str">
        <f t="shared" ref="CO50:CQ50" si="86">CO$1</f>
        <v>1Omy</v>
      </c>
      <c r="CP50" s="32" t="str">
        <f t="shared" si="86"/>
        <v>2U</v>
      </c>
      <c r="CQ50" s="33" t="str">
        <f t="shared" si="86"/>
        <v>3Ama</v>
      </c>
      <c r="CR50" s="191"/>
      <c r="CS50" s="113" t="str">
        <f>$AQ50</f>
        <v>Quantity</v>
      </c>
      <c r="CT50" s="113" t="str">
        <f>$AR50</f>
        <v>Units</v>
      </c>
      <c r="CU50" s="485" t="str">
        <f>CU$1</f>
        <v>1-R/U</v>
      </c>
      <c r="CV50" s="31" t="str">
        <f t="shared" ref="CV50:CX50" si="87">CV$1</f>
        <v>1-Omy/R</v>
      </c>
      <c r="CW50" s="32" t="str">
        <f t="shared" si="87"/>
        <v>1-Omy/U</v>
      </c>
      <c r="CX50" s="33" t="str">
        <f t="shared" si="87"/>
        <v>1-ROX/U</v>
      </c>
      <c r="CY50" s="14"/>
    </row>
    <row r="51" spans="1:104">
      <c r="A51" s="83"/>
      <c r="B51" s="83"/>
      <c r="C51" s="83"/>
      <c r="D51" s="83"/>
      <c r="E51" s="14"/>
      <c r="F51" s="14"/>
      <c r="G51" s="83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16"/>
      <c r="AA51" s="271" t="s">
        <v>48</v>
      </c>
      <c r="AB51" s="257"/>
      <c r="AC51" s="254"/>
      <c r="AD51" s="158" t="s">
        <v>49</v>
      </c>
      <c r="AE51" s="117"/>
      <c r="AF51" s="255"/>
      <c r="AG51" s="105"/>
      <c r="AH51" s="106"/>
      <c r="AI51" s="17"/>
      <c r="AJ51" s="8"/>
      <c r="AK51" s="8"/>
      <c r="AL51" s="8"/>
      <c r="AM51" s="8"/>
      <c r="AP51" s="455" t="str">
        <f>E42</f>
        <v/>
      </c>
      <c r="AQ51" s="488" t="s">
        <v>5</v>
      </c>
      <c r="AR51" s="37" t="s">
        <v>4</v>
      </c>
      <c r="AS51" s="21" t="str">
        <f>IF(ISNUMBER(AJ51),AJ51-($G43*AJ50+$G42),"")</f>
        <v/>
      </c>
      <c r="AT51" s="21" t="str">
        <f>IF(ISNUMBER(AK51),AK51-($G43*AK50+$G42),"")</f>
        <v/>
      </c>
      <c r="AU51" s="21" t="str">
        <f>IF(ISNUMBER(AL51),AL51-($G43*AL50+$G42),"")</f>
        <v/>
      </c>
      <c r="AV51" s="21" t="str">
        <f>IF(ISNUMBER(AM51),AM51-($G43*AM50+$G42),"")</f>
        <v/>
      </c>
      <c r="AW51" s="107">
        <f>$AH50</f>
        <v>0</v>
      </c>
      <c r="AX51" s="107">
        <f>$AI50</f>
        <v>0</v>
      </c>
      <c r="AY51" s="73" t="str">
        <f>IF(ISNUMBER(AJ50),AJ50,"")</f>
        <v/>
      </c>
      <c r="AZ51" s="73" t="str">
        <f>IF(ISNUMBER(AK50),AK50,"")</f>
        <v/>
      </c>
      <c r="BA51" s="73" t="str">
        <f>IF(ISNUMBER(AL50),AL50,"")</f>
        <v/>
      </c>
      <c r="BB51" s="73" t="str">
        <f t="shared" ref="BB51" si="88">IF(ISNUMBER(AM50),AM50,"")</f>
        <v/>
      </c>
      <c r="BC51" s="166"/>
      <c r="BD51" s="176" t="str">
        <f>$AA44</f>
        <v>•</v>
      </c>
      <c r="BE51" s="193">
        <f>$D42</f>
        <v>0</v>
      </c>
      <c r="BF51" s="124">
        <f>$B43</f>
        <v>0</v>
      </c>
      <c r="BG51" s="194" t="str">
        <f>$E42</f>
        <v/>
      </c>
      <c r="BH51" s="195"/>
      <c r="BI51" s="196" t="str">
        <f>IF(ISNUMBER($AB53),$AB53,"")</f>
        <v/>
      </c>
      <c r="BJ51" s="489" t="str">
        <f>AH2</f>
        <v>O2 flow per cells</v>
      </c>
      <c r="BK51" s="489" t="str">
        <f>AI2</f>
        <v>pmol/(s*Mill)</v>
      </c>
      <c r="BL51" s="7" t="str">
        <f>IF(ISNUMBER(AS51),AS51/AJ43,"")</f>
        <v/>
      </c>
      <c r="BM51" s="7" t="str">
        <f>IF(ISNUMBER(AT51),AT51/AK43,"")</f>
        <v/>
      </c>
      <c r="BN51" s="7" t="str">
        <f>IF(ISNUMBER(AU51),AU51/AL43,"")</f>
        <v/>
      </c>
      <c r="BO51" s="7" t="str">
        <f>IF(ISNUMBER(AV51),AV51/AM43,"")</f>
        <v/>
      </c>
      <c r="BP51" s="194" t="str">
        <f>$E42</f>
        <v/>
      </c>
      <c r="BQ51" s="6" t="s">
        <v>19</v>
      </c>
      <c r="BR51" s="6" t="s">
        <v>20</v>
      </c>
      <c r="BS51" s="5" t="str">
        <f>IF(ISNUMBER(BL51),BL51/$AQ49,"")</f>
        <v/>
      </c>
      <c r="BT51" s="5" t="str">
        <f>IF(ISNUMBER(BM51),BM51/$AQ49,"")</f>
        <v/>
      </c>
      <c r="BU51" s="5" t="str">
        <f t="shared" ref="BU51" si="89">IF(ISNUMBER(BN51),BN51/$AQ49,"")</f>
        <v/>
      </c>
      <c r="BV51" s="5" t="str">
        <f>IF(ISNUMBER(BO51),BO51/$AQ49,"")</f>
        <v/>
      </c>
      <c r="BW51" s="194" t="str">
        <f>$E42</f>
        <v/>
      </c>
      <c r="BX51" s="6" t="s">
        <v>18</v>
      </c>
      <c r="BY51" s="6" t="s">
        <v>21</v>
      </c>
      <c r="BZ51" s="5" t="str">
        <f>IF(ISNUMBER(BN51),1-BL51/BN51,"")</f>
        <v/>
      </c>
      <c r="CA51" s="5" t="str">
        <f>IF(ISNUMBER(BM51),1-BM51/BL51,"")</f>
        <v/>
      </c>
      <c r="CB51" s="5" t="str">
        <f>IF(ISNUMBER(BM51),1-BM51/BN51,"")</f>
        <v/>
      </c>
      <c r="CC51" s="5" t="str">
        <f>IF(ISNUMBER(BN51),1-BO51/BN51,"")</f>
        <v/>
      </c>
      <c r="CD51" s="194" t="str">
        <f>$E42</f>
        <v/>
      </c>
      <c r="CE51" s="489" t="str">
        <f>AH3</f>
        <v>O2 flow per cells (mt: ROX-corr.)</v>
      </c>
      <c r="CF51" s="489" t="str">
        <f>AI2</f>
        <v>pmol/(s*Mill)</v>
      </c>
      <c r="CG51" s="7" t="str">
        <f>IF(ISNUMBER(BL51),BL51-$AR49,"")</f>
        <v/>
      </c>
      <c r="CH51" s="7" t="str">
        <f>IF(ISNUMBER(BM51),BM51-$AR49,"")</f>
        <v/>
      </c>
      <c r="CI51" s="7" t="str">
        <f>IF(ISNUMBER(BN51),BN51-$AR49,"")</f>
        <v/>
      </c>
      <c r="CJ51" s="7" t="str">
        <f>IF(ISNUMBER(BO51),BO51-$AR49,"")</f>
        <v/>
      </c>
      <c r="CK51" s="194" t="str">
        <f>$E42</f>
        <v/>
      </c>
      <c r="CL51" s="6" t="s">
        <v>3</v>
      </c>
      <c r="CM51" s="6" t="s">
        <v>1</v>
      </c>
      <c r="CN51" s="5" t="str">
        <f>IF(ISNUMBER(CG51),CG51/($AQ49-$AR49),"")</f>
        <v/>
      </c>
      <c r="CO51" s="5" t="str">
        <f>IF(ISNUMBER(CH51),CH51/($AQ49-$AR49),"")</f>
        <v/>
      </c>
      <c r="CP51" s="5" t="str">
        <f>IF(ISNUMBER(CI51),CI51/($AQ49-$AR49),"")</f>
        <v/>
      </c>
      <c r="CQ51" s="5" t="str">
        <f>IF(ISNUMBER(CJ51),CJ51/($AQ49-$AR49),"")</f>
        <v/>
      </c>
      <c r="CR51" s="194" t="str">
        <f>$E42</f>
        <v/>
      </c>
      <c r="CS51" s="6" t="s">
        <v>2</v>
      </c>
      <c r="CT51" s="6" t="s">
        <v>1</v>
      </c>
      <c r="CU51" s="5" t="str">
        <f>IF(ISNUMBER(CI51),1-CG51/CI51,"")</f>
        <v/>
      </c>
      <c r="CV51" s="5" t="str">
        <f>IF(ISNUMBER(CH51),1-CH51/CG51,"")</f>
        <v/>
      </c>
      <c r="CW51" s="5" t="str">
        <f>IF(ISNUMBER(CH51),1-CH51/CI51,"")</f>
        <v/>
      </c>
      <c r="CX51" s="5" t="str">
        <f>IF(ISNUMBER(CI51),1-CJ51/CI51,"")</f>
        <v/>
      </c>
      <c r="CY51" s="14"/>
    </row>
    <row r="52" spans="1:104">
      <c r="A52" s="83"/>
      <c r="B52" s="83"/>
      <c r="C52" s="83"/>
      <c r="D52" s="83"/>
      <c r="E52" s="83"/>
      <c r="F52" s="83"/>
      <c r="G52" s="83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26"/>
      <c r="AA52" s="272" t="s">
        <v>50</v>
      </c>
      <c r="AB52" s="258"/>
      <c r="AC52" s="259"/>
      <c r="AD52" s="158" t="s">
        <v>178</v>
      </c>
      <c r="AE52" s="256"/>
      <c r="AF52" s="255"/>
      <c r="AG52" s="274"/>
      <c r="AH52" s="275"/>
      <c r="AI52" s="275"/>
      <c r="AJ52" s="276"/>
      <c r="AK52" s="276"/>
      <c r="AL52" s="276"/>
      <c r="AM52" s="276"/>
      <c r="AN52" s="2"/>
      <c r="AO52" s="11"/>
      <c r="AP52" s="74"/>
      <c r="AQ52" s="75"/>
      <c r="AR52" s="75"/>
      <c r="AS52" s="3"/>
      <c r="AT52" s="3"/>
      <c r="AU52" s="3"/>
      <c r="AV52" s="3"/>
      <c r="AW52" s="4"/>
      <c r="AX52" s="4"/>
      <c r="AY52" s="2"/>
      <c r="AZ52" s="2"/>
      <c r="BA52" s="2"/>
      <c r="BB52" s="2"/>
      <c r="BC52" s="76"/>
      <c r="BD52" s="4"/>
      <c r="BE52" s="4"/>
      <c r="BF52" s="75"/>
      <c r="BG52" s="77"/>
      <c r="BH52" s="77"/>
      <c r="BI52" s="2"/>
      <c r="BJ52" s="4"/>
      <c r="BK52" s="4"/>
      <c r="BL52" s="3"/>
      <c r="BM52" s="3"/>
      <c r="BN52" s="3"/>
      <c r="BO52" s="3"/>
      <c r="BP52" s="14"/>
      <c r="BQ52" s="4"/>
      <c r="BR52" s="4"/>
      <c r="BS52" s="2"/>
      <c r="BT52" s="2"/>
      <c r="BU52" s="2"/>
      <c r="BV52" s="2"/>
      <c r="BW52" s="14"/>
      <c r="BX52" s="4"/>
      <c r="BY52" s="4"/>
      <c r="BZ52" s="2"/>
      <c r="CA52" s="2"/>
      <c r="CB52" s="2"/>
      <c r="CC52" s="2"/>
      <c r="CD52" s="13"/>
      <c r="CE52" s="4"/>
      <c r="CF52" s="4"/>
      <c r="CG52" s="3"/>
      <c r="CH52" s="3"/>
      <c r="CI52" s="3"/>
      <c r="CJ52" s="3"/>
      <c r="CK52" s="14"/>
      <c r="CL52" s="4"/>
      <c r="CM52" s="4"/>
      <c r="CN52" s="2"/>
      <c r="CO52" s="2"/>
      <c r="CP52" s="2"/>
      <c r="CQ52" s="2"/>
      <c r="CR52" s="14"/>
      <c r="CS52" s="4"/>
      <c r="CT52" s="4"/>
      <c r="CU52" s="2"/>
      <c r="CV52" s="2"/>
      <c r="CW52" s="2"/>
      <c r="CX52" s="2"/>
      <c r="CY52" s="14"/>
    </row>
    <row r="53" spans="1:104">
      <c r="A53" s="83"/>
      <c r="B53" s="83"/>
      <c r="C53" s="83"/>
      <c r="D53" s="83"/>
      <c r="E53" s="83"/>
      <c r="F53" s="83"/>
      <c r="G53" s="83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26"/>
      <c r="AA53" s="271" t="s">
        <v>51</v>
      </c>
      <c r="AB53" s="260"/>
      <c r="AC53" s="261"/>
      <c r="AD53" s="262" t="s">
        <v>52</v>
      </c>
      <c r="AE53" s="263">
        <v>-2</v>
      </c>
      <c r="AF53" s="255"/>
      <c r="AG53" s="274"/>
      <c r="AH53" s="274"/>
      <c r="AI53" s="274"/>
      <c r="AJ53" s="145"/>
      <c r="AK53" s="145"/>
      <c r="AL53" s="145"/>
      <c r="AM53" s="145"/>
      <c r="AN53" s="133"/>
      <c r="AO53" s="181"/>
      <c r="AP53" s="74"/>
      <c r="AQ53" s="142"/>
      <c r="AR53" s="142"/>
      <c r="AS53" s="135"/>
      <c r="AT53" s="135"/>
      <c r="AU53" s="135"/>
      <c r="AV53" s="135"/>
      <c r="AW53" s="127"/>
      <c r="AX53" s="127"/>
      <c r="AY53" s="133"/>
      <c r="AZ53" s="133"/>
      <c r="BA53" s="133"/>
      <c r="BB53" s="133"/>
      <c r="BC53" s="166"/>
      <c r="BD53" s="127"/>
      <c r="BE53" s="127"/>
      <c r="BF53" s="142"/>
      <c r="BG53" s="183"/>
      <c r="BH53" s="183"/>
      <c r="BI53" s="133"/>
      <c r="BJ53" s="127"/>
      <c r="BK53" s="127"/>
      <c r="BL53" s="135"/>
      <c r="BM53" s="135"/>
      <c r="BN53" s="135"/>
      <c r="BO53" s="135"/>
      <c r="BP53" s="14"/>
      <c r="BQ53" s="127"/>
      <c r="BR53" s="127"/>
      <c r="BS53" s="133"/>
      <c r="BT53" s="133"/>
      <c r="BU53" s="133"/>
      <c r="BV53" s="133"/>
      <c r="BW53" s="14"/>
      <c r="BX53" s="127"/>
      <c r="BY53" s="127"/>
      <c r="BZ53" s="133"/>
      <c r="CA53" s="133"/>
      <c r="CB53" s="133"/>
      <c r="CC53" s="133"/>
      <c r="CD53" s="13"/>
      <c r="CE53" s="127"/>
      <c r="CF53" s="127"/>
      <c r="CG53" s="135"/>
      <c r="CH53" s="135"/>
      <c r="CI53" s="135"/>
      <c r="CJ53" s="135"/>
      <c r="CK53" s="14"/>
      <c r="CL53" s="127"/>
      <c r="CM53" s="127"/>
      <c r="CN53" s="133"/>
      <c r="CO53" s="133"/>
      <c r="CP53" s="133"/>
      <c r="CQ53" s="133"/>
      <c r="CR53" s="14"/>
      <c r="CS53" s="127"/>
      <c r="CT53" s="127"/>
      <c r="CU53" s="133"/>
      <c r="CV53" s="133"/>
      <c r="CW53" s="133"/>
      <c r="CX53" s="133"/>
      <c r="CY53" s="14"/>
    </row>
    <row r="54" spans="1:104" ht="13.5" thickBot="1">
      <c r="A54" s="83"/>
      <c r="B54" s="83"/>
      <c r="C54" s="83"/>
      <c r="D54" s="83"/>
      <c r="E54" s="83"/>
      <c r="F54" s="83"/>
      <c r="G54" s="83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26"/>
      <c r="AA54" s="273" t="s">
        <v>53</v>
      </c>
      <c r="AB54" s="264">
        <v>2</v>
      </c>
      <c r="AC54" s="265" t="s">
        <v>54</v>
      </c>
      <c r="AD54" s="266" t="s">
        <v>55</v>
      </c>
      <c r="AE54" s="267">
        <v>2.5000000000000001E-2</v>
      </c>
      <c r="AF54" s="268"/>
      <c r="AG54" s="274"/>
      <c r="AH54" s="274"/>
      <c r="AI54" s="274"/>
      <c r="AJ54" s="145"/>
      <c r="AK54" s="145"/>
      <c r="AL54" s="145"/>
      <c r="AM54" s="145"/>
      <c r="AN54" s="133"/>
      <c r="AO54" s="181"/>
      <c r="AP54" s="74"/>
      <c r="AQ54" s="142"/>
      <c r="AR54" s="142"/>
      <c r="AS54" s="135"/>
      <c r="AT54" s="135"/>
      <c r="AU54" s="135"/>
      <c r="AV54" s="135"/>
      <c r="AW54" s="127"/>
      <c r="AX54" s="127"/>
      <c r="AY54" s="133"/>
      <c r="AZ54" s="133"/>
      <c r="BA54" s="133"/>
      <c r="BB54" s="133"/>
      <c r="BC54" s="166"/>
      <c r="BD54" s="127"/>
      <c r="BE54" s="127"/>
      <c r="BF54" s="142"/>
      <c r="BG54" s="183"/>
      <c r="BH54" s="183"/>
      <c r="BI54" s="133"/>
      <c r="BJ54" s="127"/>
      <c r="BK54" s="127"/>
      <c r="BL54" s="135"/>
      <c r="BM54" s="135"/>
      <c r="BN54" s="135"/>
      <c r="BO54" s="135"/>
      <c r="BP54" s="14"/>
      <c r="BQ54" s="127"/>
      <c r="BR54" s="127"/>
      <c r="BS54" s="133"/>
      <c r="BT54" s="133"/>
      <c r="BU54" s="133"/>
      <c r="BV54" s="133"/>
      <c r="BW54" s="14"/>
      <c r="BX54" s="127"/>
      <c r="BY54" s="127"/>
      <c r="BZ54" s="133"/>
      <c r="CA54" s="133"/>
      <c r="CB54" s="133"/>
      <c r="CC54" s="133"/>
      <c r="CD54" s="13"/>
      <c r="CE54" s="127"/>
      <c r="CF54" s="127"/>
      <c r="CG54" s="135"/>
      <c r="CH54" s="135"/>
      <c r="CI54" s="135"/>
      <c r="CJ54" s="135"/>
      <c r="CK54" s="14"/>
      <c r="CL54" s="127"/>
      <c r="CM54" s="127"/>
      <c r="CN54" s="133"/>
      <c r="CO54" s="133"/>
      <c r="CP54" s="133"/>
      <c r="CQ54" s="133"/>
      <c r="CR54" s="14"/>
      <c r="CS54" s="127"/>
      <c r="CT54" s="127"/>
      <c r="CU54" s="133"/>
      <c r="CV54" s="133"/>
      <c r="CW54" s="133"/>
      <c r="CX54" s="133"/>
      <c r="CY54" s="14"/>
    </row>
    <row r="55" spans="1:104">
      <c r="A55" s="83"/>
      <c r="B55" s="83"/>
      <c r="C55" s="83"/>
      <c r="D55" s="83"/>
      <c r="E55" s="83"/>
      <c r="F55" s="83"/>
      <c r="G55" s="83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26"/>
      <c r="AH55" s="127"/>
      <c r="AI55" s="127"/>
      <c r="AJ55" s="135"/>
      <c r="AK55" s="135"/>
      <c r="AL55" s="135"/>
      <c r="AM55" s="135"/>
      <c r="AN55" s="133"/>
      <c r="AO55" s="181"/>
      <c r="AP55" s="74"/>
      <c r="AQ55" s="142"/>
      <c r="AR55" s="142"/>
      <c r="AS55" s="135"/>
      <c r="AT55" s="135"/>
      <c r="AU55" s="135"/>
      <c r="AV55" s="135"/>
      <c r="AW55" s="127"/>
      <c r="AX55" s="127"/>
      <c r="AY55" s="133"/>
      <c r="AZ55" s="133"/>
      <c r="BA55" s="133"/>
      <c r="BB55" s="133"/>
      <c r="BC55" s="166"/>
      <c r="BD55" s="127"/>
      <c r="BE55" s="127"/>
      <c r="BF55" s="142"/>
      <c r="BG55" s="183"/>
      <c r="BH55" s="183"/>
      <c r="BI55" s="133"/>
      <c r="BJ55" s="127"/>
      <c r="BK55" s="127"/>
      <c r="BL55" s="135"/>
      <c r="BM55" s="135"/>
      <c r="BN55" s="135"/>
      <c r="BO55" s="135"/>
      <c r="BP55" s="14"/>
      <c r="BQ55" s="127"/>
      <c r="BV55" s="133"/>
      <c r="BW55" s="14"/>
      <c r="BX55" s="127"/>
      <c r="BY55" s="127"/>
      <c r="BZ55" s="133"/>
      <c r="CA55" s="133"/>
      <c r="CB55" s="133"/>
      <c r="CC55" s="133"/>
      <c r="CD55" s="13"/>
      <c r="CE55" s="127"/>
      <c r="CF55" s="127"/>
      <c r="CG55" s="135"/>
      <c r="CH55" s="135"/>
      <c r="CI55" s="135"/>
      <c r="CJ55" s="135"/>
      <c r="CK55" s="14"/>
      <c r="CL55" s="127"/>
      <c r="CM55" s="127"/>
      <c r="CN55" s="133"/>
      <c r="CO55" s="133"/>
      <c r="CP55" s="133"/>
      <c r="CQ55" s="133"/>
      <c r="CR55" s="14"/>
      <c r="CS55" s="127"/>
      <c r="CT55" s="127"/>
      <c r="CU55" s="133"/>
      <c r="CV55" s="133"/>
      <c r="CW55" s="133"/>
      <c r="CX55" s="133"/>
      <c r="CY55" s="14"/>
    </row>
    <row r="56" spans="1:104">
      <c r="A56" s="83"/>
      <c r="B56" s="83"/>
      <c r="C56" s="83"/>
      <c r="D56" s="83"/>
      <c r="E56" s="83"/>
      <c r="F56" s="83"/>
      <c r="G56" s="83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26"/>
      <c r="AH56" s="127"/>
      <c r="AI56" s="127"/>
      <c r="AJ56" s="135"/>
      <c r="AK56" s="135"/>
      <c r="AL56" s="135"/>
      <c r="AM56" s="135"/>
      <c r="AN56" s="133"/>
      <c r="AO56" s="181"/>
      <c r="AP56" s="74"/>
      <c r="AQ56" s="142"/>
      <c r="AR56" s="142"/>
      <c r="AS56" s="135"/>
      <c r="AT56" s="135"/>
      <c r="AU56" s="135"/>
      <c r="AV56" s="135"/>
      <c r="AW56" s="127"/>
      <c r="AX56" s="127"/>
      <c r="AY56" s="133"/>
      <c r="AZ56" s="133"/>
      <c r="BA56" s="133"/>
      <c r="BB56" s="133"/>
      <c r="BC56" s="166"/>
      <c r="BD56" s="127"/>
      <c r="BE56" s="127"/>
      <c r="BF56" s="142"/>
      <c r="BG56" s="183"/>
      <c r="BH56" s="183"/>
      <c r="BI56" s="133"/>
      <c r="BJ56" s="127"/>
      <c r="BK56" s="127"/>
      <c r="BL56" s="135"/>
      <c r="BM56" s="135"/>
      <c r="BN56" s="135"/>
      <c r="BO56" s="135"/>
      <c r="BP56" s="14"/>
      <c r="BQ56" s="127"/>
      <c r="BV56" s="133"/>
      <c r="BW56" s="14"/>
      <c r="BX56" s="127"/>
      <c r="BY56" s="127"/>
      <c r="BZ56" s="133"/>
      <c r="CA56" s="133"/>
      <c r="CB56" s="133"/>
      <c r="CC56" s="133"/>
      <c r="CD56" s="13"/>
      <c r="CE56" s="127"/>
      <c r="CF56" s="127"/>
      <c r="CG56" s="135"/>
      <c r="CH56" s="135"/>
      <c r="CI56" s="135"/>
      <c r="CJ56" s="135"/>
      <c r="CK56" s="14"/>
      <c r="CL56" s="127"/>
      <c r="CM56" s="127"/>
      <c r="CN56" s="133"/>
      <c r="CO56" s="133"/>
      <c r="CP56" s="133"/>
      <c r="CQ56" s="133"/>
      <c r="CR56" s="14"/>
      <c r="CS56" s="127"/>
      <c r="CT56" s="127"/>
      <c r="CU56" s="133"/>
      <c r="CV56" s="133"/>
      <c r="CW56" s="133"/>
      <c r="CX56" s="133"/>
      <c r="CY56" s="14"/>
    </row>
    <row r="57" spans="1:104">
      <c r="A57" s="83"/>
      <c r="B57" s="83"/>
      <c r="C57" s="83"/>
      <c r="D57" s="83"/>
      <c r="E57" s="83"/>
      <c r="F57" s="83"/>
      <c r="G57" s="83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AH57" s="127"/>
      <c r="AI57" s="127"/>
      <c r="AJ57" s="135"/>
      <c r="AK57" s="135"/>
      <c r="AL57" s="135"/>
      <c r="AM57" s="135"/>
      <c r="AN57" s="133"/>
      <c r="AO57" s="181"/>
      <c r="AP57" s="74"/>
      <c r="AQ57" s="142"/>
      <c r="AR57" s="142"/>
      <c r="AS57" s="135"/>
      <c r="AT57" s="135"/>
      <c r="AU57" s="135"/>
      <c r="AV57" s="135"/>
      <c r="AW57" s="127"/>
      <c r="AX57" s="127"/>
      <c r="AY57" s="133"/>
      <c r="AZ57" s="133"/>
      <c r="BA57" s="133"/>
      <c r="BB57" s="133"/>
      <c r="BC57" s="166"/>
      <c r="BD57" s="127"/>
      <c r="BE57" s="127"/>
      <c r="BF57" s="142"/>
      <c r="BG57" s="183"/>
      <c r="BH57" s="183"/>
      <c r="BI57" s="133"/>
      <c r="BJ57" s="127"/>
      <c r="BK57" s="127"/>
      <c r="BL57" s="135"/>
      <c r="BM57" s="135"/>
      <c r="BN57" s="135"/>
      <c r="BO57" s="135"/>
      <c r="BP57" s="14"/>
      <c r="BQ57" s="127"/>
      <c r="BV57" s="133"/>
      <c r="BW57" s="14"/>
      <c r="BX57" s="127"/>
      <c r="BY57" s="127"/>
      <c r="BZ57" s="133"/>
      <c r="CA57" s="133"/>
      <c r="CB57" s="133"/>
      <c r="CC57" s="133"/>
      <c r="CD57" s="13"/>
      <c r="CE57" s="127"/>
      <c r="CF57" s="127"/>
      <c r="CG57" s="135"/>
      <c r="CH57" s="135"/>
      <c r="CI57" s="135"/>
      <c r="CJ57" s="135"/>
      <c r="CK57" s="14"/>
      <c r="CL57" s="127"/>
      <c r="CM57" s="127"/>
      <c r="CN57" s="133"/>
      <c r="CO57" s="133"/>
      <c r="CP57" s="133"/>
      <c r="CQ57" s="133"/>
      <c r="CR57" s="14"/>
      <c r="CS57" s="127"/>
      <c r="CT57" s="127"/>
      <c r="CU57" s="133"/>
      <c r="CV57" s="133"/>
      <c r="CW57" s="133"/>
      <c r="CX57" s="133"/>
      <c r="CY57" s="14"/>
    </row>
    <row r="58" spans="1:104">
      <c r="A58" s="184"/>
      <c r="B58" s="133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26"/>
      <c r="AH58" s="127"/>
      <c r="AI58" s="127"/>
      <c r="AJ58" s="135"/>
      <c r="AK58" s="135"/>
      <c r="AL58" s="135"/>
      <c r="AM58" s="135"/>
      <c r="AN58" s="133"/>
      <c r="AO58" s="181"/>
      <c r="AP58" s="74"/>
      <c r="AQ58" s="142"/>
      <c r="AR58" s="142"/>
      <c r="AS58" s="26" t="str">
        <f>IF(ISNUMBER(AJ58),AJ58-($D51*AJ57+$E51),"")</f>
        <v/>
      </c>
      <c r="AT58" s="26" t="str">
        <f>IF(ISNUMBER(AK58),AK58-($D51*AK57+$E51),"")</f>
        <v/>
      </c>
      <c r="AU58" s="26"/>
      <c r="AV58" s="26" t="str">
        <f>IF(ISNUMBER(AM58),AM58-($D51*AM57+$E51),"")</f>
        <v/>
      </c>
      <c r="AW58" s="127"/>
      <c r="AX58" s="127"/>
      <c r="AY58" s="133"/>
      <c r="AZ58" s="133"/>
      <c r="BA58" s="133"/>
      <c r="BB58" s="133"/>
      <c r="BC58" s="166"/>
      <c r="BD58" s="127"/>
      <c r="BE58" s="127"/>
      <c r="BF58" s="142"/>
      <c r="BG58" s="183"/>
      <c r="BH58" s="183"/>
      <c r="BI58" s="133"/>
      <c r="BJ58" s="127"/>
      <c r="BK58" s="127"/>
      <c r="BL58" s="78" t="str">
        <f>IF(ISNUMBER(AS58),AS58/AJ50,"")</f>
        <v/>
      </c>
      <c r="BM58" s="78" t="str">
        <f>IF(ISNUMBER(AT58),AT58/AK50,"")</f>
        <v/>
      </c>
      <c r="BN58" s="78"/>
      <c r="BO58" s="78" t="str">
        <f>IF(ISNUMBER(AV58),AV58/AM50,"")</f>
        <v/>
      </c>
      <c r="BP58" s="117"/>
      <c r="BQ58" s="141"/>
      <c r="BV58" s="24"/>
      <c r="BW58" s="117"/>
      <c r="BX58" s="141"/>
      <c r="BY58" s="141"/>
      <c r="BZ58" s="27" t="s">
        <v>0</v>
      </c>
      <c r="CA58" s="24" t="str">
        <f>IF(ISNUMBER(BL58),1-BL58/BM58,"")</f>
        <v/>
      </c>
      <c r="CB58" s="24"/>
      <c r="CC58" s="24"/>
      <c r="CD58" s="197"/>
      <c r="CE58" s="141"/>
      <c r="CF58" s="141"/>
      <c r="CG58" s="147"/>
      <c r="CH58" s="147"/>
      <c r="CI58" s="147"/>
      <c r="CJ58" s="147"/>
      <c r="CK58" s="117"/>
      <c r="CL58" s="141"/>
      <c r="CM58" s="141"/>
      <c r="CN58" s="134"/>
      <c r="CO58" s="134"/>
      <c r="CP58" s="134"/>
      <c r="CQ58" s="134"/>
      <c r="CR58" s="117"/>
      <c r="CS58" s="141"/>
      <c r="CT58" s="141"/>
      <c r="CU58" s="134"/>
      <c r="CV58" s="134"/>
      <c r="CW58" s="134"/>
      <c r="CX58" s="134"/>
      <c r="CY58" s="117"/>
    </row>
    <row r="59" spans="1:104">
      <c r="A59" s="184"/>
      <c r="B59" s="133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26"/>
      <c r="AH59" s="127"/>
      <c r="AI59" s="127"/>
      <c r="AJ59" s="135"/>
      <c r="AK59" s="135"/>
      <c r="AL59" s="135"/>
      <c r="AM59" s="135"/>
      <c r="AN59" s="133"/>
      <c r="AO59" s="181"/>
      <c r="AP59" s="74"/>
      <c r="AQ59" s="142"/>
      <c r="AR59" s="142"/>
      <c r="AS59" s="147"/>
      <c r="AT59" s="147"/>
      <c r="AU59" s="147"/>
      <c r="AV59" s="147"/>
      <c r="AW59" s="127"/>
      <c r="AX59" s="127"/>
      <c r="AY59" s="133"/>
      <c r="AZ59" s="133"/>
      <c r="BA59" s="133"/>
      <c r="BB59" s="133"/>
      <c r="BC59" s="166"/>
      <c r="BD59" s="127"/>
      <c r="BE59" s="127"/>
      <c r="BF59" s="142"/>
      <c r="BG59" s="183"/>
      <c r="BH59" s="183"/>
      <c r="BI59" s="133"/>
      <c r="BJ59" s="127"/>
      <c r="BK59" s="127"/>
      <c r="BL59" s="147"/>
      <c r="BM59" s="147"/>
      <c r="BN59" s="147"/>
      <c r="BO59" s="147"/>
      <c r="BP59" s="117"/>
      <c r="BQ59" s="141"/>
      <c r="BV59" s="134"/>
      <c r="BW59" s="117"/>
      <c r="BX59" s="141"/>
      <c r="BY59" s="141"/>
      <c r="BZ59" s="134"/>
      <c r="CA59" s="134"/>
      <c r="CB59" s="134"/>
      <c r="CC59" s="134"/>
      <c r="CD59" s="197"/>
      <c r="CE59" s="141"/>
      <c r="CF59" s="141"/>
      <c r="CG59" s="147"/>
      <c r="CH59" s="147"/>
      <c r="CI59" s="147"/>
      <c r="CJ59" s="147"/>
      <c r="CK59" s="117"/>
      <c r="CL59" s="141"/>
      <c r="CM59" s="141"/>
      <c r="CN59" s="134"/>
      <c r="CO59" s="134"/>
      <c r="CP59" s="134"/>
      <c r="CQ59" s="134"/>
      <c r="CR59" s="117"/>
      <c r="CS59" s="141"/>
      <c r="CT59" s="141"/>
      <c r="CU59" s="134"/>
      <c r="CV59" s="134"/>
      <c r="CW59" s="134"/>
      <c r="CX59" s="134"/>
      <c r="CY59" s="117"/>
    </row>
    <row r="60" spans="1:104" ht="13.5" thickBot="1">
      <c r="A60" s="460" t="s">
        <v>68</v>
      </c>
      <c r="B60" s="198" t="str">
        <f>$G$22</f>
        <v>DatLab 7 Template 16-08-02</v>
      </c>
      <c r="C60" s="199"/>
      <c r="D60" s="199"/>
      <c r="E60" s="199"/>
      <c r="F60" s="199"/>
      <c r="G60" s="199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1"/>
      <c r="AA60" s="202"/>
      <c r="AB60" s="202"/>
      <c r="AC60" s="202"/>
      <c r="AD60" s="202"/>
      <c r="AE60" s="202"/>
      <c r="AF60" s="202"/>
      <c r="AG60" s="202"/>
      <c r="AH60" s="12" t="str">
        <f>$B60</f>
        <v>DatLab 7 Template 16-08-02</v>
      </c>
      <c r="AI60" s="161"/>
      <c r="AJ60" s="203"/>
      <c r="AK60" s="203"/>
      <c r="AL60" s="203"/>
      <c r="AM60" s="203"/>
      <c r="AN60" s="204"/>
      <c r="AO60" s="205"/>
      <c r="AP60" s="206"/>
      <c r="AQ60" s="79" t="str">
        <f>$B60</f>
        <v>DatLab 7 Template 16-08-02</v>
      </c>
      <c r="AR60" s="161"/>
      <c r="AS60" s="203"/>
      <c r="AT60" s="203"/>
      <c r="AU60" s="203"/>
      <c r="AV60" s="203"/>
      <c r="AW60" s="161"/>
      <c r="AX60" s="161"/>
      <c r="AY60" s="204"/>
      <c r="AZ60" s="204"/>
      <c r="BA60" s="204"/>
      <c r="BB60" s="204"/>
      <c r="BC60" s="207"/>
      <c r="BD60" s="161"/>
      <c r="BE60" s="161"/>
      <c r="BF60" s="61"/>
      <c r="BG60" s="208"/>
      <c r="BH60" s="208"/>
      <c r="BI60" s="204"/>
      <c r="BJ60" s="79" t="str">
        <f>$B60</f>
        <v>DatLab 7 Template 16-08-02</v>
      </c>
      <c r="BK60" s="161"/>
      <c r="BL60" s="203"/>
      <c r="BM60" s="203"/>
      <c r="BN60" s="203"/>
      <c r="BO60" s="203"/>
      <c r="BP60" s="209"/>
      <c r="BQ60" s="79" t="str">
        <f>$B60</f>
        <v>DatLab 7 Template 16-08-02</v>
      </c>
      <c r="BR60" s="202"/>
      <c r="BS60" s="199"/>
      <c r="BT60" s="199"/>
      <c r="BU60" s="199"/>
      <c r="BV60" s="204"/>
      <c r="BW60" s="209"/>
      <c r="BX60" s="79" t="str">
        <f>$B60</f>
        <v>DatLab 7 Template 16-08-02</v>
      </c>
      <c r="BY60" s="161"/>
      <c r="BZ60" s="204"/>
      <c r="CA60" s="204"/>
      <c r="CB60" s="204"/>
      <c r="CC60" s="204"/>
      <c r="CD60" s="210"/>
      <c r="CE60" s="79" t="str">
        <f>$B60</f>
        <v>DatLab 7 Template 16-08-02</v>
      </c>
      <c r="CF60" s="161"/>
      <c r="CG60" s="203"/>
      <c r="CH60" s="203"/>
      <c r="CI60" s="203"/>
      <c r="CJ60" s="203"/>
      <c r="CK60" s="209"/>
      <c r="CL60" s="79" t="str">
        <f>$B60</f>
        <v>DatLab 7 Template 16-08-02</v>
      </c>
      <c r="CM60" s="161"/>
      <c r="CN60" s="204"/>
      <c r="CO60" s="204"/>
      <c r="CP60" s="204"/>
      <c r="CQ60" s="204"/>
      <c r="CR60" s="209"/>
      <c r="CS60" s="79" t="str">
        <f>$B60</f>
        <v>DatLab 7 Template 16-08-02</v>
      </c>
      <c r="CT60" s="161"/>
      <c r="CU60" s="204"/>
      <c r="CV60" s="204"/>
      <c r="CW60" s="204"/>
      <c r="CX60" s="204"/>
      <c r="CY60" s="209"/>
    </row>
    <row r="61" spans="1:104">
      <c r="A61" s="331" t="s">
        <v>105</v>
      </c>
      <c r="B61" s="285" t="str">
        <f>AA64</f>
        <v>•</v>
      </c>
      <c r="C61" s="277"/>
      <c r="F61" s="55" t="s">
        <v>16</v>
      </c>
      <c r="G61" s="56">
        <f>AC65</f>
        <v>0</v>
      </c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425"/>
      <c r="AC61" s="110"/>
      <c r="AD61" s="110"/>
      <c r="AE61" s="110"/>
      <c r="AF61" s="110"/>
      <c r="AG61" s="110"/>
      <c r="AH61" s="110"/>
      <c r="AI61" s="180" t="s">
        <v>65</v>
      </c>
      <c r="AJ61" s="485" t="str">
        <f>AJ$1</f>
        <v>R</v>
      </c>
      <c r="AK61" s="31" t="str">
        <f t="shared" ref="AK61:AM61" si="90">AK$1</f>
        <v>1Omy</v>
      </c>
      <c r="AL61" s="32" t="str">
        <f t="shared" si="90"/>
        <v>2U</v>
      </c>
      <c r="AM61" s="33" t="str">
        <f t="shared" si="90"/>
        <v>3Ama</v>
      </c>
      <c r="AN61" s="133"/>
      <c r="AO61" s="181"/>
      <c r="AP61" s="74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8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3"/>
      <c r="BR61" s="143"/>
      <c r="BS61" s="143"/>
      <c r="BT61" s="143"/>
      <c r="BU61" s="143"/>
      <c r="BV61" s="143"/>
      <c r="BW61" s="14"/>
      <c r="BY61" s="143"/>
      <c r="BZ61" s="143"/>
      <c r="CA61" s="143"/>
      <c r="CB61" s="143"/>
      <c r="CC61" s="143"/>
      <c r="CD61" s="13"/>
      <c r="CF61" s="143"/>
      <c r="CG61" s="143"/>
      <c r="CH61" s="143"/>
      <c r="CI61" s="143"/>
      <c r="CJ61" s="143"/>
      <c r="CK61" s="13"/>
      <c r="CM61" s="143"/>
      <c r="CN61" s="143"/>
      <c r="CO61" s="143"/>
      <c r="CP61" s="143"/>
      <c r="CQ61" s="143"/>
      <c r="CR61" s="13"/>
      <c r="CT61" s="143"/>
      <c r="CU61" s="143"/>
      <c r="CV61" s="143"/>
      <c r="CW61" s="143"/>
      <c r="CX61" s="143"/>
      <c r="CY61" s="13"/>
    </row>
    <row r="62" spans="1:104">
      <c r="A62" s="452" t="str">
        <f>E62</f>
        <v/>
      </c>
      <c r="B62" s="286" t="s">
        <v>26</v>
      </c>
      <c r="C62" s="88">
        <f>AB67</f>
        <v>0</v>
      </c>
      <c r="D62" s="88">
        <f>AB69</f>
        <v>0</v>
      </c>
      <c r="E62" s="278" t="str">
        <f>IF(ISNUMBER(AB70),AB70+0.01*AB71,"")</f>
        <v/>
      </c>
      <c r="F62" s="279" t="s">
        <v>10</v>
      </c>
      <c r="G62" s="98">
        <f>AE73</f>
        <v>-2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240" t="str">
        <f>$E62</f>
        <v/>
      </c>
      <c r="AA62" s="176"/>
      <c r="AB62" s="176"/>
      <c r="AC62" s="176"/>
      <c r="AD62" s="176"/>
      <c r="AE62" s="176"/>
      <c r="AF62" s="176"/>
      <c r="AG62" s="176"/>
      <c r="AH62" s="57" t="s">
        <v>215</v>
      </c>
      <c r="AI62" s="58" t="s">
        <v>12</v>
      </c>
      <c r="AJ62" s="182">
        <f>AJ66</f>
        <v>0</v>
      </c>
      <c r="AK62" s="182">
        <f t="shared" ref="AK62:AM62" si="91">AK66</f>
        <v>0</v>
      </c>
      <c r="AL62" s="182">
        <f t="shared" si="91"/>
        <v>0</v>
      </c>
      <c r="AM62" s="182">
        <f t="shared" si="91"/>
        <v>0</v>
      </c>
      <c r="AN62" s="133"/>
      <c r="AO62" s="181"/>
      <c r="AP62" s="74"/>
      <c r="AQ62" s="142"/>
      <c r="AR62" s="142"/>
      <c r="AS62" s="135"/>
      <c r="AT62" s="135"/>
      <c r="AU62" s="135"/>
      <c r="AV62" s="135"/>
      <c r="AW62" s="127"/>
      <c r="AX62" s="127"/>
      <c r="AY62" s="133"/>
      <c r="AZ62" s="133"/>
      <c r="BA62" s="133"/>
      <c r="BB62" s="133"/>
      <c r="BC62" s="166"/>
      <c r="BD62" s="127"/>
      <c r="BE62" s="127"/>
      <c r="BF62" s="142"/>
      <c r="BG62" s="183"/>
      <c r="BH62" s="183"/>
      <c r="BI62" s="133"/>
      <c r="BJ62" s="127"/>
      <c r="BK62" s="127"/>
      <c r="BL62" s="135"/>
      <c r="BM62" s="135"/>
      <c r="BN62" s="135"/>
      <c r="BO62" s="135"/>
      <c r="BP62" s="14"/>
      <c r="BQ62" s="127"/>
      <c r="BR62" s="127"/>
      <c r="BS62" s="133"/>
      <c r="BT62" s="133"/>
      <c r="BU62" s="133"/>
      <c r="BV62" s="133"/>
      <c r="BW62" s="14"/>
      <c r="BX62" s="127"/>
      <c r="BY62" s="127"/>
      <c r="BZ62" s="133"/>
      <c r="CA62" s="133"/>
      <c r="CB62" s="133"/>
      <c r="CC62" s="133"/>
      <c r="CD62" s="13"/>
      <c r="CE62" s="127"/>
      <c r="CF62" s="127"/>
      <c r="CG62" s="135"/>
      <c r="CH62" s="135"/>
      <c r="CI62" s="135"/>
      <c r="CJ62" s="135"/>
      <c r="CK62" s="14"/>
      <c r="CL62" s="127"/>
      <c r="CM62" s="127"/>
      <c r="CN62" s="133"/>
      <c r="CO62" s="133"/>
      <c r="CP62" s="133"/>
      <c r="CQ62" s="133"/>
      <c r="CR62" s="14"/>
      <c r="CS62" s="127"/>
      <c r="CT62" s="127"/>
      <c r="CU62" s="133"/>
      <c r="CV62" s="133"/>
      <c r="CW62" s="133"/>
      <c r="CX62" s="133"/>
      <c r="CY62" s="14"/>
    </row>
    <row r="63" spans="1:104" ht="13.5" thickBot="1">
      <c r="A63" s="457" t="s">
        <v>85</v>
      </c>
      <c r="B63" s="280">
        <f>AB68</f>
        <v>0</v>
      </c>
      <c r="C63" s="281" t="s">
        <v>35</v>
      </c>
      <c r="D63" s="281" t="s">
        <v>181</v>
      </c>
      <c r="E63" s="22">
        <f>E64/G64</f>
        <v>0</v>
      </c>
      <c r="F63" s="279" t="s">
        <v>11</v>
      </c>
      <c r="G63" s="99">
        <f>AE74</f>
        <v>2.5000000000000001E-2</v>
      </c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463" t="s">
        <v>80</v>
      </c>
      <c r="AA63" s="133" t="s">
        <v>83</v>
      </c>
      <c r="AB63" s="51"/>
      <c r="AC63" s="110" t="str">
        <f>$G$3</f>
        <v>DatLab 7</v>
      </c>
      <c r="AD63" s="51"/>
      <c r="AE63" s="51"/>
      <c r="AF63" s="96"/>
      <c r="AG63" s="51"/>
      <c r="AH63" s="59" t="s">
        <v>8</v>
      </c>
      <c r="AI63" s="59" t="s">
        <v>183</v>
      </c>
      <c r="AJ63" s="60">
        <f>$E63-($E63*AJ62/1000)/2</f>
        <v>0</v>
      </c>
      <c r="AK63" s="60">
        <f>$E63-($E63*(SUM(AJ62:AK62))/1000)/2</f>
        <v>0</v>
      </c>
      <c r="AL63" s="60">
        <f>$E63-($E63*(SUM(AJ62:AL62))/1000)/2</f>
        <v>0</v>
      </c>
      <c r="AM63" s="60">
        <f>$E63-($E63*(SUM(AJ62:AM62))/1000)/2</f>
        <v>0</v>
      </c>
      <c r="AN63" s="133"/>
      <c r="AO63" s="181"/>
      <c r="AP63" s="74"/>
      <c r="AQ63" s="142"/>
      <c r="AR63" s="142"/>
      <c r="AS63" s="135"/>
      <c r="AT63" s="135"/>
      <c r="AU63" s="135"/>
      <c r="AV63" s="135"/>
      <c r="AW63" s="127"/>
      <c r="AX63" s="127"/>
      <c r="AY63" s="133"/>
      <c r="AZ63" s="133"/>
      <c r="BA63" s="133"/>
      <c r="BB63" s="133"/>
      <c r="BC63" s="166"/>
      <c r="BD63" s="127"/>
      <c r="BE63" s="127"/>
      <c r="BF63" s="142"/>
      <c r="BG63" s="183"/>
      <c r="BH63" s="183"/>
      <c r="BI63" s="133"/>
      <c r="BJ63" s="127"/>
      <c r="BK63" s="127"/>
      <c r="BL63" s="135"/>
      <c r="BM63" s="135"/>
      <c r="BN63" s="135"/>
      <c r="BO63" s="135"/>
      <c r="BP63" s="14"/>
      <c r="BQ63" s="127"/>
      <c r="BR63" s="127"/>
      <c r="BS63" s="133"/>
      <c r="BT63" s="133"/>
      <c r="BU63" s="133"/>
      <c r="BV63" s="133"/>
      <c r="BW63" s="14"/>
      <c r="BX63" s="127"/>
      <c r="BY63" s="127"/>
      <c r="BZ63" s="133"/>
      <c r="CA63" s="133"/>
      <c r="CB63" s="133"/>
      <c r="CC63" s="133"/>
      <c r="CD63" s="13"/>
      <c r="CE63" s="127"/>
      <c r="CF63" s="127"/>
      <c r="CG63" s="135"/>
      <c r="CH63" s="135"/>
      <c r="CI63" s="135"/>
      <c r="CJ63" s="135"/>
      <c r="CK63" s="14"/>
      <c r="CL63" s="127"/>
      <c r="CM63" s="127"/>
      <c r="CN63" s="133"/>
      <c r="CO63" s="133"/>
      <c r="CP63" s="133"/>
      <c r="CQ63" s="133"/>
      <c r="CR63" s="14"/>
      <c r="CS63" s="127"/>
      <c r="CT63" s="127"/>
      <c r="CU63" s="133"/>
      <c r="CV63" s="133"/>
      <c r="CW63" s="133"/>
      <c r="CX63" s="133"/>
      <c r="CY63" s="14"/>
      <c r="CZ63" s="10" t="s">
        <v>9</v>
      </c>
    </row>
    <row r="64" spans="1:104" ht="14.25" thickTop="1" thickBot="1">
      <c r="A64" s="184"/>
      <c r="B64" s="282">
        <f>AB66</f>
        <v>0</v>
      </c>
      <c r="C64" s="283" t="s">
        <v>7</v>
      </c>
      <c r="D64" s="283" t="s">
        <v>182</v>
      </c>
      <c r="E64" s="100">
        <f>AB73</f>
        <v>0</v>
      </c>
      <c r="F64" s="284" t="s">
        <v>36</v>
      </c>
      <c r="G64" s="62">
        <f>AB74</f>
        <v>2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241" t="s">
        <v>33</v>
      </c>
      <c r="AA64" s="211" t="s">
        <v>177</v>
      </c>
      <c r="AB64" s="242"/>
      <c r="AC64" s="242"/>
      <c r="AD64" s="242"/>
      <c r="AE64" s="242"/>
      <c r="AF64" s="243"/>
      <c r="AG64" s="117"/>
      <c r="AH64" s="117"/>
      <c r="AI64" s="117"/>
      <c r="AJ64" s="117"/>
      <c r="AK64" s="117"/>
      <c r="AL64" s="117"/>
      <c r="AM64" s="117"/>
      <c r="AP64" s="74"/>
      <c r="AS64" s="135"/>
      <c r="AT64" s="135"/>
      <c r="AU64" s="135"/>
      <c r="AV64" s="135"/>
      <c r="BC64" s="166"/>
      <c r="BD64" s="127"/>
      <c r="BE64" s="127"/>
      <c r="BF64" s="142"/>
      <c r="BG64" s="183"/>
      <c r="BH64" s="183"/>
      <c r="BI64" s="133"/>
      <c r="BJ64" s="127"/>
      <c r="BK64" s="127"/>
      <c r="BL64" s="135"/>
      <c r="BM64" s="135"/>
      <c r="BN64" s="135"/>
      <c r="BO64" s="135"/>
      <c r="BP64" s="14"/>
      <c r="BQ64" s="127"/>
      <c r="BR64" s="127"/>
      <c r="BS64" s="133"/>
      <c r="BT64" s="133"/>
      <c r="BU64" s="133"/>
      <c r="BV64" s="133"/>
      <c r="BW64" s="14"/>
      <c r="BX64" s="127"/>
      <c r="BY64" s="127"/>
      <c r="BZ64" s="133"/>
      <c r="CA64" s="133"/>
      <c r="CB64" s="133"/>
      <c r="CC64" s="133"/>
      <c r="CD64" s="13"/>
      <c r="CE64" s="127"/>
      <c r="CF64" s="127"/>
      <c r="CG64" s="135"/>
      <c r="CH64" s="135"/>
      <c r="CI64" s="135"/>
      <c r="CJ64" s="135"/>
      <c r="CK64" s="14"/>
      <c r="CL64" s="127"/>
      <c r="CM64" s="127"/>
      <c r="CN64" s="133"/>
      <c r="CO64" s="133"/>
      <c r="CP64" s="133"/>
      <c r="CQ64" s="133"/>
      <c r="CR64" s="14"/>
      <c r="CS64" s="127"/>
      <c r="CT64" s="127"/>
      <c r="CU64" s="133"/>
      <c r="CV64" s="133"/>
      <c r="CW64" s="133"/>
      <c r="CX64" s="133"/>
      <c r="CY64" s="14"/>
      <c r="CZ64" s="101" t="s">
        <v>66</v>
      </c>
    </row>
    <row r="65" spans="1:103" ht="13.5" thickBot="1">
      <c r="A65" s="83" t="s">
        <v>69</v>
      </c>
      <c r="B65" s="63"/>
      <c r="C65" s="134"/>
      <c r="D65" s="41"/>
      <c r="E65" s="41"/>
      <c r="F65" s="469" t="s">
        <v>166</v>
      </c>
      <c r="G65" s="469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AA65" s="269"/>
      <c r="AB65" s="244" t="s">
        <v>56</v>
      </c>
      <c r="AC65" s="245"/>
      <c r="AD65" s="246" t="s">
        <v>37</v>
      </c>
      <c r="AE65" s="247" t="s">
        <v>38</v>
      </c>
      <c r="AF65" s="248"/>
      <c r="AG65" s="102"/>
      <c r="AH65" s="15"/>
      <c r="AI65" s="15"/>
      <c r="AJ65" s="485"/>
      <c r="AK65" s="31"/>
      <c r="AL65" s="32"/>
      <c r="AM65" s="33"/>
      <c r="AN65" s="133"/>
      <c r="AO65" s="181"/>
      <c r="AP65" s="74"/>
      <c r="AS65" s="135"/>
      <c r="AT65" s="135"/>
      <c r="AU65" s="135"/>
      <c r="AV65" s="135"/>
      <c r="AW65" s="127"/>
      <c r="AX65" s="127"/>
      <c r="AY65" s="133"/>
      <c r="AZ65" s="133"/>
      <c r="BA65" s="133"/>
      <c r="BB65" s="133"/>
      <c r="BC65" s="166"/>
      <c r="BD65" s="127"/>
      <c r="BE65" s="127"/>
      <c r="BF65" s="142"/>
      <c r="BG65" s="183"/>
      <c r="BH65" s="183"/>
      <c r="BI65" s="133"/>
      <c r="BJ65" s="127"/>
      <c r="BK65" s="127"/>
      <c r="BL65" s="135"/>
      <c r="BM65" s="135"/>
      <c r="BN65" s="135"/>
      <c r="BO65" s="135"/>
      <c r="BP65" s="14"/>
      <c r="BQ65" s="127"/>
      <c r="BR65" s="127"/>
      <c r="BS65" s="133"/>
      <c r="BT65" s="133"/>
      <c r="BU65" s="133"/>
      <c r="BV65" s="133"/>
      <c r="BW65" s="14"/>
      <c r="BX65" s="127"/>
      <c r="BY65" s="127"/>
      <c r="BZ65" s="133"/>
      <c r="CA65" s="133"/>
      <c r="CB65" s="133"/>
      <c r="CC65" s="133"/>
      <c r="CD65" s="13"/>
      <c r="CE65" s="127"/>
      <c r="CF65" s="127"/>
      <c r="CG65" s="135"/>
      <c r="CH65" s="135"/>
      <c r="CI65" s="135"/>
      <c r="CJ65" s="135"/>
      <c r="CK65" s="14"/>
      <c r="CL65" s="127"/>
      <c r="CM65" s="127"/>
      <c r="CN65" s="133"/>
      <c r="CO65" s="133"/>
      <c r="CP65" s="133"/>
      <c r="CQ65" s="133"/>
      <c r="CR65" s="14"/>
      <c r="CS65" s="127"/>
      <c r="CT65" s="127"/>
      <c r="CU65" s="133"/>
      <c r="CV65" s="133"/>
      <c r="CW65" s="133"/>
      <c r="CX65" s="133"/>
      <c r="CY65" s="14"/>
    </row>
    <row r="66" spans="1:103">
      <c r="A66" s="9" t="s">
        <v>70</v>
      </c>
      <c r="B66" s="83"/>
      <c r="C66" s="13"/>
      <c r="D66" s="185"/>
      <c r="E66" s="8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26"/>
      <c r="AA66" s="270" t="s">
        <v>39</v>
      </c>
      <c r="AB66" s="249"/>
      <c r="AC66" s="250"/>
      <c r="AD66" s="251" t="s">
        <v>40</v>
      </c>
      <c r="AE66" s="247"/>
      <c r="AF66" s="252"/>
      <c r="AG66" s="102"/>
      <c r="AH66" s="186"/>
      <c r="AI66" s="186"/>
      <c r="AJ66" s="133"/>
      <c r="AK66" s="133"/>
      <c r="AL66" s="133"/>
      <c r="AM66" s="133"/>
      <c r="AN66" s="133"/>
      <c r="AO66" s="181"/>
      <c r="AP66" s="74"/>
      <c r="AQ66" s="64" t="s">
        <v>17</v>
      </c>
      <c r="AR66" s="187"/>
      <c r="AS66" s="135"/>
      <c r="AT66" s="135"/>
      <c r="AU66" s="135"/>
      <c r="AV66" s="135"/>
      <c r="AW66" s="127"/>
      <c r="AX66" s="127"/>
      <c r="AY66" s="133"/>
      <c r="AZ66" s="133"/>
      <c r="BA66" s="133"/>
      <c r="BB66" s="133"/>
      <c r="BC66" s="166"/>
      <c r="BD66" s="127"/>
      <c r="BE66" s="127"/>
      <c r="BF66" s="142"/>
      <c r="BG66" s="183"/>
      <c r="BH66" s="183"/>
      <c r="BI66" s="133"/>
      <c r="BJ66" s="127"/>
      <c r="BK66" s="127"/>
      <c r="BL66" s="135"/>
      <c r="BM66" s="135"/>
      <c r="BN66" s="135"/>
      <c r="BO66" s="135"/>
      <c r="BP66" s="14"/>
      <c r="BQ66" s="127"/>
      <c r="BR66" s="127"/>
      <c r="BS66" s="133"/>
      <c r="BT66" s="133"/>
      <c r="BU66" s="133"/>
      <c r="BV66" s="133"/>
      <c r="BW66" s="14"/>
      <c r="BX66" s="127"/>
      <c r="BY66" s="127"/>
      <c r="BZ66" s="133"/>
      <c r="CA66" s="133"/>
      <c r="CB66" s="133"/>
      <c r="CC66" s="133"/>
      <c r="CD66" s="13"/>
      <c r="CE66" s="127"/>
      <c r="CF66" s="127"/>
      <c r="CG66" s="135"/>
      <c r="CH66" s="135"/>
      <c r="CI66" s="135"/>
      <c r="CJ66" s="135"/>
      <c r="CK66" s="14"/>
      <c r="CL66" s="127"/>
      <c r="CM66" s="127"/>
      <c r="CN66" s="133"/>
      <c r="CO66" s="133"/>
      <c r="CP66" s="133"/>
      <c r="CQ66" s="133"/>
      <c r="CR66" s="14"/>
      <c r="CS66" s="127"/>
      <c r="CT66" s="127"/>
      <c r="CU66" s="133"/>
      <c r="CV66" s="133"/>
      <c r="CW66" s="133"/>
      <c r="CX66" s="133"/>
      <c r="CY66" s="14"/>
    </row>
    <row r="67" spans="1:103" ht="13.5" thickBot="1">
      <c r="A67" s="83"/>
      <c r="B67" s="83"/>
      <c r="C67" s="83"/>
      <c r="D67" s="85"/>
      <c r="E67" s="84"/>
      <c r="F67" s="8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26"/>
      <c r="AA67" s="271" t="s">
        <v>41</v>
      </c>
      <c r="AB67" s="253"/>
      <c r="AC67" s="254"/>
      <c r="AD67" s="158" t="s">
        <v>42</v>
      </c>
      <c r="AE67" s="117"/>
      <c r="AF67" s="255"/>
      <c r="AG67" s="14"/>
      <c r="AH67" s="186"/>
      <c r="AI67" s="186"/>
      <c r="AJ67" s="188"/>
      <c r="AK67" s="188"/>
      <c r="AL67" s="188"/>
      <c r="AM67" s="188"/>
      <c r="AN67" s="133"/>
      <c r="AO67" s="181"/>
      <c r="AP67" s="74"/>
      <c r="AQ67" s="65" t="s">
        <v>43</v>
      </c>
      <c r="AR67" s="66"/>
      <c r="AS67" s="135"/>
      <c r="AT67" s="135"/>
      <c r="AU67" s="135"/>
      <c r="AV67" s="135"/>
      <c r="AW67" s="127"/>
      <c r="AX67" s="127"/>
      <c r="AY67" s="133"/>
      <c r="AZ67" s="133"/>
      <c r="BA67" s="133"/>
      <c r="BB67" s="133"/>
      <c r="BC67" s="166"/>
      <c r="BD67" s="127"/>
      <c r="BE67" s="127"/>
      <c r="BF67" s="142"/>
      <c r="BG67" s="183"/>
      <c r="BH67" s="183"/>
      <c r="BI67" s="133"/>
      <c r="BJ67" s="127"/>
      <c r="BK67" s="127"/>
      <c r="BL67" s="135"/>
      <c r="BM67" s="135"/>
      <c r="BN67" s="135"/>
      <c r="BO67" s="135"/>
      <c r="BP67" s="14"/>
      <c r="BQ67" s="127"/>
      <c r="BR67" s="127"/>
      <c r="BS67" s="133"/>
      <c r="BT67" s="133"/>
      <c r="BU67" s="133"/>
      <c r="BV67" s="133"/>
      <c r="BW67" s="14"/>
      <c r="BX67" s="127"/>
      <c r="BY67" s="127"/>
      <c r="BZ67" s="133"/>
      <c r="CA67" s="133"/>
      <c r="CB67" s="133"/>
      <c r="CC67" s="133"/>
      <c r="CD67" s="13"/>
      <c r="CE67" s="127"/>
      <c r="CF67" s="127"/>
      <c r="CG67" s="135"/>
      <c r="CH67" s="135"/>
      <c r="CI67" s="135"/>
      <c r="CJ67" s="135"/>
      <c r="CK67" s="14"/>
      <c r="CL67" s="127"/>
      <c r="CM67" s="127"/>
      <c r="CN67" s="133"/>
      <c r="CO67" s="133"/>
      <c r="CP67" s="133"/>
      <c r="CQ67" s="133"/>
      <c r="CR67" s="14"/>
      <c r="CS67" s="127"/>
      <c r="CT67" s="127"/>
      <c r="CU67" s="133"/>
      <c r="CV67" s="133"/>
      <c r="CW67" s="133"/>
      <c r="CX67" s="133"/>
      <c r="CY67" s="14"/>
    </row>
    <row r="68" spans="1:103">
      <c r="A68" s="83"/>
      <c r="B68" s="83"/>
      <c r="C68" s="83"/>
      <c r="D68" s="85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26"/>
      <c r="AA68" s="271" t="s">
        <v>120</v>
      </c>
      <c r="AB68" s="253"/>
      <c r="AC68" s="254"/>
      <c r="AD68" s="158" t="s">
        <v>44</v>
      </c>
      <c r="AE68" s="117"/>
      <c r="AF68" s="255"/>
      <c r="AG68" s="14"/>
      <c r="AH68" s="186"/>
      <c r="AI68" s="188"/>
      <c r="AJ68" s="188"/>
      <c r="AK68" s="188"/>
      <c r="AL68" s="188"/>
      <c r="AM68" s="188"/>
      <c r="AP68" s="74"/>
      <c r="AQ68" s="67" t="s">
        <v>188</v>
      </c>
      <c r="AR68" s="68" t="s">
        <v>189</v>
      </c>
      <c r="AS68" s="135"/>
      <c r="AT68" s="135"/>
      <c r="AU68" s="135"/>
      <c r="AV68" s="135"/>
      <c r="AW68" s="127"/>
      <c r="AX68" s="127"/>
      <c r="AY68" s="133"/>
      <c r="AZ68" s="133"/>
      <c r="BA68" s="133"/>
      <c r="BB68" s="133"/>
      <c r="BC68" s="166"/>
      <c r="BD68" s="127"/>
      <c r="BE68" s="127"/>
      <c r="BF68" s="142"/>
      <c r="BG68" s="183"/>
      <c r="BH68" s="183"/>
      <c r="BI68" s="133"/>
      <c r="BJ68" s="127"/>
      <c r="BK68" s="127"/>
      <c r="BL68" s="135"/>
      <c r="BM68" s="135"/>
      <c r="BN68" s="135"/>
      <c r="BO68" s="135"/>
      <c r="BP68" s="14"/>
      <c r="BQ68" s="127"/>
      <c r="BR68" s="127"/>
      <c r="BS68" s="133"/>
      <c r="BT68" s="133"/>
      <c r="BU68" s="133"/>
      <c r="BV68" s="133"/>
      <c r="BW68" s="14"/>
      <c r="BX68" s="127"/>
      <c r="BY68" s="127"/>
      <c r="BZ68" s="133"/>
      <c r="CA68" s="133"/>
      <c r="CB68" s="133"/>
      <c r="CC68" s="133"/>
      <c r="CD68" s="13"/>
      <c r="CE68" s="127"/>
      <c r="CF68" s="127"/>
      <c r="CG68" s="135"/>
      <c r="CH68" s="135"/>
      <c r="CI68" s="135"/>
      <c r="CJ68" s="135"/>
      <c r="CK68" s="14"/>
      <c r="CL68" s="127"/>
      <c r="CM68" s="127"/>
      <c r="CN68" s="133"/>
      <c r="CO68" s="133"/>
      <c r="CP68" s="133"/>
      <c r="CQ68" s="133"/>
      <c r="CR68" s="14"/>
      <c r="CS68" s="127"/>
      <c r="CT68" s="127"/>
      <c r="CU68" s="133"/>
      <c r="CV68" s="133"/>
      <c r="CW68" s="133"/>
      <c r="CX68" s="133"/>
      <c r="CY68" s="14"/>
    </row>
    <row r="69" spans="1:103" ht="13.5" thickBot="1">
      <c r="A69" s="83"/>
      <c r="B69" s="83"/>
      <c r="C69" s="83"/>
      <c r="D69" s="83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26"/>
      <c r="AA69" s="271" t="s">
        <v>28</v>
      </c>
      <c r="AB69" s="197"/>
      <c r="AC69" s="254"/>
      <c r="AD69" s="158" t="s">
        <v>45</v>
      </c>
      <c r="AE69" s="117"/>
      <c r="AF69" s="255"/>
      <c r="AG69" s="177"/>
      <c r="AH69" s="189"/>
      <c r="AI69" s="190"/>
      <c r="AJ69" s="189"/>
      <c r="AK69" s="189"/>
      <c r="AL69" s="189"/>
      <c r="AM69" s="189"/>
      <c r="AP69" s="74"/>
      <c r="AQ69" s="69" t="str">
        <f>BN71</f>
        <v/>
      </c>
      <c r="AR69" s="70" t="str">
        <f>BO71</f>
        <v/>
      </c>
      <c r="AS69" s="135"/>
      <c r="AT69" s="135"/>
      <c r="AU69" s="135"/>
      <c r="AV69" s="135"/>
      <c r="AW69" s="127"/>
      <c r="AX69" s="127"/>
      <c r="AY69" s="133"/>
      <c r="AZ69" s="133"/>
      <c r="BA69" s="133"/>
      <c r="BB69" s="133"/>
      <c r="BC69" s="166"/>
      <c r="BD69" s="127"/>
      <c r="BE69" s="127"/>
      <c r="BF69" s="142"/>
      <c r="BG69" s="183"/>
      <c r="BH69" s="183"/>
      <c r="BI69" s="133"/>
      <c r="BJ69" s="127"/>
      <c r="BK69" s="127"/>
      <c r="BL69" s="135"/>
      <c r="BM69" s="135"/>
      <c r="BN69" s="135"/>
      <c r="BO69" s="135"/>
      <c r="BP69" s="14"/>
      <c r="BQ69" s="127"/>
      <c r="BR69" s="127"/>
      <c r="BS69" s="133"/>
      <c r="BT69" s="133"/>
      <c r="BU69" s="133"/>
      <c r="BV69" s="133"/>
      <c r="BW69" s="14"/>
      <c r="BX69" s="127"/>
      <c r="BY69" s="127"/>
      <c r="BZ69" s="133"/>
      <c r="CA69" s="133"/>
      <c r="CB69" s="133"/>
      <c r="CC69" s="133"/>
      <c r="CD69" s="13"/>
      <c r="CE69" s="127"/>
      <c r="CF69" s="127"/>
      <c r="CG69" s="135"/>
      <c r="CH69" s="135"/>
      <c r="CI69" s="135"/>
      <c r="CJ69" s="135"/>
      <c r="CK69" s="14"/>
      <c r="CL69" s="127"/>
      <c r="CM69" s="127"/>
      <c r="CN69" s="133"/>
      <c r="CO69" s="133"/>
      <c r="CP69" s="133"/>
      <c r="CQ69" s="133"/>
      <c r="CR69" s="14"/>
      <c r="CS69" s="127"/>
      <c r="CT69" s="127"/>
      <c r="CU69" s="133"/>
      <c r="CV69" s="133"/>
      <c r="CW69" s="133"/>
      <c r="CX69" s="133"/>
      <c r="CY69" s="14"/>
    </row>
    <row r="70" spans="1:103">
      <c r="A70" s="83"/>
      <c r="B70" s="87"/>
      <c r="C70" s="87"/>
      <c r="D70" s="87"/>
      <c r="E70" s="145"/>
      <c r="F70" s="145"/>
      <c r="G70" s="87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6"/>
      <c r="AA70" s="271" t="s">
        <v>46</v>
      </c>
      <c r="AB70" s="256"/>
      <c r="AC70" s="254"/>
      <c r="AD70" s="158" t="s">
        <v>47</v>
      </c>
      <c r="AE70" s="117"/>
      <c r="AF70" s="255"/>
      <c r="AG70" s="103"/>
      <c r="AH70" s="104"/>
      <c r="AI70" s="16"/>
      <c r="AJ70" s="71"/>
      <c r="AK70" s="71"/>
      <c r="AL70" s="71"/>
      <c r="AM70" s="71"/>
      <c r="AP70" s="454"/>
      <c r="AQ70" s="113" t="s">
        <v>14</v>
      </c>
      <c r="AR70" s="113" t="s">
        <v>13</v>
      </c>
      <c r="AS70" s="485" t="str">
        <f>AS$1</f>
        <v>R</v>
      </c>
      <c r="AT70" s="31" t="str">
        <f t="shared" ref="AT70:AV70" si="92">AT$1</f>
        <v>1Omy</v>
      </c>
      <c r="AU70" s="32" t="str">
        <f t="shared" si="92"/>
        <v>2U</v>
      </c>
      <c r="AV70" s="33" t="str">
        <f t="shared" si="92"/>
        <v>3Ama</v>
      </c>
      <c r="AW70" s="113" t="str">
        <f>AQ70</f>
        <v>Quantity</v>
      </c>
      <c r="AX70" s="113" t="str">
        <f>AR70</f>
        <v>Units</v>
      </c>
      <c r="AY70" s="485">
        <f>AJ65</f>
        <v>0</v>
      </c>
      <c r="AZ70" s="31">
        <f>AK65</f>
        <v>0</v>
      </c>
      <c r="BA70" s="32">
        <f>AL65</f>
        <v>0</v>
      </c>
      <c r="BB70" s="33">
        <f>AM65</f>
        <v>0</v>
      </c>
      <c r="BC70" s="166"/>
      <c r="BD70" s="34" t="s">
        <v>27</v>
      </c>
      <c r="BE70" s="34" t="s">
        <v>28</v>
      </c>
      <c r="BF70" s="35" t="s">
        <v>120</v>
      </c>
      <c r="BG70" s="72" t="s">
        <v>26</v>
      </c>
      <c r="BH70" s="72"/>
      <c r="BI70" s="36" t="s">
        <v>7</v>
      </c>
      <c r="BJ70" s="113" t="str">
        <f>$AQ70</f>
        <v>Quantity</v>
      </c>
      <c r="BK70" s="113" t="str">
        <f>$AR70</f>
        <v>Units</v>
      </c>
      <c r="BL70" s="485" t="str">
        <f>BL$1</f>
        <v>R</v>
      </c>
      <c r="BM70" s="31" t="str">
        <f t="shared" ref="BM70:BO70" si="93">BM$1</f>
        <v>1Omy</v>
      </c>
      <c r="BN70" s="32" t="str">
        <f t="shared" si="93"/>
        <v>2U</v>
      </c>
      <c r="BO70" s="33" t="str">
        <f t="shared" si="93"/>
        <v>3Ama</v>
      </c>
      <c r="BP70" s="191"/>
      <c r="BQ70" s="113" t="str">
        <f>$AQ70</f>
        <v>Quantity</v>
      </c>
      <c r="BR70" s="113" t="str">
        <f>$AR70</f>
        <v>Units</v>
      </c>
      <c r="BS70" s="485" t="str">
        <f>BS$1</f>
        <v>R</v>
      </c>
      <c r="BT70" s="31" t="str">
        <f t="shared" ref="BT70:BV70" si="94">BT$1</f>
        <v>1Omy</v>
      </c>
      <c r="BU70" s="32" t="str">
        <f t="shared" si="94"/>
        <v>2U</v>
      </c>
      <c r="BV70" s="33" t="str">
        <f t="shared" si="94"/>
        <v>3Ama</v>
      </c>
      <c r="BW70" s="191"/>
      <c r="BX70" s="113" t="str">
        <f>$AQ70</f>
        <v>Quantity</v>
      </c>
      <c r="BY70" s="113" t="str">
        <f>$AR70</f>
        <v>Units</v>
      </c>
      <c r="BZ70" s="485" t="str">
        <f>BZ$1</f>
        <v>1-R/U</v>
      </c>
      <c r="CA70" s="31" t="str">
        <f t="shared" ref="CA70:CC70" si="95">CA$1</f>
        <v>1-Omy/R</v>
      </c>
      <c r="CB70" s="32" t="str">
        <f t="shared" si="95"/>
        <v>1-Omy/U</v>
      </c>
      <c r="CC70" s="33" t="str">
        <f t="shared" si="95"/>
        <v>1-ROX/U</v>
      </c>
      <c r="CD70" s="191"/>
      <c r="CE70" s="113" t="str">
        <f>$AQ70</f>
        <v>Quantity</v>
      </c>
      <c r="CF70" s="113" t="str">
        <f>$AR70</f>
        <v>Units</v>
      </c>
      <c r="CG70" s="485" t="str">
        <f>CG$1</f>
        <v>R</v>
      </c>
      <c r="CH70" s="31" t="str">
        <f t="shared" ref="CH70:CJ70" si="96">CH$1</f>
        <v>1Omy</v>
      </c>
      <c r="CI70" s="32" t="str">
        <f t="shared" si="96"/>
        <v>2U</v>
      </c>
      <c r="CJ70" s="33" t="str">
        <f t="shared" si="96"/>
        <v>3Ama</v>
      </c>
      <c r="CK70" s="191"/>
      <c r="CL70" s="113" t="str">
        <f>$AQ70</f>
        <v>Quantity</v>
      </c>
      <c r="CM70" s="113" t="str">
        <f>$AR70</f>
        <v>Units</v>
      </c>
      <c r="CN70" s="485" t="str">
        <f>CN$1</f>
        <v>R</v>
      </c>
      <c r="CO70" s="31" t="str">
        <f t="shared" ref="CO70:CQ70" si="97">CO$1</f>
        <v>1Omy</v>
      </c>
      <c r="CP70" s="32" t="str">
        <f t="shared" si="97"/>
        <v>2U</v>
      </c>
      <c r="CQ70" s="33" t="str">
        <f t="shared" si="97"/>
        <v>3Ama</v>
      </c>
      <c r="CR70" s="191"/>
      <c r="CS70" s="113" t="str">
        <f>$AQ70</f>
        <v>Quantity</v>
      </c>
      <c r="CT70" s="113" t="str">
        <f>$AR70</f>
        <v>Units</v>
      </c>
      <c r="CU70" s="485" t="str">
        <f>CU$1</f>
        <v>1-R/U</v>
      </c>
      <c r="CV70" s="31" t="str">
        <f t="shared" ref="CV70:CX70" si="98">CV$1</f>
        <v>1-Omy/R</v>
      </c>
      <c r="CW70" s="32" t="str">
        <f t="shared" si="98"/>
        <v>1-Omy/U</v>
      </c>
      <c r="CX70" s="33" t="str">
        <f t="shared" si="98"/>
        <v>1-ROX/U</v>
      </c>
      <c r="CY70" s="14"/>
    </row>
    <row r="71" spans="1:103">
      <c r="A71" s="83"/>
      <c r="B71" s="83"/>
      <c r="C71" s="83"/>
      <c r="D71" s="83"/>
      <c r="E71" s="14"/>
      <c r="F71" s="14"/>
      <c r="G71" s="83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16"/>
      <c r="AA71" s="271" t="s">
        <v>48</v>
      </c>
      <c r="AB71" s="257"/>
      <c r="AC71" s="254"/>
      <c r="AD71" s="158" t="s">
        <v>49</v>
      </c>
      <c r="AE71" s="117"/>
      <c r="AF71" s="255"/>
      <c r="AG71" s="105"/>
      <c r="AH71" s="106"/>
      <c r="AI71" s="17"/>
      <c r="AJ71" s="8"/>
      <c r="AK71" s="8"/>
      <c r="AL71" s="8"/>
      <c r="AM71" s="8"/>
      <c r="AP71" s="455" t="str">
        <f>E62</f>
        <v/>
      </c>
      <c r="AQ71" s="488" t="s">
        <v>5</v>
      </c>
      <c r="AR71" s="488" t="s">
        <v>4</v>
      </c>
      <c r="AS71" s="21" t="str">
        <f>IF(ISNUMBER(AJ71),AJ71-($G63*AJ70+$G62),"")</f>
        <v/>
      </c>
      <c r="AT71" s="21" t="str">
        <f>IF(ISNUMBER(AK71),AK71-($G63*AK70+$G62),"")</f>
        <v/>
      </c>
      <c r="AU71" s="21" t="str">
        <f>IF(ISNUMBER(AL71),AL71-($G63*AL70+$G62),"")</f>
        <v/>
      </c>
      <c r="AV71" s="21" t="str">
        <f>IF(ISNUMBER(AM71),AM71-($G63*AM70+$G62),"")</f>
        <v/>
      </c>
      <c r="AW71" s="107">
        <f>$AH70</f>
        <v>0</v>
      </c>
      <c r="AX71" s="107">
        <f>$AI70</f>
        <v>0</v>
      </c>
      <c r="AY71" s="73" t="str">
        <f>IF(ISNUMBER(AJ70),AJ70,"")</f>
        <v/>
      </c>
      <c r="AZ71" s="73" t="str">
        <f>IF(ISNUMBER(AK70),AK70,"")</f>
        <v/>
      </c>
      <c r="BA71" s="73" t="str">
        <f t="shared" ref="BA71:BB71" si="99">IF(ISNUMBER(AL70),AL70,"")</f>
        <v/>
      </c>
      <c r="BB71" s="73" t="str">
        <f t="shared" si="99"/>
        <v/>
      </c>
      <c r="BC71" s="166"/>
      <c r="BD71" s="176" t="str">
        <f>$AA64</f>
        <v>•</v>
      </c>
      <c r="BE71" s="193">
        <f>$D62</f>
        <v>0</v>
      </c>
      <c r="BF71" s="124">
        <f>$B63</f>
        <v>0</v>
      </c>
      <c r="BG71" s="194" t="str">
        <f>$E62</f>
        <v/>
      </c>
      <c r="BH71" s="195"/>
      <c r="BI71" s="196" t="str">
        <f>IF(ISNUMBER($AB73),$AB73,"")</f>
        <v/>
      </c>
      <c r="BJ71" s="489" t="str">
        <f>AH2</f>
        <v>O2 flow per cells</v>
      </c>
      <c r="BK71" s="489" t="str">
        <f>AI2</f>
        <v>pmol/(s*Mill)</v>
      </c>
      <c r="BL71" s="7" t="str">
        <f>IF(ISNUMBER(AS71),AS71/AJ63,"")</f>
        <v/>
      </c>
      <c r="BM71" s="7" t="str">
        <f>IF(ISNUMBER(AT71),AT71/AK63,"")</f>
        <v/>
      </c>
      <c r="BN71" s="7" t="str">
        <f>IF(ISNUMBER(AU71),AU71/AL63,"")</f>
        <v/>
      </c>
      <c r="BO71" s="7" t="str">
        <f>IF(ISNUMBER(AV71),AV71/AM63,"")</f>
        <v/>
      </c>
      <c r="BP71" s="194" t="str">
        <f>$E62</f>
        <v/>
      </c>
      <c r="BQ71" s="6" t="s">
        <v>19</v>
      </c>
      <c r="BR71" s="6" t="s">
        <v>20</v>
      </c>
      <c r="BS71" s="5" t="str">
        <f>IF(ISNUMBER(BL71),BL71/$AQ69,"")</f>
        <v/>
      </c>
      <c r="BT71" s="5" t="str">
        <f>IF(ISNUMBER(BM71),BM71/$AQ69,"")</f>
        <v/>
      </c>
      <c r="BU71" s="5" t="str">
        <f>IF(ISNUMBER(BN71),BN71/$AQ69,"")</f>
        <v/>
      </c>
      <c r="BV71" s="5" t="str">
        <f>IF(ISNUMBER(BO71),BO71/$AQ69,"")</f>
        <v/>
      </c>
      <c r="BW71" s="194" t="str">
        <f>$E62</f>
        <v/>
      </c>
      <c r="BX71" s="6" t="s">
        <v>18</v>
      </c>
      <c r="BY71" s="6" t="s">
        <v>21</v>
      </c>
      <c r="BZ71" s="5" t="str">
        <f>IF(ISNUMBER(BN71),1-BL71/BN71,"")</f>
        <v/>
      </c>
      <c r="CA71" s="5" t="str">
        <f>IF(ISNUMBER(BM71),1-BM71/BL71,"")</f>
        <v/>
      </c>
      <c r="CB71" s="5" t="str">
        <f>IF(ISNUMBER(BM71),1-BM71/BN71,"")</f>
        <v/>
      </c>
      <c r="CC71" s="5" t="str">
        <f>IF(ISNUMBER(BN71),1-BO71/BN71,"")</f>
        <v/>
      </c>
      <c r="CD71" s="194" t="str">
        <f>$E62</f>
        <v/>
      </c>
      <c r="CE71" s="489" t="str">
        <f>AH3</f>
        <v>O2 flow per cells (mt: ROX-corr.)</v>
      </c>
      <c r="CF71" s="489" t="str">
        <f>AI2</f>
        <v>pmol/(s*Mill)</v>
      </c>
      <c r="CG71" s="7" t="str">
        <f>IF(ISNUMBER(BL71),BL71-$AR69,"")</f>
        <v/>
      </c>
      <c r="CH71" s="7" t="str">
        <f t="shared" ref="CH71:CJ71" si="100">IF(ISNUMBER(BM71),BM71-$AR69,"")</f>
        <v/>
      </c>
      <c r="CI71" s="7" t="str">
        <f t="shared" si="100"/>
        <v/>
      </c>
      <c r="CJ71" s="7" t="str">
        <f t="shared" si="100"/>
        <v/>
      </c>
      <c r="CK71" s="194" t="str">
        <f>$E62</f>
        <v/>
      </c>
      <c r="CL71" s="6" t="s">
        <v>3</v>
      </c>
      <c r="CM71" s="6" t="s">
        <v>1</v>
      </c>
      <c r="CN71" s="5" t="str">
        <f>IF(ISNUMBER(CG71),CG71/($AQ69-$AR69),"")</f>
        <v/>
      </c>
      <c r="CO71" s="5" t="str">
        <f t="shared" ref="CO71:CQ71" si="101">IF(ISNUMBER(CH71),CH71/($AQ69-$AR69),"")</f>
        <v/>
      </c>
      <c r="CP71" s="5" t="str">
        <f t="shared" si="101"/>
        <v/>
      </c>
      <c r="CQ71" s="5" t="str">
        <f t="shared" si="101"/>
        <v/>
      </c>
      <c r="CR71" s="194" t="str">
        <f>$E62</f>
        <v/>
      </c>
      <c r="CS71" s="6" t="s">
        <v>2</v>
      </c>
      <c r="CT71" s="6" t="s">
        <v>1</v>
      </c>
      <c r="CU71" s="5" t="str">
        <f>IF(ISNUMBER(CI71),1-CG71/CI71,"")</f>
        <v/>
      </c>
      <c r="CV71" s="5" t="str">
        <f>IF(ISNUMBER(CH71),1-CH71/CG71,"")</f>
        <v/>
      </c>
      <c r="CW71" s="5" t="str">
        <f>IF(ISNUMBER(CH71),1-CH71/CI71,"")</f>
        <v/>
      </c>
      <c r="CX71" s="5" t="str">
        <f>IF(ISNUMBER(CI71),1-CJ71/CI71,"")</f>
        <v/>
      </c>
      <c r="CY71" s="14"/>
    </row>
    <row r="72" spans="1:103">
      <c r="A72" s="83"/>
      <c r="B72" s="83"/>
      <c r="C72" s="83"/>
      <c r="D72" s="83"/>
      <c r="E72" s="83"/>
      <c r="F72" s="83"/>
      <c r="G72" s="83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26"/>
      <c r="AA72" s="272" t="s">
        <v>50</v>
      </c>
      <c r="AB72" s="258"/>
      <c r="AC72" s="259"/>
      <c r="AD72" s="158" t="s">
        <v>178</v>
      </c>
      <c r="AE72" s="256"/>
      <c r="AF72" s="255"/>
      <c r="AG72" s="274"/>
      <c r="AH72" s="275"/>
      <c r="AI72" s="275"/>
      <c r="AJ72" s="276"/>
      <c r="AK72" s="276"/>
      <c r="AL72" s="276"/>
      <c r="AM72" s="276"/>
      <c r="AN72" s="2"/>
      <c r="AO72" s="11"/>
      <c r="AP72" s="74"/>
      <c r="AQ72" s="75"/>
      <c r="AR72" s="75"/>
      <c r="AS72" s="3"/>
      <c r="AT72" s="3"/>
      <c r="AU72" s="3"/>
      <c r="AV72" s="3"/>
      <c r="AW72" s="4"/>
      <c r="AX72" s="4"/>
      <c r="AY72" s="2"/>
      <c r="AZ72" s="2"/>
      <c r="BA72" s="2"/>
      <c r="BB72" s="2"/>
      <c r="BC72" s="76"/>
      <c r="BD72" s="4"/>
      <c r="BE72" s="4"/>
      <c r="BF72" s="75"/>
      <c r="BG72" s="77"/>
      <c r="BH72" s="77"/>
      <c r="BI72" s="2"/>
      <c r="BJ72" s="4"/>
      <c r="BK72" s="4"/>
      <c r="BL72" s="3"/>
      <c r="BM72" s="3"/>
      <c r="BN72" s="3"/>
      <c r="BO72" s="3"/>
      <c r="BP72" s="14"/>
      <c r="BQ72" s="4"/>
      <c r="BR72" s="4"/>
      <c r="BS72" s="2"/>
      <c r="BT72" s="2"/>
      <c r="BU72" s="2"/>
      <c r="BV72" s="2"/>
      <c r="BW72" s="14"/>
      <c r="BX72" s="4"/>
      <c r="BY72" s="4"/>
      <c r="BZ72" s="2"/>
      <c r="CA72" s="2"/>
      <c r="CB72" s="2"/>
      <c r="CC72" s="2"/>
      <c r="CD72" s="13"/>
      <c r="CE72" s="4"/>
      <c r="CF72" s="4"/>
      <c r="CG72" s="3"/>
      <c r="CH72" s="3"/>
      <c r="CI72" s="3"/>
      <c r="CJ72" s="3"/>
      <c r="CK72" s="14"/>
      <c r="CL72" s="4"/>
      <c r="CM72" s="4"/>
      <c r="CN72" s="2"/>
      <c r="CO72" s="2"/>
      <c r="CP72" s="2"/>
      <c r="CQ72" s="2"/>
      <c r="CR72" s="14"/>
      <c r="CS72" s="4"/>
      <c r="CT72" s="4"/>
      <c r="CU72" s="2"/>
      <c r="CV72" s="2"/>
      <c r="CW72" s="2"/>
      <c r="CX72" s="2"/>
      <c r="CY72" s="14"/>
    </row>
    <row r="73" spans="1:103">
      <c r="A73" s="83"/>
      <c r="B73" s="83"/>
      <c r="C73" s="83"/>
      <c r="D73" s="83"/>
      <c r="E73" s="83"/>
      <c r="F73" s="83"/>
      <c r="G73" s="83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26"/>
      <c r="AA73" s="271" t="s">
        <v>51</v>
      </c>
      <c r="AB73" s="260"/>
      <c r="AC73" s="261"/>
      <c r="AD73" s="262" t="s">
        <v>52</v>
      </c>
      <c r="AE73" s="263">
        <v>-2</v>
      </c>
      <c r="AF73" s="255"/>
      <c r="AG73" s="274"/>
      <c r="AH73" s="274"/>
      <c r="AI73" s="274"/>
      <c r="AJ73" s="145"/>
      <c r="AK73" s="145"/>
      <c r="AL73" s="145"/>
      <c r="AM73" s="145"/>
      <c r="AN73" s="133"/>
      <c r="AO73" s="181"/>
      <c r="AP73" s="74"/>
      <c r="AQ73" s="142"/>
      <c r="AR73" s="142"/>
      <c r="AS73" s="135"/>
      <c r="AT73" s="135"/>
      <c r="AU73" s="135"/>
      <c r="AV73" s="135"/>
      <c r="AW73" s="127"/>
      <c r="AX73" s="127"/>
      <c r="AY73" s="133"/>
      <c r="AZ73" s="133"/>
      <c r="BA73" s="133"/>
      <c r="BB73" s="133"/>
      <c r="BC73" s="166"/>
      <c r="BD73" s="127"/>
      <c r="BE73" s="127"/>
      <c r="BF73" s="142"/>
      <c r="BG73" s="183"/>
      <c r="BH73" s="183"/>
      <c r="BI73" s="133"/>
      <c r="BJ73" s="127"/>
      <c r="BK73" s="127"/>
      <c r="BL73" s="135"/>
      <c r="BM73" s="135"/>
      <c r="BN73" s="135"/>
      <c r="BO73" s="135"/>
      <c r="BP73" s="14"/>
      <c r="BQ73" s="127"/>
      <c r="BR73" s="127"/>
      <c r="BS73" s="133"/>
      <c r="BT73" s="133"/>
      <c r="BU73" s="133"/>
      <c r="BV73" s="133"/>
      <c r="BW73" s="14"/>
      <c r="BX73" s="127"/>
      <c r="BY73" s="127"/>
      <c r="BZ73" s="133"/>
      <c r="CA73" s="133"/>
      <c r="CB73" s="133"/>
      <c r="CC73" s="133"/>
      <c r="CD73" s="13"/>
      <c r="CE73" s="127"/>
      <c r="CF73" s="127"/>
      <c r="CG73" s="135"/>
      <c r="CH73" s="135"/>
      <c r="CI73" s="135"/>
      <c r="CJ73" s="135"/>
      <c r="CK73" s="14"/>
      <c r="CL73" s="127"/>
      <c r="CM73" s="127"/>
      <c r="CN73" s="133"/>
      <c r="CO73" s="133"/>
      <c r="CP73" s="133"/>
      <c r="CQ73" s="133"/>
      <c r="CR73" s="14"/>
      <c r="CS73" s="127"/>
      <c r="CT73" s="127"/>
      <c r="CU73" s="133"/>
      <c r="CV73" s="133"/>
      <c r="CW73" s="133"/>
      <c r="CX73" s="133"/>
      <c r="CY73" s="14"/>
    </row>
    <row r="74" spans="1:103" ht="13.5" thickBot="1">
      <c r="A74" s="83"/>
      <c r="B74" s="83"/>
      <c r="C74" s="83"/>
      <c r="D74" s="83"/>
      <c r="E74" s="83"/>
      <c r="F74" s="83"/>
      <c r="G74" s="83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26"/>
      <c r="AA74" s="273" t="s">
        <v>53</v>
      </c>
      <c r="AB74" s="264">
        <v>2</v>
      </c>
      <c r="AC74" s="265" t="s">
        <v>54</v>
      </c>
      <c r="AD74" s="266" t="s">
        <v>55</v>
      </c>
      <c r="AE74" s="267">
        <v>2.5000000000000001E-2</v>
      </c>
      <c r="AF74" s="268"/>
      <c r="AG74" s="274"/>
      <c r="AH74" s="274"/>
      <c r="AI74" s="274"/>
      <c r="AJ74" s="145"/>
      <c r="AK74" s="145"/>
      <c r="AL74" s="145"/>
      <c r="AM74" s="145"/>
      <c r="AN74" s="133"/>
      <c r="AO74" s="181"/>
      <c r="AP74" s="74"/>
      <c r="AQ74" s="142"/>
      <c r="AR74" s="142"/>
      <c r="AS74" s="135"/>
      <c r="AT74" s="135"/>
      <c r="AU74" s="135"/>
      <c r="AV74" s="135"/>
      <c r="AW74" s="127"/>
      <c r="AX74" s="127"/>
      <c r="AY74" s="133"/>
      <c r="AZ74" s="133"/>
      <c r="BA74" s="133"/>
      <c r="BB74" s="133"/>
      <c r="BC74" s="166"/>
      <c r="BD74" s="127"/>
      <c r="BE74" s="127"/>
      <c r="BF74" s="142"/>
      <c r="BG74" s="183"/>
      <c r="BH74" s="183"/>
      <c r="BI74" s="133"/>
      <c r="BJ74" s="127"/>
      <c r="BK74" s="127"/>
      <c r="BL74" s="135"/>
      <c r="BM74" s="135"/>
      <c r="BN74" s="135"/>
      <c r="BO74" s="135"/>
      <c r="BP74" s="14"/>
      <c r="BQ74" s="127"/>
      <c r="BR74" s="127"/>
      <c r="BS74" s="133"/>
      <c r="BT74" s="133"/>
      <c r="BU74" s="133"/>
      <c r="BV74" s="133"/>
      <c r="BW74" s="14"/>
      <c r="BX74" s="127"/>
      <c r="BY74" s="127"/>
      <c r="BZ74" s="133"/>
      <c r="CA74" s="133"/>
      <c r="CB74" s="133"/>
      <c r="CC74" s="133"/>
      <c r="CD74" s="13"/>
      <c r="CE74" s="127"/>
      <c r="CF74" s="127"/>
      <c r="CG74" s="135"/>
      <c r="CH74" s="135"/>
      <c r="CI74" s="135"/>
      <c r="CJ74" s="135"/>
      <c r="CK74" s="14"/>
      <c r="CL74" s="127"/>
      <c r="CM74" s="127"/>
      <c r="CN74" s="133"/>
      <c r="CO74" s="133"/>
      <c r="CP74" s="133"/>
      <c r="CQ74" s="133"/>
      <c r="CR74" s="14"/>
      <c r="CS74" s="127"/>
      <c r="CT74" s="127"/>
      <c r="CU74" s="133"/>
      <c r="CV74" s="133"/>
      <c r="CW74" s="133"/>
      <c r="CX74" s="133"/>
      <c r="CY74" s="14"/>
    </row>
    <row r="75" spans="1:103">
      <c r="A75" s="83"/>
      <c r="B75" s="83"/>
      <c r="C75" s="83"/>
      <c r="D75" s="83"/>
      <c r="E75" s="83"/>
      <c r="F75" s="83"/>
      <c r="G75" s="83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26"/>
      <c r="AH75" s="127"/>
      <c r="AI75" s="127"/>
      <c r="AJ75" s="135"/>
      <c r="AK75" s="135"/>
      <c r="AL75" s="135"/>
      <c r="AM75" s="135"/>
      <c r="AN75" s="133"/>
      <c r="AO75" s="181"/>
      <c r="AP75" s="74"/>
      <c r="AQ75" s="142"/>
      <c r="AR75" s="142"/>
      <c r="AS75" s="135"/>
      <c r="AT75" s="135"/>
      <c r="AU75" s="135"/>
      <c r="AV75" s="135"/>
      <c r="AW75" s="127"/>
      <c r="AX75" s="127"/>
      <c r="AY75" s="133"/>
      <c r="AZ75" s="133"/>
      <c r="BA75" s="133"/>
      <c r="BB75" s="133"/>
      <c r="BC75" s="166"/>
      <c r="BD75" s="127"/>
      <c r="BE75" s="127"/>
      <c r="BF75" s="142"/>
      <c r="BG75" s="183"/>
      <c r="BH75" s="183"/>
      <c r="BI75" s="133"/>
      <c r="BJ75" s="127"/>
      <c r="BK75" s="127"/>
      <c r="BL75" s="135"/>
      <c r="BM75" s="135"/>
      <c r="BN75" s="135"/>
      <c r="BO75" s="135"/>
      <c r="BP75" s="14"/>
      <c r="BQ75" s="127"/>
      <c r="BR75" s="127"/>
      <c r="BS75" s="127"/>
      <c r="BT75" s="127"/>
      <c r="BU75" s="127"/>
      <c r="BV75" s="133"/>
      <c r="BW75" s="14"/>
      <c r="BX75" s="127"/>
      <c r="BY75" s="127"/>
      <c r="BZ75" s="133"/>
      <c r="CA75" s="133"/>
      <c r="CB75" s="133"/>
      <c r="CC75" s="133"/>
      <c r="CD75" s="13"/>
      <c r="CE75" s="127"/>
      <c r="CF75" s="127"/>
      <c r="CG75" s="135"/>
      <c r="CH75" s="135"/>
      <c r="CI75" s="135"/>
      <c r="CJ75" s="135"/>
      <c r="CK75" s="14"/>
      <c r="CL75" s="127"/>
      <c r="CM75" s="127"/>
      <c r="CN75" s="133"/>
      <c r="CO75" s="133"/>
      <c r="CP75" s="133"/>
      <c r="CQ75" s="133"/>
      <c r="CR75" s="14"/>
      <c r="CS75" s="127"/>
      <c r="CT75" s="127"/>
      <c r="CU75" s="133"/>
      <c r="CV75" s="133"/>
      <c r="CW75" s="133"/>
      <c r="CX75" s="133"/>
      <c r="CY75" s="14"/>
    </row>
    <row r="76" spans="1:103">
      <c r="A76" s="83"/>
      <c r="B76" s="83"/>
      <c r="C76" s="83"/>
      <c r="D76" s="83"/>
      <c r="E76" s="83"/>
      <c r="F76" s="83"/>
      <c r="G76" s="83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26"/>
      <c r="AH76" s="127"/>
      <c r="AI76" s="127"/>
      <c r="AJ76" s="135"/>
      <c r="AK76" s="135"/>
      <c r="AL76" s="135"/>
      <c r="AM76" s="135"/>
      <c r="AN76" s="133"/>
      <c r="AO76" s="181"/>
      <c r="AP76" s="74"/>
      <c r="AQ76" s="142"/>
      <c r="AR76" s="142"/>
      <c r="AS76" s="135"/>
      <c r="AT76" s="135"/>
      <c r="AU76" s="135"/>
      <c r="AV76" s="135"/>
      <c r="AW76" s="127"/>
      <c r="AX76" s="127"/>
      <c r="AY76" s="133"/>
      <c r="AZ76" s="133"/>
      <c r="BA76" s="133"/>
      <c r="BB76" s="133"/>
      <c r="BC76" s="166"/>
      <c r="BD76" s="127"/>
      <c r="BE76" s="127"/>
      <c r="BF76" s="142"/>
      <c r="BG76" s="183"/>
      <c r="BH76" s="183"/>
      <c r="BI76" s="133"/>
      <c r="BJ76" s="127"/>
      <c r="BK76" s="127"/>
      <c r="BL76" s="135"/>
      <c r="BM76" s="135"/>
      <c r="BN76" s="135"/>
      <c r="BO76" s="135"/>
      <c r="BP76" s="14"/>
      <c r="BQ76" s="127"/>
      <c r="BR76" s="127"/>
      <c r="BS76" s="127"/>
      <c r="BT76" s="127"/>
      <c r="BU76" s="127"/>
      <c r="BV76" s="133"/>
      <c r="BW76" s="14"/>
      <c r="BX76" s="127"/>
      <c r="BY76" s="127"/>
      <c r="BZ76" s="133"/>
      <c r="CA76" s="133"/>
      <c r="CB76" s="133"/>
      <c r="CC76" s="133"/>
      <c r="CD76" s="13"/>
      <c r="CE76" s="127"/>
      <c r="CF76" s="127"/>
      <c r="CG76" s="135"/>
      <c r="CH76" s="135"/>
      <c r="CI76" s="135"/>
      <c r="CJ76" s="135"/>
      <c r="CK76" s="14"/>
      <c r="CL76" s="127"/>
      <c r="CM76" s="127"/>
      <c r="CN76" s="133"/>
      <c r="CO76" s="133"/>
      <c r="CP76" s="133"/>
      <c r="CQ76" s="133"/>
      <c r="CR76" s="14"/>
      <c r="CS76" s="127"/>
      <c r="CT76" s="127"/>
      <c r="CU76" s="133"/>
      <c r="CV76" s="133"/>
      <c r="CW76" s="133"/>
      <c r="CX76" s="133"/>
      <c r="CY76" s="14"/>
    </row>
    <row r="77" spans="1:103">
      <c r="A77" s="83"/>
      <c r="B77" s="83"/>
      <c r="C77" s="83"/>
      <c r="D77" s="83"/>
      <c r="E77" s="83"/>
      <c r="F77" s="83"/>
      <c r="G77" s="83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AH77" s="127"/>
      <c r="AI77" s="127"/>
      <c r="AJ77" s="135"/>
      <c r="AK77" s="135"/>
      <c r="AL77" s="135"/>
      <c r="AM77" s="135"/>
      <c r="AN77" s="133"/>
      <c r="AO77" s="181"/>
      <c r="AP77" s="74"/>
      <c r="AQ77" s="142"/>
      <c r="AR77" s="142"/>
      <c r="AS77" s="135"/>
      <c r="AT77" s="135"/>
      <c r="AU77" s="135"/>
      <c r="AV77" s="135"/>
      <c r="AW77" s="127"/>
      <c r="AX77" s="127"/>
      <c r="AY77" s="133"/>
      <c r="AZ77" s="133"/>
      <c r="BA77" s="133"/>
      <c r="BB77" s="133"/>
      <c r="BC77" s="166"/>
      <c r="BD77" s="127"/>
      <c r="BE77" s="127"/>
      <c r="BF77" s="142"/>
      <c r="BG77" s="183"/>
      <c r="BH77" s="183"/>
      <c r="BI77" s="133"/>
      <c r="BJ77" s="127"/>
      <c r="BK77" s="127"/>
      <c r="BL77" s="135"/>
      <c r="BM77" s="135"/>
      <c r="BN77" s="135"/>
      <c r="BO77" s="135"/>
      <c r="BP77" s="14"/>
      <c r="BQ77" s="127"/>
      <c r="BR77" s="127"/>
      <c r="BS77" s="127"/>
      <c r="BT77" s="127"/>
      <c r="BU77" s="127"/>
      <c r="BV77" s="133"/>
      <c r="BW77" s="14"/>
      <c r="BX77" s="127"/>
      <c r="BY77" s="127"/>
      <c r="BZ77" s="133"/>
      <c r="CA77" s="133"/>
      <c r="CB77" s="133"/>
      <c r="CC77" s="133"/>
      <c r="CD77" s="13"/>
      <c r="CE77" s="127"/>
      <c r="CF77" s="127"/>
      <c r="CG77" s="135"/>
      <c r="CH77" s="135"/>
      <c r="CI77" s="135"/>
      <c r="CJ77" s="135"/>
      <c r="CK77" s="14"/>
      <c r="CL77" s="127"/>
      <c r="CM77" s="127"/>
      <c r="CN77" s="133"/>
      <c r="CO77" s="133"/>
      <c r="CP77" s="133"/>
      <c r="CQ77" s="133"/>
      <c r="CR77" s="14"/>
      <c r="CS77" s="127"/>
      <c r="CT77" s="127"/>
      <c r="CU77" s="133"/>
      <c r="CV77" s="133"/>
      <c r="CW77" s="133"/>
      <c r="CX77" s="133"/>
      <c r="CY77" s="14"/>
    </row>
    <row r="78" spans="1:103">
      <c r="A78" s="184"/>
      <c r="B78" s="133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26"/>
      <c r="AH78" s="127"/>
      <c r="AI78" s="127"/>
      <c r="AJ78" s="135"/>
      <c r="AK78" s="135"/>
      <c r="AL78" s="135"/>
      <c r="AM78" s="135"/>
      <c r="AN78" s="133"/>
      <c r="AO78" s="181"/>
      <c r="AP78" s="74"/>
      <c r="AQ78" s="142"/>
      <c r="AR78" s="142"/>
      <c r="AS78" s="26" t="str">
        <f>IF(ISNUMBER(AJ78),AJ78-($D71*AJ77+$E71),"")</f>
        <v/>
      </c>
      <c r="AT78" s="26" t="str">
        <f>IF(ISNUMBER(AK78),AK78-($D71*AK77+$E71),"")</f>
        <v/>
      </c>
      <c r="AU78" s="26"/>
      <c r="AV78" s="26" t="str">
        <f>IF(ISNUMBER(AM78),AM78-($D71*AM77+$E71),"")</f>
        <v/>
      </c>
      <c r="AW78" s="127"/>
      <c r="AX78" s="127"/>
      <c r="AY78" s="133"/>
      <c r="AZ78" s="133"/>
      <c r="BA78" s="133"/>
      <c r="BB78" s="133"/>
      <c r="BC78" s="166"/>
      <c r="BD78" s="127"/>
      <c r="BE78" s="127"/>
      <c r="BF78" s="142"/>
      <c r="BG78" s="183"/>
      <c r="BH78" s="183"/>
      <c r="BI78" s="133"/>
      <c r="BJ78" s="127"/>
      <c r="BK78" s="127"/>
      <c r="BL78" s="78" t="str">
        <f>IF(ISNUMBER(AS78),AS78/AJ70,"")</f>
        <v/>
      </c>
      <c r="BM78" s="78" t="str">
        <f>IF(ISNUMBER(AT78),AT78/AK70,"")</f>
        <v/>
      </c>
      <c r="BN78" s="78"/>
      <c r="BO78" s="78" t="str">
        <f>IF(ISNUMBER(AV78),AV78/AM70,"")</f>
        <v/>
      </c>
      <c r="BP78" s="117"/>
      <c r="BQ78" s="141"/>
      <c r="BR78" s="127"/>
      <c r="BS78" s="127"/>
      <c r="BT78" s="127"/>
      <c r="BU78" s="127"/>
      <c r="BV78" s="24"/>
      <c r="BW78" s="117"/>
      <c r="BX78" s="141"/>
      <c r="BY78" s="141"/>
      <c r="BZ78" s="27" t="s">
        <v>0</v>
      </c>
      <c r="CA78" s="24" t="str">
        <f>IF(ISNUMBER(BL78),1-BL78/BM78,"")</f>
        <v/>
      </c>
      <c r="CB78" s="24"/>
      <c r="CC78" s="24"/>
      <c r="CD78" s="197"/>
      <c r="CE78" s="141"/>
      <c r="CF78" s="141"/>
      <c r="CG78" s="147"/>
      <c r="CH78" s="147"/>
      <c r="CI78" s="147"/>
      <c r="CJ78" s="147"/>
      <c r="CK78" s="117"/>
      <c r="CL78" s="141"/>
      <c r="CM78" s="141"/>
      <c r="CN78" s="134"/>
      <c r="CO78" s="134"/>
      <c r="CP78" s="134"/>
      <c r="CQ78" s="134"/>
      <c r="CR78" s="117"/>
      <c r="CS78" s="141"/>
      <c r="CT78" s="141"/>
      <c r="CU78" s="134"/>
      <c r="CV78" s="134"/>
      <c r="CW78" s="134"/>
      <c r="CX78" s="134"/>
      <c r="CY78" s="117"/>
    </row>
    <row r="79" spans="1:103">
      <c r="A79" s="184"/>
      <c r="B79" s="133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26"/>
      <c r="AH79" s="127"/>
      <c r="AI79" s="127"/>
      <c r="AJ79" s="135"/>
      <c r="AK79" s="135"/>
      <c r="AL79" s="135"/>
      <c r="AM79" s="135"/>
      <c r="AN79" s="133"/>
      <c r="AO79" s="181"/>
      <c r="AP79" s="74"/>
      <c r="AQ79" s="142"/>
      <c r="AR79" s="142"/>
      <c r="AS79" s="147"/>
      <c r="AT79" s="147"/>
      <c r="AU79" s="147"/>
      <c r="AV79" s="147"/>
      <c r="AW79" s="127"/>
      <c r="AX79" s="127"/>
      <c r="AY79" s="133"/>
      <c r="AZ79" s="133"/>
      <c r="BA79" s="133"/>
      <c r="BB79" s="133"/>
      <c r="BC79" s="166"/>
      <c r="BD79" s="127"/>
      <c r="BE79" s="127"/>
      <c r="BF79" s="142"/>
      <c r="BG79" s="183"/>
      <c r="BH79" s="183"/>
      <c r="BI79" s="133"/>
      <c r="BJ79" s="127"/>
      <c r="BK79" s="127"/>
      <c r="BL79" s="147"/>
      <c r="BM79" s="147"/>
      <c r="BN79" s="147"/>
      <c r="BO79" s="147"/>
      <c r="BP79" s="117"/>
      <c r="BQ79" s="141"/>
      <c r="BR79" s="127"/>
      <c r="BS79" s="127"/>
      <c r="BT79" s="127"/>
      <c r="BU79" s="127"/>
      <c r="BV79" s="134"/>
      <c r="BW79" s="117"/>
      <c r="BX79" s="141"/>
      <c r="BY79" s="141"/>
      <c r="BZ79" s="134"/>
      <c r="CA79" s="134"/>
      <c r="CB79" s="134"/>
      <c r="CC79" s="134"/>
      <c r="CD79" s="197"/>
      <c r="CE79" s="141"/>
      <c r="CF79" s="141"/>
      <c r="CG79" s="147"/>
      <c r="CH79" s="147"/>
      <c r="CI79" s="147"/>
      <c r="CJ79" s="147"/>
      <c r="CK79" s="117"/>
      <c r="CL79" s="141"/>
      <c r="CM79" s="141"/>
      <c r="CN79" s="134"/>
      <c r="CO79" s="134"/>
      <c r="CP79" s="134"/>
      <c r="CQ79" s="134"/>
      <c r="CR79" s="117"/>
      <c r="CS79" s="141"/>
      <c r="CT79" s="141"/>
      <c r="CU79" s="134"/>
      <c r="CV79" s="134"/>
      <c r="CW79" s="134"/>
      <c r="CX79" s="134"/>
      <c r="CY79" s="117"/>
    </row>
    <row r="80" spans="1:103" ht="13.5" thickBot="1">
      <c r="A80" s="460" t="s">
        <v>68</v>
      </c>
      <c r="B80" s="198" t="str">
        <f>$G$22</f>
        <v>DatLab 7 Template 16-08-02</v>
      </c>
      <c r="C80" s="199"/>
      <c r="D80" s="199"/>
      <c r="E80" s="199"/>
      <c r="F80" s="199"/>
      <c r="G80" s="199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1"/>
      <c r="AA80" s="202"/>
      <c r="AB80" s="202"/>
      <c r="AC80" s="202"/>
      <c r="AD80" s="202"/>
      <c r="AE80" s="202"/>
      <c r="AF80" s="202"/>
      <c r="AG80" s="202"/>
      <c r="AH80" s="12" t="str">
        <f>$B80</f>
        <v>DatLab 7 Template 16-08-02</v>
      </c>
      <c r="AI80" s="161"/>
      <c r="AJ80" s="203"/>
      <c r="AK80" s="203"/>
      <c r="AL80" s="203"/>
      <c r="AM80" s="203"/>
      <c r="AN80" s="204"/>
      <c r="AO80" s="205"/>
      <c r="AP80" s="206"/>
      <c r="AQ80" s="79" t="str">
        <f>$B80</f>
        <v>DatLab 7 Template 16-08-02</v>
      </c>
      <c r="AR80" s="161"/>
      <c r="AS80" s="203"/>
      <c r="AT80" s="203"/>
      <c r="AU80" s="203"/>
      <c r="AV80" s="203"/>
      <c r="AW80" s="161"/>
      <c r="AX80" s="161"/>
      <c r="AY80" s="204"/>
      <c r="AZ80" s="204"/>
      <c r="BA80" s="204"/>
      <c r="BB80" s="204"/>
      <c r="BC80" s="207"/>
      <c r="BD80" s="161"/>
      <c r="BE80" s="161"/>
      <c r="BF80" s="61"/>
      <c r="BG80" s="208"/>
      <c r="BH80" s="208"/>
      <c r="BI80" s="204"/>
      <c r="BJ80" s="79" t="str">
        <f>$B80</f>
        <v>DatLab 7 Template 16-08-02</v>
      </c>
      <c r="BK80" s="161"/>
      <c r="BL80" s="203"/>
      <c r="BM80" s="203"/>
      <c r="BN80" s="203"/>
      <c r="BO80" s="203"/>
      <c r="BP80" s="209"/>
      <c r="BQ80" s="79" t="str">
        <f>$B80</f>
        <v>DatLab 7 Template 16-08-02</v>
      </c>
      <c r="BR80" s="200"/>
      <c r="BS80" s="200"/>
      <c r="BT80" s="200"/>
      <c r="BU80" s="200"/>
      <c r="BV80" s="204"/>
      <c r="BW80" s="209"/>
      <c r="BX80" s="79" t="str">
        <f>$B80</f>
        <v>DatLab 7 Template 16-08-02</v>
      </c>
      <c r="BY80" s="161"/>
      <c r="BZ80" s="204"/>
      <c r="CA80" s="204"/>
      <c r="CB80" s="204"/>
      <c r="CC80" s="204"/>
      <c r="CD80" s="210"/>
      <c r="CE80" s="79" t="str">
        <f>$B80</f>
        <v>DatLab 7 Template 16-08-02</v>
      </c>
      <c r="CF80" s="161"/>
      <c r="CG80" s="203"/>
      <c r="CH80" s="203"/>
      <c r="CI80" s="203"/>
      <c r="CJ80" s="203"/>
      <c r="CK80" s="209"/>
      <c r="CL80" s="79" t="str">
        <f>$B80</f>
        <v>DatLab 7 Template 16-08-02</v>
      </c>
      <c r="CM80" s="161"/>
      <c r="CN80" s="204"/>
      <c r="CO80" s="204"/>
      <c r="CP80" s="204"/>
      <c r="CQ80" s="204"/>
      <c r="CR80" s="209"/>
      <c r="CS80" s="79" t="str">
        <f>$B80</f>
        <v>DatLab 7 Template 16-08-02</v>
      </c>
      <c r="CT80" s="161"/>
      <c r="CU80" s="204"/>
      <c r="CV80" s="204"/>
      <c r="CW80" s="204"/>
      <c r="CX80" s="204"/>
      <c r="CY80" s="209"/>
    </row>
    <row r="81" spans="1:104">
      <c r="A81" s="331" t="s">
        <v>106</v>
      </c>
      <c r="B81" s="285" t="str">
        <f>AA84</f>
        <v>•</v>
      </c>
      <c r="C81" s="277"/>
      <c r="D81" s="30"/>
      <c r="F81" s="55" t="s">
        <v>16</v>
      </c>
      <c r="G81" s="56">
        <f>AC85</f>
        <v>0</v>
      </c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425"/>
      <c r="AC81" s="110"/>
      <c r="AD81" s="110"/>
      <c r="AE81" s="110"/>
      <c r="AF81" s="110"/>
      <c r="AG81" s="110"/>
      <c r="AH81" s="110"/>
      <c r="AI81" s="180" t="s">
        <v>65</v>
      </c>
      <c r="AJ81" s="485" t="str">
        <f>AJ$1</f>
        <v>R</v>
      </c>
      <c r="AK81" s="31" t="str">
        <f t="shared" ref="AK81:AM81" si="102">AK$1</f>
        <v>1Omy</v>
      </c>
      <c r="AL81" s="32" t="str">
        <f t="shared" si="102"/>
        <v>2U</v>
      </c>
      <c r="AM81" s="33" t="str">
        <f t="shared" si="102"/>
        <v>3Ama</v>
      </c>
      <c r="AN81" s="133"/>
      <c r="AO81" s="181"/>
      <c r="AP81" s="74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8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3"/>
      <c r="BR81" s="143"/>
      <c r="BS81" s="143"/>
      <c r="BT81" s="143"/>
      <c r="BU81" s="143"/>
      <c r="BV81" s="143"/>
      <c r="BW81" s="14"/>
      <c r="BY81" s="143"/>
      <c r="BZ81" s="143"/>
      <c r="CA81" s="143"/>
      <c r="CB81" s="143"/>
      <c r="CC81" s="143"/>
      <c r="CD81" s="13"/>
      <c r="CF81" s="143"/>
      <c r="CG81" s="143"/>
      <c r="CH81" s="143"/>
      <c r="CI81" s="143"/>
      <c r="CJ81" s="143"/>
      <c r="CK81" s="13"/>
      <c r="CM81" s="143"/>
      <c r="CN81" s="143"/>
      <c r="CO81" s="143"/>
      <c r="CP81" s="143"/>
      <c r="CQ81" s="143"/>
      <c r="CR81" s="13"/>
      <c r="CT81" s="143"/>
      <c r="CU81" s="143"/>
      <c r="CV81" s="143"/>
      <c r="CW81" s="143"/>
      <c r="CX81" s="143"/>
      <c r="CY81" s="13"/>
    </row>
    <row r="82" spans="1:104">
      <c r="A82" s="452" t="str">
        <f>E82</f>
        <v/>
      </c>
      <c r="B82" s="286" t="s">
        <v>26</v>
      </c>
      <c r="C82" s="88">
        <f>AB87</f>
        <v>0</v>
      </c>
      <c r="D82" s="88">
        <f>AB89</f>
        <v>0</v>
      </c>
      <c r="E82" s="278" t="str">
        <f>IF(ISNUMBER(AB90),AB90+0.01*AB91,"")</f>
        <v/>
      </c>
      <c r="F82" s="279" t="s">
        <v>10</v>
      </c>
      <c r="G82" s="98">
        <f>AE93</f>
        <v>-2</v>
      </c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240" t="str">
        <f>$E82</f>
        <v/>
      </c>
      <c r="AA82" s="176"/>
      <c r="AB82" s="176"/>
      <c r="AC82" s="176"/>
      <c r="AD82" s="176"/>
      <c r="AE82" s="176"/>
      <c r="AF82" s="176"/>
      <c r="AG82" s="176"/>
      <c r="AH82" s="57" t="s">
        <v>215</v>
      </c>
      <c r="AI82" s="58" t="s">
        <v>12</v>
      </c>
      <c r="AJ82" s="182">
        <f>AJ86</f>
        <v>0</v>
      </c>
      <c r="AK82" s="182">
        <f t="shared" ref="AK82:AM82" si="103">AK86</f>
        <v>0</v>
      </c>
      <c r="AL82" s="182">
        <f t="shared" si="103"/>
        <v>0</v>
      </c>
      <c r="AM82" s="182">
        <f t="shared" si="103"/>
        <v>0</v>
      </c>
      <c r="AN82" s="133"/>
      <c r="AO82" s="181"/>
      <c r="AP82" s="74"/>
      <c r="AQ82" s="142"/>
      <c r="AR82" s="142"/>
      <c r="AS82" s="135"/>
      <c r="AT82" s="135"/>
      <c r="AU82" s="135"/>
      <c r="AV82" s="135"/>
      <c r="AW82" s="127"/>
      <c r="AX82" s="127"/>
      <c r="AY82" s="133"/>
      <c r="AZ82" s="133"/>
      <c r="BA82" s="133"/>
      <c r="BB82" s="133"/>
      <c r="BC82" s="166"/>
      <c r="BD82" s="127"/>
      <c r="BE82" s="127"/>
      <c r="BF82" s="142"/>
      <c r="BG82" s="183"/>
      <c r="BH82" s="183"/>
      <c r="BI82" s="133"/>
      <c r="BJ82" s="127"/>
      <c r="BK82" s="127"/>
      <c r="BL82" s="135"/>
      <c r="BM82" s="135"/>
      <c r="BN82" s="135"/>
      <c r="BO82" s="135"/>
      <c r="BP82" s="14"/>
      <c r="BQ82" s="127"/>
      <c r="BR82" s="127"/>
      <c r="BS82" s="133"/>
      <c r="BT82" s="133"/>
      <c r="BU82" s="133"/>
      <c r="BV82" s="133"/>
      <c r="BW82" s="14"/>
      <c r="BX82" s="127"/>
      <c r="BY82" s="127"/>
      <c r="BZ82" s="133"/>
      <c r="CA82" s="133"/>
      <c r="CB82" s="133"/>
      <c r="CC82" s="133"/>
      <c r="CD82" s="13"/>
      <c r="CE82" s="127"/>
      <c r="CF82" s="127"/>
      <c r="CG82" s="135"/>
      <c r="CH82" s="135"/>
      <c r="CI82" s="135"/>
      <c r="CJ82" s="135"/>
      <c r="CK82" s="14"/>
      <c r="CL82" s="127"/>
      <c r="CM82" s="127"/>
      <c r="CN82" s="133"/>
      <c r="CO82" s="133"/>
      <c r="CP82" s="133"/>
      <c r="CQ82" s="133"/>
      <c r="CR82" s="14"/>
      <c r="CS82" s="127"/>
      <c r="CT82" s="127"/>
      <c r="CU82" s="133"/>
      <c r="CV82" s="133"/>
      <c r="CW82" s="133"/>
      <c r="CX82" s="133"/>
      <c r="CY82" s="14"/>
    </row>
    <row r="83" spans="1:104" ht="13.5" thickBot="1">
      <c r="A83" s="457" t="s">
        <v>84</v>
      </c>
      <c r="B83" s="280">
        <f>AB88</f>
        <v>0</v>
      </c>
      <c r="C83" s="281" t="s">
        <v>35</v>
      </c>
      <c r="D83" s="281" t="s">
        <v>181</v>
      </c>
      <c r="E83" s="22">
        <f>E84/G84</f>
        <v>0</v>
      </c>
      <c r="F83" s="279" t="s">
        <v>11</v>
      </c>
      <c r="G83" s="99">
        <f>AE94</f>
        <v>2.5000000000000001E-2</v>
      </c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463" t="s">
        <v>80</v>
      </c>
      <c r="AA83" s="133" t="s">
        <v>83</v>
      </c>
      <c r="AB83" s="51"/>
      <c r="AC83" s="110" t="str">
        <f>$G$3</f>
        <v>DatLab 7</v>
      </c>
      <c r="AD83" s="51"/>
      <c r="AE83" s="51"/>
      <c r="AF83" s="96"/>
      <c r="AG83" s="51"/>
      <c r="AH83" s="59" t="s">
        <v>8</v>
      </c>
      <c r="AI83" s="59" t="s">
        <v>183</v>
      </c>
      <c r="AJ83" s="60">
        <f>$E83-($E83*AJ82/1000)/2</f>
        <v>0</v>
      </c>
      <c r="AK83" s="60">
        <f>$E83-($E83*(SUM(AJ82:AK82))/1000)/2</f>
        <v>0</v>
      </c>
      <c r="AL83" s="60">
        <f>$E83-($E83*(SUM(AJ82:AL82))/1000)/2</f>
        <v>0</v>
      </c>
      <c r="AM83" s="60">
        <f>$E83-($E83*(SUM(AJ82:AM82))/1000)/2</f>
        <v>0</v>
      </c>
      <c r="AN83" s="133"/>
      <c r="AO83" s="181"/>
      <c r="AP83" s="74"/>
      <c r="AQ83" s="142"/>
      <c r="AR83" s="142"/>
      <c r="AS83" s="135"/>
      <c r="AT83" s="135"/>
      <c r="AU83" s="135"/>
      <c r="AV83" s="135"/>
      <c r="AW83" s="127"/>
      <c r="AX83" s="127"/>
      <c r="AY83" s="133"/>
      <c r="AZ83" s="133"/>
      <c r="BA83" s="133"/>
      <c r="BB83" s="133"/>
      <c r="BC83" s="166"/>
      <c r="BD83" s="127"/>
      <c r="BE83" s="127"/>
      <c r="BF83" s="142"/>
      <c r="BG83" s="183"/>
      <c r="BH83" s="183"/>
      <c r="BI83" s="133"/>
      <c r="BJ83" s="127"/>
      <c r="BK83" s="127"/>
      <c r="BL83" s="135"/>
      <c r="BM83" s="135"/>
      <c r="BN83" s="135"/>
      <c r="BO83" s="135"/>
      <c r="BP83" s="14"/>
      <c r="BQ83" s="127"/>
      <c r="BR83" s="127"/>
      <c r="BS83" s="133"/>
      <c r="BT83" s="133"/>
      <c r="BU83" s="133"/>
      <c r="BV83" s="133"/>
      <c r="BW83" s="14"/>
      <c r="BX83" s="127"/>
      <c r="BY83" s="127"/>
      <c r="BZ83" s="133"/>
      <c r="CA83" s="133"/>
      <c r="CB83" s="133"/>
      <c r="CC83" s="133"/>
      <c r="CD83" s="13"/>
      <c r="CE83" s="127"/>
      <c r="CF83" s="127"/>
      <c r="CG83" s="135"/>
      <c r="CH83" s="135"/>
      <c r="CI83" s="135"/>
      <c r="CJ83" s="135"/>
      <c r="CK83" s="14"/>
      <c r="CL83" s="127"/>
      <c r="CM83" s="127"/>
      <c r="CN83" s="133"/>
      <c r="CO83" s="133"/>
      <c r="CP83" s="133"/>
      <c r="CQ83" s="133"/>
      <c r="CR83" s="14"/>
      <c r="CS83" s="127"/>
      <c r="CT83" s="127"/>
      <c r="CU83" s="133"/>
      <c r="CV83" s="133"/>
      <c r="CW83" s="133"/>
      <c r="CX83" s="133"/>
      <c r="CY83" s="14"/>
      <c r="CZ83" s="10" t="s">
        <v>9</v>
      </c>
    </row>
    <row r="84" spans="1:104" ht="14.25" thickTop="1" thickBot="1">
      <c r="A84" s="184"/>
      <c r="B84" s="282">
        <f>AB86</f>
        <v>0</v>
      </c>
      <c r="C84" s="283" t="s">
        <v>7</v>
      </c>
      <c r="D84" s="283" t="s">
        <v>182</v>
      </c>
      <c r="E84" s="100">
        <f>AB93</f>
        <v>0</v>
      </c>
      <c r="F84" s="284" t="s">
        <v>36</v>
      </c>
      <c r="G84" s="62">
        <f>AB94</f>
        <v>2</v>
      </c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241" t="s">
        <v>33</v>
      </c>
      <c r="AA84" s="211" t="s">
        <v>177</v>
      </c>
      <c r="AB84" s="242"/>
      <c r="AC84" s="242"/>
      <c r="AD84" s="242"/>
      <c r="AE84" s="242"/>
      <c r="AF84" s="243"/>
      <c r="AG84" s="117"/>
      <c r="AH84" s="117"/>
      <c r="AI84" s="117"/>
      <c r="AJ84" s="117"/>
      <c r="AK84" s="117"/>
      <c r="AL84" s="117"/>
      <c r="AM84" s="117"/>
      <c r="AP84" s="74"/>
      <c r="AS84" s="135"/>
      <c r="AT84" s="135"/>
      <c r="AU84" s="135"/>
      <c r="AV84" s="135"/>
      <c r="BC84" s="166"/>
      <c r="BD84" s="127"/>
      <c r="BE84" s="127"/>
      <c r="BF84" s="142"/>
      <c r="BG84" s="183"/>
      <c r="BH84" s="183"/>
      <c r="BI84" s="133"/>
      <c r="BJ84" s="127"/>
      <c r="BK84" s="127"/>
      <c r="BL84" s="135"/>
      <c r="BM84" s="135"/>
      <c r="BN84" s="135"/>
      <c r="BO84" s="135"/>
      <c r="BP84" s="14"/>
      <c r="BQ84" s="127"/>
      <c r="BR84" s="127"/>
      <c r="BS84" s="133"/>
      <c r="BT84" s="133"/>
      <c r="BU84" s="133"/>
      <c r="BV84" s="133"/>
      <c r="BW84" s="14"/>
      <c r="BX84" s="127"/>
      <c r="BY84" s="127"/>
      <c r="BZ84" s="133"/>
      <c r="CA84" s="133"/>
      <c r="CB84" s="133"/>
      <c r="CC84" s="133"/>
      <c r="CD84" s="13"/>
      <c r="CE84" s="127"/>
      <c r="CF84" s="127"/>
      <c r="CG84" s="135"/>
      <c r="CH84" s="135"/>
      <c r="CI84" s="135"/>
      <c r="CJ84" s="135"/>
      <c r="CK84" s="14"/>
      <c r="CL84" s="127"/>
      <c r="CM84" s="127"/>
      <c r="CN84" s="133"/>
      <c r="CO84" s="133"/>
      <c r="CP84" s="133"/>
      <c r="CQ84" s="133"/>
      <c r="CR84" s="14"/>
      <c r="CS84" s="127"/>
      <c r="CT84" s="127"/>
      <c r="CU84" s="133"/>
      <c r="CV84" s="133"/>
      <c r="CW84" s="133"/>
      <c r="CX84" s="133"/>
      <c r="CY84" s="14"/>
      <c r="CZ84" s="101" t="s">
        <v>66</v>
      </c>
    </row>
    <row r="85" spans="1:104" ht="13.5" thickBot="1">
      <c r="A85" s="83" t="s">
        <v>69</v>
      </c>
      <c r="B85" s="63"/>
      <c r="C85" s="134"/>
      <c r="D85" s="41"/>
      <c r="E85" s="41"/>
      <c r="F85" s="469" t="s">
        <v>166</v>
      </c>
      <c r="G85" s="469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16"/>
      <c r="AA85" s="269"/>
      <c r="AB85" s="244" t="s">
        <v>56</v>
      </c>
      <c r="AC85" s="245"/>
      <c r="AD85" s="246" t="s">
        <v>37</v>
      </c>
      <c r="AE85" s="247" t="s">
        <v>38</v>
      </c>
      <c r="AF85" s="248"/>
      <c r="AG85" s="102"/>
      <c r="AH85" s="15"/>
      <c r="AI85" s="15"/>
      <c r="AJ85" s="485"/>
      <c r="AK85" s="31"/>
      <c r="AL85" s="32"/>
      <c r="AM85" s="33"/>
      <c r="AN85" s="133"/>
      <c r="AO85" s="181"/>
      <c r="AP85" s="74"/>
      <c r="AS85" s="135"/>
      <c r="AT85" s="135"/>
      <c r="AU85" s="135"/>
      <c r="AV85" s="135"/>
      <c r="AW85" s="127"/>
      <c r="AX85" s="127"/>
      <c r="AY85" s="133"/>
      <c r="AZ85" s="133"/>
      <c r="BA85" s="133"/>
      <c r="BB85" s="133"/>
      <c r="BC85" s="166"/>
      <c r="BD85" s="127"/>
      <c r="BE85" s="127"/>
      <c r="BF85" s="142"/>
      <c r="BG85" s="183"/>
      <c r="BH85" s="183"/>
      <c r="BI85" s="133"/>
      <c r="BJ85" s="127"/>
      <c r="BK85" s="127"/>
      <c r="BL85" s="135"/>
      <c r="BM85" s="135"/>
      <c r="BN85" s="135"/>
      <c r="BO85" s="135"/>
      <c r="BP85" s="14"/>
      <c r="BQ85" s="127"/>
      <c r="BR85" s="127"/>
      <c r="BS85" s="133"/>
      <c r="BT85" s="133"/>
      <c r="BU85" s="133"/>
      <c r="BV85" s="133"/>
      <c r="BW85" s="14"/>
      <c r="BX85" s="127"/>
      <c r="BY85" s="127"/>
      <c r="BZ85" s="133"/>
      <c r="CA85" s="133"/>
      <c r="CB85" s="133"/>
      <c r="CC85" s="133"/>
      <c r="CD85" s="13"/>
      <c r="CE85" s="127"/>
      <c r="CF85" s="127"/>
      <c r="CG85" s="135"/>
      <c r="CH85" s="135"/>
      <c r="CI85" s="135"/>
      <c r="CJ85" s="135"/>
      <c r="CK85" s="14"/>
      <c r="CL85" s="127"/>
      <c r="CM85" s="127"/>
      <c r="CN85" s="133"/>
      <c r="CO85" s="133"/>
      <c r="CP85" s="133"/>
      <c r="CQ85" s="133"/>
      <c r="CR85" s="14"/>
      <c r="CS85" s="127"/>
      <c r="CT85" s="127"/>
      <c r="CU85" s="133"/>
      <c r="CV85" s="133"/>
      <c r="CW85" s="133"/>
      <c r="CX85" s="133"/>
      <c r="CY85" s="14"/>
    </row>
    <row r="86" spans="1:104">
      <c r="A86" s="9" t="s">
        <v>70</v>
      </c>
      <c r="B86" s="83"/>
      <c r="C86" s="13"/>
      <c r="D86" s="185"/>
      <c r="E86" s="8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26"/>
      <c r="AA86" s="270" t="s">
        <v>39</v>
      </c>
      <c r="AB86" s="249"/>
      <c r="AC86" s="250"/>
      <c r="AD86" s="251" t="s">
        <v>40</v>
      </c>
      <c r="AE86" s="247"/>
      <c r="AF86" s="252"/>
      <c r="AG86" s="102"/>
      <c r="AH86" s="186"/>
      <c r="AI86" s="186"/>
      <c r="AJ86" s="133"/>
      <c r="AK86" s="133"/>
      <c r="AL86" s="133"/>
      <c r="AM86" s="133"/>
      <c r="AN86" s="133"/>
      <c r="AO86" s="181"/>
      <c r="AP86" s="74"/>
      <c r="AQ86" s="64" t="s">
        <v>17</v>
      </c>
      <c r="AR86" s="187"/>
      <c r="AS86" s="135"/>
      <c r="AT86" s="135"/>
      <c r="AU86" s="135"/>
      <c r="AV86" s="135"/>
      <c r="AW86" s="127"/>
      <c r="AX86" s="127"/>
      <c r="AY86" s="133"/>
      <c r="AZ86" s="133"/>
      <c r="BA86" s="133"/>
      <c r="BB86" s="133"/>
      <c r="BC86" s="166"/>
      <c r="BD86" s="127"/>
      <c r="BE86" s="127"/>
      <c r="BF86" s="142"/>
      <c r="BG86" s="183"/>
      <c r="BH86" s="183"/>
      <c r="BI86" s="133"/>
      <c r="BJ86" s="127"/>
      <c r="BK86" s="127"/>
      <c r="BL86" s="135"/>
      <c r="BM86" s="135"/>
      <c r="BN86" s="135"/>
      <c r="BO86" s="135"/>
      <c r="BP86" s="14"/>
      <c r="BQ86" s="127"/>
      <c r="BR86" s="127"/>
      <c r="BS86" s="133"/>
      <c r="BT86" s="133"/>
      <c r="BU86" s="133"/>
      <c r="BV86" s="133"/>
      <c r="BW86" s="14"/>
      <c r="BX86" s="127"/>
      <c r="BY86" s="127"/>
      <c r="BZ86" s="133"/>
      <c r="CA86" s="133"/>
      <c r="CB86" s="133"/>
      <c r="CC86" s="133"/>
      <c r="CD86" s="13"/>
      <c r="CE86" s="127"/>
      <c r="CF86" s="127"/>
      <c r="CG86" s="135"/>
      <c r="CH86" s="135"/>
      <c r="CI86" s="135"/>
      <c r="CJ86" s="135"/>
      <c r="CK86" s="14"/>
      <c r="CL86" s="127"/>
      <c r="CM86" s="127"/>
      <c r="CN86" s="133"/>
      <c r="CO86" s="133"/>
      <c r="CP86" s="133"/>
      <c r="CQ86" s="133"/>
      <c r="CR86" s="14"/>
      <c r="CS86" s="127"/>
      <c r="CT86" s="127"/>
      <c r="CU86" s="133"/>
      <c r="CV86" s="133"/>
      <c r="CW86" s="133"/>
      <c r="CX86" s="133"/>
      <c r="CY86" s="14"/>
    </row>
    <row r="87" spans="1:104" ht="13.5" thickBot="1">
      <c r="A87" s="83"/>
      <c r="B87" s="83"/>
      <c r="C87" s="83"/>
      <c r="D87" s="85"/>
      <c r="E87" s="84"/>
      <c r="F87" s="86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26"/>
      <c r="AA87" s="271" t="s">
        <v>41</v>
      </c>
      <c r="AB87" s="253"/>
      <c r="AC87" s="254"/>
      <c r="AD87" s="158" t="s">
        <v>42</v>
      </c>
      <c r="AE87" s="117"/>
      <c r="AF87" s="255"/>
      <c r="AG87" s="14"/>
      <c r="AH87" s="186"/>
      <c r="AI87" s="186"/>
      <c r="AJ87" s="188"/>
      <c r="AK87" s="188"/>
      <c r="AL87" s="188"/>
      <c r="AM87" s="188"/>
      <c r="AN87" s="133"/>
      <c r="AO87" s="181"/>
      <c r="AP87" s="74"/>
      <c r="AQ87" s="65" t="s">
        <v>43</v>
      </c>
      <c r="AR87" s="66"/>
      <c r="AS87" s="135"/>
      <c r="AT87" s="135"/>
      <c r="AU87" s="135"/>
      <c r="AV87" s="135"/>
      <c r="AW87" s="127"/>
      <c r="AX87" s="127"/>
      <c r="AY87" s="133"/>
      <c r="AZ87" s="133"/>
      <c r="BA87" s="133"/>
      <c r="BB87" s="133"/>
      <c r="BC87" s="166"/>
      <c r="BD87" s="127"/>
      <c r="BE87" s="127"/>
      <c r="BF87" s="142"/>
      <c r="BG87" s="183"/>
      <c r="BH87" s="183"/>
      <c r="BI87" s="133"/>
      <c r="BJ87" s="127"/>
      <c r="BK87" s="127"/>
      <c r="BL87" s="135"/>
      <c r="BM87" s="135"/>
      <c r="BN87" s="135"/>
      <c r="BO87" s="135"/>
      <c r="BP87" s="14"/>
      <c r="BQ87" s="127"/>
      <c r="BR87" s="127"/>
      <c r="BS87" s="133"/>
      <c r="BT87" s="133"/>
      <c r="BU87" s="133"/>
      <c r="BV87" s="133"/>
      <c r="BW87" s="14"/>
      <c r="BX87" s="127"/>
      <c r="BY87" s="127"/>
      <c r="BZ87" s="133"/>
      <c r="CA87" s="133"/>
      <c r="CB87" s="133"/>
      <c r="CC87" s="133"/>
      <c r="CD87" s="13"/>
      <c r="CE87" s="127"/>
      <c r="CF87" s="127"/>
      <c r="CG87" s="135"/>
      <c r="CH87" s="135"/>
      <c r="CI87" s="135"/>
      <c r="CJ87" s="135"/>
      <c r="CK87" s="14"/>
      <c r="CL87" s="127"/>
      <c r="CM87" s="127"/>
      <c r="CN87" s="133"/>
      <c r="CO87" s="133"/>
      <c r="CP87" s="133"/>
      <c r="CQ87" s="133"/>
      <c r="CR87" s="14"/>
      <c r="CS87" s="127"/>
      <c r="CT87" s="127"/>
      <c r="CU87" s="133"/>
      <c r="CV87" s="133"/>
      <c r="CW87" s="133"/>
      <c r="CX87" s="133"/>
      <c r="CY87" s="14"/>
    </row>
    <row r="88" spans="1:104">
      <c r="A88" s="83"/>
      <c r="B88" s="83"/>
      <c r="C88" s="83"/>
      <c r="D88" s="85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26"/>
      <c r="AA88" s="271" t="s">
        <v>120</v>
      </c>
      <c r="AB88" s="253"/>
      <c r="AC88" s="254"/>
      <c r="AD88" s="158" t="s">
        <v>44</v>
      </c>
      <c r="AE88" s="117"/>
      <c r="AF88" s="255"/>
      <c r="AG88" s="14"/>
      <c r="AH88" s="186"/>
      <c r="AI88" s="188"/>
      <c r="AJ88" s="188"/>
      <c r="AK88" s="188"/>
      <c r="AL88" s="188"/>
      <c r="AM88" s="188"/>
      <c r="AP88" s="74"/>
      <c r="AQ88" s="67" t="s">
        <v>188</v>
      </c>
      <c r="AR88" s="68" t="s">
        <v>189</v>
      </c>
      <c r="AS88" s="135"/>
      <c r="AT88" s="135"/>
      <c r="AU88" s="135"/>
      <c r="AV88" s="135"/>
      <c r="AW88" s="127"/>
      <c r="AX88" s="127"/>
      <c r="AY88" s="133"/>
      <c r="AZ88" s="133"/>
      <c r="BA88" s="133"/>
      <c r="BB88" s="133"/>
      <c r="BC88" s="166"/>
      <c r="BD88" s="127"/>
      <c r="BE88" s="127"/>
      <c r="BF88" s="142"/>
      <c r="BG88" s="183"/>
      <c r="BH88" s="183"/>
      <c r="BI88" s="133"/>
      <c r="BJ88" s="127"/>
      <c r="BK88" s="127"/>
      <c r="BL88" s="135"/>
      <c r="BM88" s="135"/>
      <c r="BN88" s="135"/>
      <c r="BO88" s="135"/>
      <c r="BP88" s="14"/>
      <c r="BQ88" s="127"/>
      <c r="BR88" s="127"/>
      <c r="BS88" s="133"/>
      <c r="BT88" s="133"/>
      <c r="BU88" s="133"/>
      <c r="BV88" s="133"/>
      <c r="BW88" s="14"/>
      <c r="BX88" s="127"/>
      <c r="BY88" s="127"/>
      <c r="BZ88" s="133"/>
      <c r="CA88" s="133"/>
      <c r="CB88" s="133"/>
      <c r="CC88" s="133"/>
      <c r="CD88" s="13"/>
      <c r="CE88" s="127"/>
      <c r="CF88" s="127"/>
      <c r="CG88" s="135"/>
      <c r="CH88" s="135"/>
      <c r="CI88" s="135"/>
      <c r="CJ88" s="135"/>
      <c r="CK88" s="14"/>
      <c r="CL88" s="127"/>
      <c r="CM88" s="127"/>
      <c r="CN88" s="133"/>
      <c r="CO88" s="133"/>
      <c r="CP88" s="133"/>
      <c r="CQ88" s="133"/>
      <c r="CR88" s="14"/>
      <c r="CS88" s="127"/>
      <c r="CT88" s="127"/>
      <c r="CU88" s="133"/>
      <c r="CV88" s="133"/>
      <c r="CW88" s="133"/>
      <c r="CX88" s="133"/>
      <c r="CY88" s="14"/>
    </row>
    <row r="89" spans="1:104" ht="13.5" thickBot="1">
      <c r="A89" s="83"/>
      <c r="B89" s="83"/>
      <c r="C89" s="83"/>
      <c r="D89" s="83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26"/>
      <c r="AA89" s="271" t="s">
        <v>28</v>
      </c>
      <c r="AB89" s="197"/>
      <c r="AC89" s="254"/>
      <c r="AD89" s="158" t="s">
        <v>45</v>
      </c>
      <c r="AE89" s="117"/>
      <c r="AF89" s="255"/>
      <c r="AG89" s="177"/>
      <c r="AH89" s="189"/>
      <c r="AI89" s="190"/>
      <c r="AJ89" s="189"/>
      <c r="AK89" s="189"/>
      <c r="AL89" s="189"/>
      <c r="AM89" s="189"/>
      <c r="AP89" s="74"/>
      <c r="AQ89" s="69" t="str">
        <f>BN91</f>
        <v/>
      </c>
      <c r="AR89" s="70" t="str">
        <f>BO91</f>
        <v/>
      </c>
      <c r="AS89" s="135"/>
      <c r="AT89" s="135"/>
      <c r="AU89" s="135"/>
      <c r="AV89" s="135"/>
      <c r="AW89" s="127"/>
      <c r="AX89" s="127"/>
      <c r="AY89" s="133"/>
      <c r="AZ89" s="133"/>
      <c r="BA89" s="133"/>
      <c r="BB89" s="133"/>
      <c r="BC89" s="166"/>
      <c r="BD89" s="127"/>
      <c r="BE89" s="127"/>
      <c r="BF89" s="142"/>
      <c r="BG89" s="183"/>
      <c r="BH89" s="183"/>
      <c r="BI89" s="133"/>
      <c r="BJ89" s="127"/>
      <c r="BK89" s="127"/>
      <c r="BL89" s="135"/>
      <c r="BM89" s="135"/>
      <c r="BN89" s="135"/>
      <c r="BO89" s="135"/>
      <c r="BP89" s="14"/>
      <c r="BQ89" s="127"/>
      <c r="BR89" s="127"/>
      <c r="BS89" s="133"/>
      <c r="BT89" s="133"/>
      <c r="BU89" s="133"/>
      <c r="BV89" s="133"/>
      <c r="BW89" s="14"/>
      <c r="BX89" s="127"/>
      <c r="BY89" s="127"/>
      <c r="BZ89" s="133"/>
      <c r="CA89" s="133"/>
      <c r="CB89" s="133"/>
      <c r="CC89" s="133"/>
      <c r="CD89" s="13"/>
      <c r="CE89" s="127"/>
      <c r="CF89" s="127"/>
      <c r="CG89" s="135"/>
      <c r="CH89" s="135"/>
      <c r="CI89" s="135"/>
      <c r="CJ89" s="135"/>
      <c r="CK89" s="14"/>
      <c r="CL89" s="127"/>
      <c r="CM89" s="127"/>
      <c r="CN89" s="133"/>
      <c r="CO89" s="133"/>
      <c r="CP89" s="133"/>
      <c r="CQ89" s="133"/>
      <c r="CR89" s="14"/>
      <c r="CS89" s="127"/>
      <c r="CT89" s="127"/>
      <c r="CU89" s="133"/>
      <c r="CV89" s="133"/>
      <c r="CW89" s="133"/>
      <c r="CX89" s="133"/>
      <c r="CY89" s="14"/>
    </row>
    <row r="90" spans="1:104">
      <c r="A90" s="83"/>
      <c r="B90" s="87"/>
      <c r="C90" s="87"/>
      <c r="D90" s="87"/>
      <c r="E90" s="145"/>
      <c r="F90" s="145"/>
      <c r="G90" s="87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6"/>
      <c r="AA90" s="271" t="s">
        <v>46</v>
      </c>
      <c r="AB90" s="256"/>
      <c r="AC90" s="254"/>
      <c r="AD90" s="158" t="s">
        <v>47</v>
      </c>
      <c r="AE90" s="117"/>
      <c r="AF90" s="255"/>
      <c r="AG90" s="103"/>
      <c r="AH90" s="104"/>
      <c r="AI90" s="16"/>
      <c r="AJ90" s="71"/>
      <c r="AK90" s="71"/>
      <c r="AL90" s="71"/>
      <c r="AM90" s="71"/>
      <c r="AP90" s="454"/>
      <c r="AQ90" s="113" t="s">
        <v>14</v>
      </c>
      <c r="AR90" s="113" t="s">
        <v>13</v>
      </c>
      <c r="AS90" s="485" t="str">
        <f>AS$1</f>
        <v>R</v>
      </c>
      <c r="AT90" s="31" t="str">
        <f t="shared" ref="AT90:AV90" si="104">AT$1</f>
        <v>1Omy</v>
      </c>
      <c r="AU90" s="32" t="str">
        <f t="shared" si="104"/>
        <v>2U</v>
      </c>
      <c r="AV90" s="33" t="str">
        <f t="shared" si="104"/>
        <v>3Ama</v>
      </c>
      <c r="AW90" s="113" t="str">
        <f>AQ90</f>
        <v>Quantity</v>
      </c>
      <c r="AX90" s="113" t="str">
        <f>AR90</f>
        <v>Units</v>
      </c>
      <c r="AY90" s="485">
        <f>AJ85</f>
        <v>0</v>
      </c>
      <c r="AZ90" s="31">
        <f>AK85</f>
        <v>0</v>
      </c>
      <c r="BA90" s="32">
        <f>AL85</f>
        <v>0</v>
      </c>
      <c r="BB90" s="33">
        <f>AM85</f>
        <v>0</v>
      </c>
      <c r="BC90" s="166"/>
      <c r="BD90" s="34" t="s">
        <v>27</v>
      </c>
      <c r="BE90" s="34" t="s">
        <v>28</v>
      </c>
      <c r="BF90" s="35" t="s">
        <v>120</v>
      </c>
      <c r="BG90" s="72" t="s">
        <v>26</v>
      </c>
      <c r="BH90" s="72"/>
      <c r="BI90" s="36" t="s">
        <v>7</v>
      </c>
      <c r="BJ90" s="113" t="str">
        <f>$AQ90</f>
        <v>Quantity</v>
      </c>
      <c r="BK90" s="113" t="str">
        <f>$AR90</f>
        <v>Units</v>
      </c>
      <c r="BL90" s="485" t="str">
        <f>BL$1</f>
        <v>R</v>
      </c>
      <c r="BM90" s="31" t="str">
        <f t="shared" ref="BM90:BO90" si="105">BM$1</f>
        <v>1Omy</v>
      </c>
      <c r="BN90" s="32" t="str">
        <f t="shared" si="105"/>
        <v>2U</v>
      </c>
      <c r="BO90" s="33" t="str">
        <f t="shared" si="105"/>
        <v>3Ama</v>
      </c>
      <c r="BP90" s="191"/>
      <c r="BQ90" s="113" t="str">
        <f>$AQ90</f>
        <v>Quantity</v>
      </c>
      <c r="BR90" s="113" t="str">
        <f>$AR90</f>
        <v>Units</v>
      </c>
      <c r="BS90" s="485" t="str">
        <f>BS$1</f>
        <v>R</v>
      </c>
      <c r="BT90" s="31" t="str">
        <f t="shared" ref="BT90:BV90" si="106">BT$1</f>
        <v>1Omy</v>
      </c>
      <c r="BU90" s="32" t="str">
        <f t="shared" si="106"/>
        <v>2U</v>
      </c>
      <c r="BV90" s="33" t="str">
        <f t="shared" si="106"/>
        <v>3Ama</v>
      </c>
      <c r="BW90" s="191"/>
      <c r="BX90" s="113" t="str">
        <f>$AQ90</f>
        <v>Quantity</v>
      </c>
      <c r="BY90" s="113" t="str">
        <f>$AR90</f>
        <v>Units</v>
      </c>
      <c r="BZ90" s="485" t="str">
        <f>BZ$1</f>
        <v>1-R/U</v>
      </c>
      <c r="CA90" s="31" t="str">
        <f t="shared" ref="CA90:CC90" si="107">CA$1</f>
        <v>1-Omy/R</v>
      </c>
      <c r="CB90" s="32" t="str">
        <f t="shared" si="107"/>
        <v>1-Omy/U</v>
      </c>
      <c r="CC90" s="33" t="str">
        <f t="shared" si="107"/>
        <v>1-ROX/U</v>
      </c>
      <c r="CD90" s="191"/>
      <c r="CE90" s="113" t="str">
        <f>$AQ90</f>
        <v>Quantity</v>
      </c>
      <c r="CF90" s="113" t="str">
        <f>$AR90</f>
        <v>Units</v>
      </c>
      <c r="CG90" s="485" t="str">
        <f>CG$1</f>
        <v>R</v>
      </c>
      <c r="CH90" s="31" t="str">
        <f t="shared" ref="CH90:CJ90" si="108">CH$1</f>
        <v>1Omy</v>
      </c>
      <c r="CI90" s="32" t="str">
        <f t="shared" si="108"/>
        <v>2U</v>
      </c>
      <c r="CJ90" s="33" t="str">
        <f t="shared" si="108"/>
        <v>3Ama</v>
      </c>
      <c r="CK90" s="191"/>
      <c r="CL90" s="113" t="str">
        <f>$AQ90</f>
        <v>Quantity</v>
      </c>
      <c r="CM90" s="113" t="str">
        <f>$AR90</f>
        <v>Units</v>
      </c>
      <c r="CN90" s="485" t="str">
        <f>CN$1</f>
        <v>R</v>
      </c>
      <c r="CO90" s="31" t="str">
        <f t="shared" ref="CO90:CQ90" si="109">CO$1</f>
        <v>1Omy</v>
      </c>
      <c r="CP90" s="32" t="str">
        <f t="shared" si="109"/>
        <v>2U</v>
      </c>
      <c r="CQ90" s="33" t="str">
        <f t="shared" si="109"/>
        <v>3Ama</v>
      </c>
      <c r="CR90" s="191"/>
      <c r="CS90" s="113" t="str">
        <f>$AQ90</f>
        <v>Quantity</v>
      </c>
      <c r="CT90" s="113" t="str">
        <f>$AR90</f>
        <v>Units</v>
      </c>
      <c r="CU90" s="485" t="str">
        <f>CU$1</f>
        <v>1-R/U</v>
      </c>
      <c r="CV90" s="31" t="str">
        <f t="shared" ref="CV90:CX90" si="110">CV$1</f>
        <v>1-Omy/R</v>
      </c>
      <c r="CW90" s="32" t="str">
        <f t="shared" si="110"/>
        <v>1-Omy/U</v>
      </c>
      <c r="CX90" s="33" t="str">
        <f t="shared" si="110"/>
        <v>1-ROX/U</v>
      </c>
      <c r="CY90" s="14"/>
    </row>
    <row r="91" spans="1:104">
      <c r="A91" s="83"/>
      <c r="B91" s="83"/>
      <c r="C91" s="83"/>
      <c r="D91" s="83"/>
      <c r="E91" s="14"/>
      <c r="F91" s="14"/>
      <c r="G91" s="83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16"/>
      <c r="AA91" s="271" t="s">
        <v>48</v>
      </c>
      <c r="AB91" s="257"/>
      <c r="AC91" s="254"/>
      <c r="AD91" s="158" t="s">
        <v>49</v>
      </c>
      <c r="AE91" s="117"/>
      <c r="AF91" s="255"/>
      <c r="AG91" s="105"/>
      <c r="AH91" s="106"/>
      <c r="AI91" s="17"/>
      <c r="AJ91" s="8"/>
      <c r="AK91" s="8"/>
      <c r="AL91" s="8"/>
      <c r="AM91" s="8"/>
      <c r="AP91" s="455" t="str">
        <f>E82</f>
        <v/>
      </c>
      <c r="AQ91" s="488" t="s">
        <v>5</v>
      </c>
      <c r="AR91" s="488" t="s">
        <v>4</v>
      </c>
      <c r="AS91" s="21" t="str">
        <f>IF(ISNUMBER(AJ91),AJ91-($G83*AJ90+$G82),"")</f>
        <v/>
      </c>
      <c r="AT91" s="21" t="str">
        <f>IF(ISNUMBER(AK91),AK91-($G83*AK90+$G82),"")</f>
        <v/>
      </c>
      <c r="AU91" s="21" t="str">
        <f>IF(ISNUMBER(AL91),AL91-($G83*AL90+$G82),"")</f>
        <v/>
      </c>
      <c r="AV91" s="21" t="str">
        <f>IF(ISNUMBER(AM91),AM91-($G83*AM90+$G82),"")</f>
        <v/>
      </c>
      <c r="AW91" s="107">
        <f>$AH90</f>
        <v>0</v>
      </c>
      <c r="AX91" s="107">
        <f>$AI90</f>
        <v>0</v>
      </c>
      <c r="AY91" s="73" t="str">
        <f>IF(ISNUMBER(AJ90),AJ90,"")</f>
        <v/>
      </c>
      <c r="AZ91" s="73" t="str">
        <f>IF(ISNUMBER(AK90),AK90,"")</f>
        <v/>
      </c>
      <c r="BA91" s="73" t="str">
        <f t="shared" ref="BA91:BB91" si="111">IF(ISNUMBER(AL90),AL90,"")</f>
        <v/>
      </c>
      <c r="BB91" s="73" t="str">
        <f t="shared" si="111"/>
        <v/>
      </c>
      <c r="BC91" s="166"/>
      <c r="BD91" s="176" t="str">
        <f>$AA84</f>
        <v>•</v>
      </c>
      <c r="BE91" s="193">
        <f>$D82</f>
        <v>0</v>
      </c>
      <c r="BF91" s="124">
        <f>$B83</f>
        <v>0</v>
      </c>
      <c r="BG91" s="194" t="str">
        <f>$E82</f>
        <v/>
      </c>
      <c r="BH91" s="195"/>
      <c r="BI91" s="196" t="str">
        <f>IF(ISNUMBER($AB93),$AB93,"")</f>
        <v/>
      </c>
      <c r="BJ91" s="489" t="str">
        <f>AH2</f>
        <v>O2 flow per cells</v>
      </c>
      <c r="BK91" s="489" t="str">
        <f>AI2</f>
        <v>pmol/(s*Mill)</v>
      </c>
      <c r="BL91" s="7" t="str">
        <f>IF(ISNUMBER(AS91),AS91/AJ83,"")</f>
        <v/>
      </c>
      <c r="BM91" s="7" t="str">
        <f>IF(ISNUMBER(AT91),AT91/AK83,"")</f>
        <v/>
      </c>
      <c r="BN91" s="7" t="str">
        <f>IF(ISNUMBER(AU91),AU91/AL83,"")</f>
        <v/>
      </c>
      <c r="BO91" s="7" t="str">
        <f>IF(ISNUMBER(AV91),AV91/AM83,"")</f>
        <v/>
      </c>
      <c r="BP91" s="194" t="str">
        <f>$E82</f>
        <v/>
      </c>
      <c r="BQ91" s="6" t="s">
        <v>19</v>
      </c>
      <c r="BR91" s="6" t="s">
        <v>20</v>
      </c>
      <c r="BS91" s="5" t="str">
        <f>IF(ISNUMBER(BL91),BL91/$AQ89,"")</f>
        <v/>
      </c>
      <c r="BT91" s="5" t="str">
        <f>IF(ISNUMBER(BM91),BM91/$AQ89,"")</f>
        <v/>
      </c>
      <c r="BU91" s="5" t="str">
        <f>IF(ISNUMBER(BN91),BN91/$AQ89,"")</f>
        <v/>
      </c>
      <c r="BV91" s="5" t="str">
        <f>IF(ISNUMBER(BO91),BO91/$AQ89,"")</f>
        <v/>
      </c>
      <c r="BW91" s="194" t="str">
        <f>$E82</f>
        <v/>
      </c>
      <c r="BX91" s="6" t="s">
        <v>18</v>
      </c>
      <c r="BY91" s="6" t="s">
        <v>21</v>
      </c>
      <c r="BZ91" s="5" t="str">
        <f>IF(ISNUMBER(BN91),1-BL91/BN91,"")</f>
        <v/>
      </c>
      <c r="CA91" s="5" t="str">
        <f>IF(ISNUMBER(BM91),1-BM91/BL91,"")</f>
        <v/>
      </c>
      <c r="CB91" s="5" t="str">
        <f>IF(ISNUMBER(BM91),1-BM91/BN91,"")</f>
        <v/>
      </c>
      <c r="CC91" s="5" t="str">
        <f>IF(ISNUMBER(BN91),1-BO91/BN91,"")</f>
        <v/>
      </c>
      <c r="CD91" s="194" t="str">
        <f>$E82</f>
        <v/>
      </c>
      <c r="CE91" s="489" t="str">
        <f>AH3</f>
        <v>O2 flow per cells (mt: ROX-corr.)</v>
      </c>
      <c r="CF91" s="489" t="str">
        <f>AI2</f>
        <v>pmol/(s*Mill)</v>
      </c>
      <c r="CG91" s="7" t="str">
        <f>IF(ISNUMBER(BL91),BL91-$AR89,"")</f>
        <v/>
      </c>
      <c r="CH91" s="7" t="str">
        <f t="shared" ref="CH91:CJ91" si="112">IF(ISNUMBER(BM91),BM91-$AR89,"")</f>
        <v/>
      </c>
      <c r="CI91" s="7" t="str">
        <f t="shared" si="112"/>
        <v/>
      </c>
      <c r="CJ91" s="7" t="str">
        <f t="shared" si="112"/>
        <v/>
      </c>
      <c r="CK91" s="194" t="str">
        <f>$E82</f>
        <v/>
      </c>
      <c r="CL91" s="6" t="s">
        <v>3</v>
      </c>
      <c r="CM91" s="6" t="s">
        <v>1</v>
      </c>
      <c r="CN91" s="5" t="str">
        <f>IF(ISNUMBER(CG91),CG91/($AQ89-$AR89),"")</f>
        <v/>
      </c>
      <c r="CO91" s="5" t="str">
        <f t="shared" ref="CO91:CQ91" si="113">IF(ISNUMBER(CH91),CH91/($AQ89-$AR89),"")</f>
        <v/>
      </c>
      <c r="CP91" s="5" t="str">
        <f t="shared" si="113"/>
        <v/>
      </c>
      <c r="CQ91" s="5" t="str">
        <f t="shared" si="113"/>
        <v/>
      </c>
      <c r="CR91" s="194" t="str">
        <f>$E82</f>
        <v/>
      </c>
      <c r="CS91" s="6" t="s">
        <v>2</v>
      </c>
      <c r="CT91" s="6" t="s">
        <v>1</v>
      </c>
      <c r="CU91" s="5" t="str">
        <f>IF(ISNUMBER(CI91),1-CG91/CI91,"")</f>
        <v/>
      </c>
      <c r="CV91" s="5" t="str">
        <f>IF(ISNUMBER(CH91),1-CH91/CG91,"")</f>
        <v/>
      </c>
      <c r="CW91" s="5" t="str">
        <f>IF(ISNUMBER(CH91),1-CH91/CI91,"")</f>
        <v/>
      </c>
      <c r="CX91" s="5" t="str">
        <f>IF(ISNUMBER(CI91),1-CJ91/CI91,"")</f>
        <v/>
      </c>
      <c r="CY91" s="14"/>
    </row>
    <row r="92" spans="1:104">
      <c r="A92" s="83"/>
      <c r="B92" s="83"/>
      <c r="C92" s="83"/>
      <c r="D92" s="83"/>
      <c r="E92" s="83"/>
      <c r="F92" s="83"/>
      <c r="G92" s="83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26"/>
      <c r="AA92" s="272" t="s">
        <v>50</v>
      </c>
      <c r="AB92" s="258"/>
      <c r="AC92" s="259"/>
      <c r="AD92" s="158" t="s">
        <v>178</v>
      </c>
      <c r="AE92" s="256"/>
      <c r="AF92" s="255"/>
      <c r="AG92" s="274"/>
      <c r="AH92" s="275"/>
      <c r="AI92" s="275"/>
      <c r="AJ92" s="276"/>
      <c r="AK92" s="276"/>
      <c r="AL92" s="276"/>
      <c r="AM92" s="276"/>
      <c r="AN92" s="2"/>
      <c r="AO92" s="11"/>
      <c r="AP92" s="74"/>
      <c r="AQ92" s="75"/>
      <c r="AR92" s="75"/>
      <c r="AS92" s="3"/>
      <c r="AT92" s="3"/>
      <c r="AU92" s="3"/>
      <c r="AV92" s="3"/>
      <c r="AW92" s="4"/>
      <c r="AX92" s="4"/>
      <c r="AY92" s="2"/>
      <c r="AZ92" s="2"/>
      <c r="BA92" s="2"/>
      <c r="BB92" s="2"/>
      <c r="BC92" s="76"/>
      <c r="BD92" s="4"/>
      <c r="BE92" s="4"/>
      <c r="BF92" s="75"/>
      <c r="BG92" s="77"/>
      <c r="BH92" s="77"/>
      <c r="BI92" s="2"/>
      <c r="BJ92" s="4"/>
      <c r="BK92" s="4"/>
      <c r="BL92" s="3"/>
      <c r="BM92" s="3"/>
      <c r="BN92" s="3"/>
      <c r="BO92" s="3"/>
      <c r="BP92" s="14"/>
      <c r="BQ92" s="4"/>
      <c r="BR92" s="4"/>
      <c r="BS92" s="2"/>
      <c r="BT92" s="2"/>
      <c r="BU92" s="2"/>
      <c r="BV92" s="2"/>
      <c r="BW92" s="14"/>
      <c r="BX92" s="4"/>
      <c r="BY92" s="4"/>
      <c r="BZ92" s="2"/>
      <c r="CA92" s="2"/>
      <c r="CB92" s="2"/>
      <c r="CC92" s="2"/>
      <c r="CD92" s="13"/>
      <c r="CE92" s="4"/>
      <c r="CF92" s="4"/>
      <c r="CG92" s="3"/>
      <c r="CH92" s="3"/>
      <c r="CI92" s="3"/>
      <c r="CJ92" s="3"/>
      <c r="CK92" s="14"/>
      <c r="CL92" s="4"/>
      <c r="CM92" s="4"/>
      <c r="CN92" s="2"/>
      <c r="CO92" s="2"/>
      <c r="CP92" s="2"/>
      <c r="CQ92" s="2"/>
      <c r="CR92" s="14"/>
      <c r="CS92" s="4"/>
      <c r="CT92" s="4"/>
      <c r="CU92" s="2"/>
      <c r="CV92" s="2"/>
      <c r="CW92" s="2"/>
      <c r="CX92" s="2"/>
      <c r="CY92" s="14"/>
    </row>
    <row r="93" spans="1:104">
      <c r="A93" s="83"/>
      <c r="B93" s="83"/>
      <c r="C93" s="83"/>
      <c r="D93" s="83"/>
      <c r="E93" s="83"/>
      <c r="F93" s="83"/>
      <c r="G93" s="83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26"/>
      <c r="AA93" s="271" t="s">
        <v>51</v>
      </c>
      <c r="AB93" s="260"/>
      <c r="AC93" s="261"/>
      <c r="AD93" s="262" t="s">
        <v>52</v>
      </c>
      <c r="AE93" s="263">
        <v>-2</v>
      </c>
      <c r="AF93" s="255"/>
      <c r="AG93" s="274"/>
      <c r="AH93" s="274"/>
      <c r="AI93" s="274"/>
      <c r="AJ93" s="145"/>
      <c r="AK93" s="145"/>
      <c r="AL93" s="145"/>
      <c r="AM93" s="145"/>
      <c r="AN93" s="133"/>
      <c r="AO93" s="181"/>
      <c r="AP93" s="74"/>
      <c r="AQ93" s="142"/>
      <c r="AR93" s="142"/>
      <c r="AS93" s="135"/>
      <c r="AT93" s="135"/>
      <c r="AU93" s="135"/>
      <c r="AV93" s="135"/>
      <c r="AW93" s="127"/>
      <c r="AX93" s="127"/>
      <c r="AY93" s="133"/>
      <c r="AZ93" s="133"/>
      <c r="BA93" s="133"/>
      <c r="BB93" s="133"/>
      <c r="BC93" s="166"/>
      <c r="BD93" s="127"/>
      <c r="BE93" s="127"/>
      <c r="BF93" s="142"/>
      <c r="BG93" s="183"/>
      <c r="BH93" s="183"/>
      <c r="BI93" s="133"/>
      <c r="BJ93" s="127"/>
      <c r="BK93" s="127"/>
      <c r="BL93" s="135"/>
      <c r="BM93" s="135"/>
      <c r="BN93" s="135"/>
      <c r="BO93" s="135"/>
      <c r="BP93" s="14"/>
      <c r="BQ93" s="127"/>
      <c r="BR93" s="127"/>
      <c r="BS93" s="133"/>
      <c r="BT93" s="133"/>
      <c r="BU93" s="133"/>
      <c r="BV93" s="133"/>
      <c r="BW93" s="14"/>
      <c r="BX93" s="127"/>
      <c r="BY93" s="127"/>
      <c r="BZ93" s="133"/>
      <c r="CA93" s="133"/>
      <c r="CB93" s="133"/>
      <c r="CC93" s="133"/>
      <c r="CD93" s="13"/>
      <c r="CE93" s="127"/>
      <c r="CF93" s="127"/>
      <c r="CG93" s="135"/>
      <c r="CH93" s="135"/>
      <c r="CI93" s="135"/>
      <c r="CJ93" s="135"/>
      <c r="CK93" s="14"/>
      <c r="CL93" s="127"/>
      <c r="CM93" s="127"/>
      <c r="CN93" s="133"/>
      <c r="CO93" s="133"/>
      <c r="CP93" s="133"/>
      <c r="CQ93" s="133"/>
      <c r="CR93" s="14"/>
      <c r="CS93" s="127"/>
      <c r="CT93" s="127"/>
      <c r="CU93" s="133"/>
      <c r="CV93" s="133"/>
      <c r="CW93" s="133"/>
      <c r="CX93" s="133"/>
      <c r="CY93" s="14"/>
    </row>
    <row r="94" spans="1:104" ht="13.5" thickBot="1">
      <c r="A94" s="83"/>
      <c r="B94" s="83"/>
      <c r="C94" s="83"/>
      <c r="D94" s="83"/>
      <c r="E94" s="83"/>
      <c r="F94" s="83"/>
      <c r="G94" s="83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26"/>
      <c r="AA94" s="273" t="s">
        <v>53</v>
      </c>
      <c r="AB94" s="264">
        <v>2</v>
      </c>
      <c r="AC94" s="265" t="s">
        <v>54</v>
      </c>
      <c r="AD94" s="266" t="s">
        <v>55</v>
      </c>
      <c r="AE94" s="267">
        <v>2.5000000000000001E-2</v>
      </c>
      <c r="AF94" s="268"/>
      <c r="AG94" s="274"/>
      <c r="AH94" s="274"/>
      <c r="AI94" s="274"/>
      <c r="AJ94" s="145"/>
      <c r="AK94" s="145"/>
      <c r="AL94" s="145"/>
      <c r="AM94" s="145"/>
      <c r="AN94" s="133"/>
      <c r="AO94" s="181"/>
      <c r="AP94" s="74"/>
      <c r="AQ94" s="142"/>
      <c r="AR94" s="142"/>
      <c r="AS94" s="135"/>
      <c r="AT94" s="135"/>
      <c r="AU94" s="135"/>
      <c r="AV94" s="135"/>
      <c r="AW94" s="127"/>
      <c r="AX94" s="127"/>
      <c r="AY94" s="133"/>
      <c r="AZ94" s="133"/>
      <c r="BA94" s="133"/>
      <c r="BB94" s="133"/>
      <c r="BC94" s="166"/>
      <c r="BD94" s="127"/>
      <c r="BE94" s="127"/>
      <c r="BF94" s="142"/>
      <c r="BG94" s="183"/>
      <c r="BH94" s="183"/>
      <c r="BI94" s="133"/>
      <c r="BJ94" s="127"/>
      <c r="BK94" s="127"/>
      <c r="BL94" s="135"/>
      <c r="BM94" s="135"/>
      <c r="BN94" s="135"/>
      <c r="BO94" s="135"/>
      <c r="BP94" s="14"/>
      <c r="BQ94" s="127"/>
      <c r="BR94" s="127"/>
      <c r="BS94" s="133"/>
      <c r="BT94" s="133"/>
      <c r="BU94" s="133"/>
      <c r="BV94" s="133"/>
      <c r="BW94" s="14"/>
      <c r="BX94" s="127"/>
      <c r="BY94" s="127"/>
      <c r="BZ94" s="133"/>
      <c r="CA94" s="133"/>
      <c r="CB94" s="133"/>
      <c r="CC94" s="133"/>
      <c r="CD94" s="13"/>
      <c r="CE94" s="127"/>
      <c r="CF94" s="127"/>
      <c r="CG94" s="135"/>
      <c r="CH94" s="135"/>
      <c r="CI94" s="135"/>
      <c r="CJ94" s="135"/>
      <c r="CK94" s="14"/>
      <c r="CL94" s="127"/>
      <c r="CM94" s="127"/>
      <c r="CN94" s="133"/>
      <c r="CO94" s="133"/>
      <c r="CP94" s="133"/>
      <c r="CQ94" s="133"/>
      <c r="CR94" s="14"/>
      <c r="CS94" s="127"/>
      <c r="CT94" s="127"/>
      <c r="CU94" s="133"/>
      <c r="CV94" s="133"/>
      <c r="CW94" s="133"/>
      <c r="CX94" s="133"/>
      <c r="CY94" s="14"/>
    </row>
    <row r="95" spans="1:104">
      <c r="A95" s="83"/>
      <c r="B95" s="83"/>
      <c r="C95" s="83"/>
      <c r="D95" s="83"/>
      <c r="E95" s="83"/>
      <c r="F95" s="83"/>
      <c r="G95" s="83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26"/>
      <c r="AH95" s="127"/>
      <c r="AI95" s="127"/>
      <c r="AJ95" s="135"/>
      <c r="AK95" s="135"/>
      <c r="AL95" s="135"/>
      <c r="AM95" s="135"/>
      <c r="AN95" s="133"/>
      <c r="AO95" s="181"/>
      <c r="AP95" s="74"/>
      <c r="AQ95" s="142"/>
      <c r="AR95" s="142"/>
      <c r="AS95" s="135"/>
      <c r="AT95" s="135"/>
      <c r="AU95" s="135"/>
      <c r="AV95" s="135"/>
      <c r="AW95" s="127"/>
      <c r="AX95" s="127"/>
      <c r="AY95" s="133"/>
      <c r="AZ95" s="133"/>
      <c r="BA95" s="133"/>
      <c r="BB95" s="133"/>
      <c r="BC95" s="166"/>
      <c r="BD95" s="127"/>
      <c r="BE95" s="127"/>
      <c r="BF95" s="142"/>
      <c r="BG95" s="183"/>
      <c r="BH95" s="183"/>
      <c r="BI95" s="133"/>
      <c r="BJ95" s="127"/>
      <c r="BK95" s="127"/>
      <c r="BL95" s="135"/>
      <c r="BM95" s="135"/>
      <c r="BN95" s="135"/>
      <c r="BO95" s="135"/>
      <c r="BP95" s="14"/>
      <c r="BQ95" s="127"/>
      <c r="BV95" s="133"/>
      <c r="BW95" s="14"/>
      <c r="BX95" s="127"/>
      <c r="BY95" s="127"/>
      <c r="BZ95" s="133"/>
      <c r="CA95" s="133"/>
      <c r="CB95" s="133"/>
      <c r="CC95" s="133"/>
      <c r="CD95" s="13"/>
      <c r="CE95" s="127"/>
      <c r="CF95" s="127"/>
      <c r="CG95" s="135"/>
      <c r="CH95" s="135"/>
      <c r="CI95" s="135"/>
      <c r="CJ95" s="135"/>
      <c r="CK95" s="14"/>
      <c r="CL95" s="127"/>
      <c r="CM95" s="127"/>
      <c r="CN95" s="133"/>
      <c r="CO95" s="133"/>
      <c r="CP95" s="133"/>
      <c r="CQ95" s="133"/>
      <c r="CR95" s="14"/>
      <c r="CS95" s="127"/>
      <c r="CT95" s="127"/>
      <c r="CU95" s="133"/>
      <c r="CV95" s="133"/>
      <c r="CW95" s="133"/>
      <c r="CX95" s="133"/>
      <c r="CY95" s="14"/>
    </row>
    <row r="96" spans="1:104">
      <c r="A96" s="83"/>
      <c r="B96" s="83"/>
      <c r="C96" s="83"/>
      <c r="D96" s="83"/>
      <c r="E96" s="83"/>
      <c r="F96" s="83"/>
      <c r="G96" s="83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26"/>
      <c r="AH96" s="127"/>
      <c r="AI96" s="127"/>
      <c r="AJ96" s="135"/>
      <c r="AK96" s="135"/>
      <c r="AL96" s="135"/>
      <c r="AM96" s="135"/>
      <c r="AN96" s="133"/>
      <c r="AO96" s="181"/>
      <c r="AP96" s="74"/>
      <c r="AQ96" s="142"/>
      <c r="AR96" s="142"/>
      <c r="AS96" s="135"/>
      <c r="AT96" s="135"/>
      <c r="AU96" s="135"/>
      <c r="AV96" s="135"/>
      <c r="AW96" s="127"/>
      <c r="AX96" s="127"/>
      <c r="AY96" s="133"/>
      <c r="AZ96" s="133"/>
      <c r="BA96" s="133"/>
      <c r="BB96" s="133"/>
      <c r="BC96" s="166"/>
      <c r="BD96" s="127"/>
      <c r="BE96" s="127"/>
      <c r="BF96" s="142"/>
      <c r="BG96" s="183"/>
      <c r="BH96" s="183"/>
      <c r="BI96" s="133"/>
      <c r="BJ96" s="127"/>
      <c r="BK96" s="127"/>
      <c r="BL96" s="135"/>
      <c r="BM96" s="135"/>
      <c r="BN96" s="135"/>
      <c r="BO96" s="135"/>
      <c r="BP96" s="14"/>
      <c r="BQ96" s="127"/>
      <c r="BV96" s="133"/>
      <c r="BW96" s="14"/>
      <c r="BX96" s="127"/>
      <c r="BY96" s="127"/>
      <c r="BZ96" s="133"/>
      <c r="CA96" s="133"/>
      <c r="CB96" s="133"/>
      <c r="CC96" s="133"/>
      <c r="CD96" s="13"/>
      <c r="CE96" s="127"/>
      <c r="CF96" s="127"/>
      <c r="CG96" s="135"/>
      <c r="CH96" s="135"/>
      <c r="CI96" s="135"/>
      <c r="CJ96" s="135"/>
      <c r="CK96" s="14"/>
      <c r="CL96" s="127"/>
      <c r="CM96" s="127"/>
      <c r="CN96" s="133"/>
      <c r="CO96" s="133"/>
      <c r="CP96" s="133"/>
      <c r="CQ96" s="133"/>
      <c r="CR96" s="14"/>
      <c r="CS96" s="127"/>
      <c r="CT96" s="127"/>
      <c r="CU96" s="133"/>
      <c r="CV96" s="133"/>
      <c r="CW96" s="133"/>
      <c r="CX96" s="133"/>
      <c r="CY96" s="14"/>
    </row>
    <row r="97" spans="1:104">
      <c r="A97" s="83"/>
      <c r="B97" s="83"/>
      <c r="C97" s="83"/>
      <c r="D97" s="83"/>
      <c r="E97" s="83"/>
      <c r="F97" s="83"/>
      <c r="G97" s="83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AH97" s="127"/>
      <c r="AI97" s="127"/>
      <c r="AJ97" s="135"/>
      <c r="AK97" s="135"/>
      <c r="AL97" s="135"/>
      <c r="AM97" s="135"/>
      <c r="AN97" s="133"/>
      <c r="AO97" s="181"/>
      <c r="AP97" s="74"/>
      <c r="AQ97" s="142"/>
      <c r="AR97" s="142"/>
      <c r="AS97" s="135"/>
      <c r="AT97" s="135"/>
      <c r="AU97" s="135"/>
      <c r="AV97" s="135"/>
      <c r="AW97" s="127"/>
      <c r="AX97" s="127"/>
      <c r="AY97" s="133"/>
      <c r="AZ97" s="133"/>
      <c r="BA97" s="133"/>
      <c r="BB97" s="133"/>
      <c r="BC97" s="166"/>
      <c r="BD97" s="127"/>
      <c r="BE97" s="127"/>
      <c r="BF97" s="142"/>
      <c r="BG97" s="183"/>
      <c r="BH97" s="183"/>
      <c r="BI97" s="133"/>
      <c r="BJ97" s="127"/>
      <c r="BK97" s="127"/>
      <c r="BL97" s="135"/>
      <c r="BM97" s="135"/>
      <c r="BN97" s="135"/>
      <c r="BO97" s="135"/>
      <c r="BP97" s="14"/>
      <c r="BQ97" s="127"/>
      <c r="BV97" s="133"/>
      <c r="BW97" s="14"/>
      <c r="BX97" s="127"/>
      <c r="BY97" s="127"/>
      <c r="BZ97" s="133"/>
      <c r="CA97" s="133"/>
      <c r="CB97" s="133"/>
      <c r="CC97" s="133"/>
      <c r="CD97" s="13"/>
      <c r="CE97" s="127"/>
      <c r="CF97" s="127"/>
      <c r="CG97" s="135"/>
      <c r="CH97" s="135"/>
      <c r="CI97" s="135"/>
      <c r="CJ97" s="135"/>
      <c r="CK97" s="14"/>
      <c r="CL97" s="127"/>
      <c r="CM97" s="127"/>
      <c r="CN97" s="133"/>
      <c r="CO97" s="133"/>
      <c r="CP97" s="133"/>
      <c r="CQ97" s="133"/>
      <c r="CR97" s="14"/>
      <c r="CS97" s="127"/>
      <c r="CT97" s="127"/>
      <c r="CU97" s="133"/>
      <c r="CV97" s="133"/>
      <c r="CW97" s="133"/>
      <c r="CX97" s="133"/>
      <c r="CY97" s="14"/>
    </row>
    <row r="98" spans="1:104">
      <c r="A98" s="184"/>
      <c r="B98" s="133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26"/>
      <c r="AH98" s="127"/>
      <c r="AI98" s="127"/>
      <c r="AJ98" s="135"/>
      <c r="AK98" s="135"/>
      <c r="AL98" s="135"/>
      <c r="AM98" s="135"/>
      <c r="AN98" s="133"/>
      <c r="AO98" s="181"/>
      <c r="AP98" s="74"/>
      <c r="AQ98" s="142"/>
      <c r="AR98" s="142"/>
      <c r="AS98" s="26" t="str">
        <f>IF(ISNUMBER(AJ98),AJ98-($D91*AJ97+$E91),"")</f>
        <v/>
      </c>
      <c r="AT98" s="26" t="str">
        <f>IF(ISNUMBER(AK98),AK98-($D91*AK97+$E91),"")</f>
        <v/>
      </c>
      <c r="AU98" s="26"/>
      <c r="AV98" s="26" t="str">
        <f>IF(ISNUMBER(AM98),AM98-($D91*AM97+$E91),"")</f>
        <v/>
      </c>
      <c r="AW98" s="127"/>
      <c r="AX98" s="127"/>
      <c r="AY98" s="133"/>
      <c r="AZ98" s="133"/>
      <c r="BA98" s="133"/>
      <c r="BB98" s="133"/>
      <c r="BC98" s="166"/>
      <c r="BD98" s="127"/>
      <c r="BE98" s="127"/>
      <c r="BF98" s="142"/>
      <c r="BG98" s="183"/>
      <c r="BH98" s="183"/>
      <c r="BI98" s="133"/>
      <c r="BJ98" s="127"/>
      <c r="BK98" s="127"/>
      <c r="BL98" s="78" t="str">
        <f>IF(ISNUMBER(AS98),AS98/AJ90,"")</f>
        <v/>
      </c>
      <c r="BM98" s="78" t="str">
        <f>IF(ISNUMBER(AT98),AT98/AK90,"")</f>
        <v/>
      </c>
      <c r="BN98" s="78"/>
      <c r="BO98" s="78" t="str">
        <f>IF(ISNUMBER(AV98),AV98/AM90,"")</f>
        <v/>
      </c>
      <c r="BP98" s="117"/>
      <c r="BQ98" s="141"/>
      <c r="BV98" s="24"/>
      <c r="BW98" s="117"/>
      <c r="BX98" s="141"/>
      <c r="BY98" s="141"/>
      <c r="BZ98" s="27" t="s">
        <v>0</v>
      </c>
      <c r="CA98" s="24" t="str">
        <f>IF(ISNUMBER(BL98),1-BL98/BM98,"")</f>
        <v/>
      </c>
      <c r="CB98" s="24"/>
      <c r="CC98" s="24"/>
      <c r="CD98" s="197"/>
      <c r="CE98" s="141"/>
      <c r="CF98" s="141"/>
      <c r="CG98" s="147"/>
      <c r="CH98" s="147"/>
      <c r="CI98" s="147"/>
      <c r="CJ98" s="147"/>
      <c r="CK98" s="117"/>
      <c r="CL98" s="141"/>
      <c r="CM98" s="141"/>
      <c r="CN98" s="134"/>
      <c r="CO98" s="134"/>
      <c r="CP98" s="134"/>
      <c r="CQ98" s="134"/>
      <c r="CR98" s="117"/>
      <c r="CS98" s="141"/>
      <c r="CT98" s="141"/>
      <c r="CU98" s="134"/>
      <c r="CV98" s="134"/>
      <c r="CW98" s="134"/>
      <c r="CX98" s="134"/>
      <c r="CY98" s="117"/>
    </row>
    <row r="99" spans="1:104">
      <c r="A99" s="184"/>
      <c r="B99" s="133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26"/>
      <c r="AH99" s="127"/>
      <c r="AI99" s="127"/>
      <c r="AJ99" s="135"/>
      <c r="AK99" s="135"/>
      <c r="AL99" s="135"/>
      <c r="AM99" s="135"/>
      <c r="AN99" s="133"/>
      <c r="AO99" s="181"/>
      <c r="AP99" s="74"/>
      <c r="AQ99" s="142"/>
      <c r="AR99" s="142"/>
      <c r="AS99" s="147"/>
      <c r="AT99" s="147"/>
      <c r="AU99" s="147"/>
      <c r="AV99" s="147"/>
      <c r="AW99" s="127"/>
      <c r="AX99" s="127"/>
      <c r="AY99" s="133"/>
      <c r="AZ99" s="133"/>
      <c r="BA99" s="133"/>
      <c r="BB99" s="133"/>
      <c r="BC99" s="166"/>
      <c r="BD99" s="127"/>
      <c r="BE99" s="127"/>
      <c r="BF99" s="142"/>
      <c r="BG99" s="183"/>
      <c r="BH99" s="183"/>
      <c r="BI99" s="133"/>
      <c r="BJ99" s="127"/>
      <c r="BK99" s="127"/>
      <c r="BL99" s="147"/>
      <c r="BM99" s="147"/>
      <c r="BN99" s="147"/>
      <c r="BO99" s="147"/>
      <c r="BP99" s="117"/>
      <c r="BQ99" s="141"/>
      <c r="BV99" s="134"/>
      <c r="BW99" s="117"/>
      <c r="BX99" s="141"/>
      <c r="BY99" s="141"/>
      <c r="BZ99" s="134"/>
      <c r="CA99" s="134"/>
      <c r="CB99" s="134"/>
      <c r="CC99" s="134"/>
      <c r="CD99" s="197"/>
      <c r="CE99" s="141"/>
      <c r="CF99" s="141"/>
      <c r="CG99" s="147"/>
      <c r="CH99" s="147"/>
      <c r="CI99" s="147"/>
      <c r="CJ99" s="147"/>
      <c r="CK99" s="117"/>
      <c r="CL99" s="141"/>
      <c r="CM99" s="141"/>
      <c r="CN99" s="134"/>
      <c r="CO99" s="134"/>
      <c r="CP99" s="134"/>
      <c r="CQ99" s="134"/>
      <c r="CR99" s="117"/>
      <c r="CS99" s="141"/>
      <c r="CT99" s="141"/>
      <c r="CU99" s="134"/>
      <c r="CV99" s="134"/>
      <c r="CW99" s="134"/>
      <c r="CX99" s="134"/>
      <c r="CY99" s="117"/>
    </row>
    <row r="100" spans="1:104" ht="13.5" thickBot="1">
      <c r="A100" s="460" t="s">
        <v>68</v>
      </c>
      <c r="B100" s="198" t="str">
        <f>$G$22</f>
        <v>DatLab 7 Template 16-08-02</v>
      </c>
      <c r="C100" s="199"/>
      <c r="D100" s="199"/>
      <c r="E100" s="199"/>
      <c r="F100" s="199"/>
      <c r="G100" s="199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1"/>
      <c r="AA100" s="202"/>
      <c r="AB100" s="202"/>
      <c r="AC100" s="202"/>
      <c r="AD100" s="202"/>
      <c r="AE100" s="202"/>
      <c r="AF100" s="202"/>
      <c r="AG100" s="202"/>
      <c r="AH100" s="12" t="str">
        <f>$B100</f>
        <v>DatLab 7 Template 16-08-02</v>
      </c>
      <c r="AI100" s="161"/>
      <c r="AJ100" s="203"/>
      <c r="AK100" s="203"/>
      <c r="AL100" s="203"/>
      <c r="AM100" s="203"/>
      <c r="AN100" s="204"/>
      <c r="AO100" s="205"/>
      <c r="AP100" s="206"/>
      <c r="AQ100" s="79" t="str">
        <f>$B100</f>
        <v>DatLab 7 Template 16-08-02</v>
      </c>
      <c r="AR100" s="161"/>
      <c r="AS100" s="203"/>
      <c r="AT100" s="203"/>
      <c r="AU100" s="203"/>
      <c r="AV100" s="203"/>
      <c r="AW100" s="161"/>
      <c r="AX100" s="161"/>
      <c r="AY100" s="204"/>
      <c r="AZ100" s="204"/>
      <c r="BA100" s="204"/>
      <c r="BB100" s="204"/>
      <c r="BC100" s="207"/>
      <c r="BD100" s="161"/>
      <c r="BE100" s="161"/>
      <c r="BF100" s="61"/>
      <c r="BG100" s="208"/>
      <c r="BH100" s="208"/>
      <c r="BI100" s="204"/>
      <c r="BJ100" s="79" t="str">
        <f>$B100</f>
        <v>DatLab 7 Template 16-08-02</v>
      </c>
      <c r="BK100" s="161"/>
      <c r="BL100" s="203"/>
      <c r="BM100" s="203"/>
      <c r="BN100" s="203"/>
      <c r="BO100" s="203"/>
      <c r="BP100" s="209"/>
      <c r="BQ100" s="79" t="str">
        <f>$B100</f>
        <v>DatLab 7 Template 16-08-02</v>
      </c>
      <c r="BR100" s="202"/>
      <c r="BS100" s="199"/>
      <c r="BT100" s="199"/>
      <c r="BU100" s="199"/>
      <c r="BV100" s="204"/>
      <c r="BW100" s="209"/>
      <c r="BX100" s="79" t="str">
        <f>$B100</f>
        <v>DatLab 7 Template 16-08-02</v>
      </c>
      <c r="BY100" s="161"/>
      <c r="BZ100" s="204"/>
      <c r="CA100" s="204"/>
      <c r="CB100" s="204"/>
      <c r="CC100" s="204"/>
      <c r="CD100" s="210"/>
      <c r="CE100" s="79" t="str">
        <f>$B100</f>
        <v>DatLab 7 Template 16-08-02</v>
      </c>
      <c r="CF100" s="161"/>
      <c r="CG100" s="203"/>
      <c r="CH100" s="203"/>
      <c r="CI100" s="203"/>
      <c r="CJ100" s="203"/>
      <c r="CK100" s="209"/>
      <c r="CL100" s="79" t="str">
        <f>$B100</f>
        <v>DatLab 7 Template 16-08-02</v>
      </c>
      <c r="CM100" s="161"/>
      <c r="CN100" s="204"/>
      <c r="CO100" s="204"/>
      <c r="CP100" s="204"/>
      <c r="CQ100" s="204"/>
      <c r="CR100" s="209"/>
      <c r="CS100" s="79" t="str">
        <f>$B100</f>
        <v>DatLab 7 Template 16-08-02</v>
      </c>
      <c r="CT100" s="161"/>
      <c r="CU100" s="204"/>
      <c r="CV100" s="204"/>
      <c r="CW100" s="204"/>
      <c r="CX100" s="204"/>
      <c r="CY100" s="209"/>
    </row>
    <row r="101" spans="1:104">
      <c r="A101" s="331" t="s">
        <v>107</v>
      </c>
      <c r="B101" s="285" t="str">
        <f>AA104</f>
        <v>•</v>
      </c>
      <c r="C101" s="277"/>
      <c r="D101" s="30"/>
      <c r="F101" s="55" t="s">
        <v>16</v>
      </c>
      <c r="G101" s="56">
        <f>AC105</f>
        <v>0</v>
      </c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425"/>
      <c r="AC101" s="110"/>
      <c r="AD101" s="110"/>
      <c r="AE101" s="110"/>
      <c r="AF101" s="110"/>
      <c r="AG101" s="110"/>
      <c r="AH101" s="110"/>
      <c r="AI101" s="180" t="s">
        <v>65</v>
      </c>
      <c r="AJ101" s="485" t="str">
        <f>AJ$1</f>
        <v>R</v>
      </c>
      <c r="AK101" s="31" t="str">
        <f t="shared" ref="AK101:AM101" si="114">AK$1</f>
        <v>1Omy</v>
      </c>
      <c r="AL101" s="32" t="str">
        <f t="shared" si="114"/>
        <v>2U</v>
      </c>
      <c r="AM101" s="33" t="str">
        <f t="shared" si="114"/>
        <v>3Ama</v>
      </c>
      <c r="AN101" s="133"/>
      <c r="AO101" s="181"/>
      <c r="AP101" s="74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8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3"/>
      <c r="BR101" s="143"/>
      <c r="BS101" s="143"/>
      <c r="BT101" s="143"/>
      <c r="BU101" s="143"/>
      <c r="BV101" s="143"/>
      <c r="BW101" s="14"/>
      <c r="BY101" s="143"/>
      <c r="BZ101" s="143"/>
      <c r="CA101" s="143"/>
      <c r="CB101" s="143"/>
      <c r="CC101" s="143"/>
      <c r="CD101" s="13"/>
      <c r="CF101" s="143"/>
      <c r="CG101" s="143"/>
      <c r="CH101" s="143"/>
      <c r="CI101" s="143"/>
      <c r="CJ101" s="143"/>
      <c r="CK101" s="13"/>
      <c r="CM101" s="143"/>
      <c r="CN101" s="143"/>
      <c r="CO101" s="143"/>
      <c r="CP101" s="143"/>
      <c r="CQ101" s="143"/>
      <c r="CR101" s="13"/>
      <c r="CT101" s="143"/>
      <c r="CU101" s="143"/>
      <c r="CV101" s="143"/>
      <c r="CW101" s="143"/>
      <c r="CX101" s="143"/>
      <c r="CY101" s="13"/>
    </row>
    <row r="102" spans="1:104">
      <c r="A102" s="452" t="str">
        <f>E102</f>
        <v/>
      </c>
      <c r="B102" s="286" t="s">
        <v>26</v>
      </c>
      <c r="C102" s="88">
        <f>AB107</f>
        <v>0</v>
      </c>
      <c r="D102" s="88">
        <f>AB109</f>
        <v>0</v>
      </c>
      <c r="E102" s="278" t="str">
        <f>IF(ISNUMBER(AB110),AB110+0.01*AB111,"")</f>
        <v/>
      </c>
      <c r="F102" s="279" t="s">
        <v>10</v>
      </c>
      <c r="G102" s="98">
        <f>AE113</f>
        <v>-2</v>
      </c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240" t="str">
        <f>$E102</f>
        <v/>
      </c>
      <c r="AA102" s="176"/>
      <c r="AB102" s="176"/>
      <c r="AC102" s="176"/>
      <c r="AD102" s="176"/>
      <c r="AE102" s="176"/>
      <c r="AF102" s="176"/>
      <c r="AG102" s="176"/>
      <c r="AH102" s="57" t="s">
        <v>215</v>
      </c>
      <c r="AI102" s="58" t="s">
        <v>12</v>
      </c>
      <c r="AJ102" s="182">
        <f>AJ106</f>
        <v>0</v>
      </c>
      <c r="AK102" s="182">
        <f t="shared" ref="AK102:AM102" si="115">AK106</f>
        <v>0</v>
      </c>
      <c r="AL102" s="182">
        <f t="shared" si="115"/>
        <v>0</v>
      </c>
      <c r="AM102" s="182">
        <f t="shared" si="115"/>
        <v>0</v>
      </c>
      <c r="AN102" s="133"/>
      <c r="AO102" s="181"/>
      <c r="AP102" s="74"/>
      <c r="AQ102" s="142"/>
      <c r="AR102" s="142"/>
      <c r="AS102" s="135"/>
      <c r="AT102" s="135"/>
      <c r="AU102" s="135"/>
      <c r="AV102" s="135"/>
      <c r="AW102" s="127"/>
      <c r="AX102" s="127"/>
      <c r="AY102" s="133"/>
      <c r="AZ102" s="133"/>
      <c r="BA102" s="133"/>
      <c r="BB102" s="133"/>
      <c r="BC102" s="166"/>
      <c r="BD102" s="127"/>
      <c r="BE102" s="127"/>
      <c r="BF102" s="142"/>
      <c r="BG102" s="183"/>
      <c r="BH102" s="183"/>
      <c r="BI102" s="133"/>
      <c r="BJ102" s="127"/>
      <c r="BK102" s="127"/>
      <c r="BL102" s="135"/>
      <c r="BM102" s="135"/>
      <c r="BN102" s="135"/>
      <c r="BO102" s="135"/>
      <c r="BP102" s="14"/>
      <c r="BQ102" s="127"/>
      <c r="BR102" s="127"/>
      <c r="BS102" s="133"/>
      <c r="BT102" s="133"/>
      <c r="BU102" s="133"/>
      <c r="BV102" s="133"/>
      <c r="BW102" s="14"/>
      <c r="BX102" s="127"/>
      <c r="BY102" s="127"/>
      <c r="BZ102" s="133"/>
      <c r="CA102" s="133"/>
      <c r="CB102" s="133"/>
      <c r="CC102" s="133"/>
      <c r="CD102" s="13"/>
      <c r="CE102" s="127"/>
      <c r="CF102" s="127"/>
      <c r="CG102" s="135"/>
      <c r="CH102" s="135"/>
      <c r="CI102" s="135"/>
      <c r="CJ102" s="135"/>
      <c r="CK102" s="14"/>
      <c r="CL102" s="127"/>
      <c r="CM102" s="127"/>
      <c r="CN102" s="133"/>
      <c r="CO102" s="133"/>
      <c r="CP102" s="133"/>
      <c r="CQ102" s="133"/>
      <c r="CR102" s="14"/>
      <c r="CS102" s="127"/>
      <c r="CT102" s="127"/>
      <c r="CU102" s="133"/>
      <c r="CV102" s="133"/>
      <c r="CW102" s="133"/>
      <c r="CX102" s="133"/>
      <c r="CY102" s="14"/>
    </row>
    <row r="103" spans="1:104" ht="13.5" thickBot="1">
      <c r="A103" s="457" t="s">
        <v>84</v>
      </c>
      <c r="B103" s="280">
        <f>AB108</f>
        <v>0</v>
      </c>
      <c r="C103" s="281" t="s">
        <v>35</v>
      </c>
      <c r="D103" s="281" t="s">
        <v>181</v>
      </c>
      <c r="E103" s="22">
        <f>E104/G104</f>
        <v>0</v>
      </c>
      <c r="F103" s="279" t="s">
        <v>11</v>
      </c>
      <c r="G103" s="99">
        <f>AE114</f>
        <v>2.5000000000000001E-2</v>
      </c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463" t="s">
        <v>80</v>
      </c>
      <c r="AA103" s="133" t="s">
        <v>83</v>
      </c>
      <c r="AB103" s="51"/>
      <c r="AC103" s="110" t="str">
        <f>$G$3</f>
        <v>DatLab 7</v>
      </c>
      <c r="AD103" s="51"/>
      <c r="AE103" s="51"/>
      <c r="AF103" s="96"/>
      <c r="AG103" s="51"/>
      <c r="AH103" s="59" t="s">
        <v>8</v>
      </c>
      <c r="AI103" s="59" t="s">
        <v>183</v>
      </c>
      <c r="AJ103" s="60">
        <f>$E103-($E103*AJ102/1000)/2</f>
        <v>0</v>
      </c>
      <c r="AK103" s="60">
        <f>$E103-($E103*(SUM(AJ102:AK102))/1000)/2</f>
        <v>0</v>
      </c>
      <c r="AL103" s="60">
        <f>$E103-($E103*(SUM(AJ102:AL102))/1000)/2</f>
        <v>0</v>
      </c>
      <c r="AM103" s="60">
        <f>$E103-($E103*(SUM(AJ102:AM102))/1000)/2</f>
        <v>0</v>
      </c>
      <c r="AN103" s="133"/>
      <c r="AO103" s="181"/>
      <c r="AP103" s="74"/>
      <c r="AQ103" s="142"/>
      <c r="AR103" s="142"/>
      <c r="AS103" s="135"/>
      <c r="AT103" s="135"/>
      <c r="AU103" s="135"/>
      <c r="AV103" s="135"/>
      <c r="AW103" s="127"/>
      <c r="AX103" s="127"/>
      <c r="AY103" s="133"/>
      <c r="AZ103" s="133"/>
      <c r="BA103" s="133"/>
      <c r="BB103" s="133"/>
      <c r="BC103" s="166"/>
      <c r="BD103" s="127"/>
      <c r="BE103" s="127"/>
      <c r="BF103" s="142"/>
      <c r="BG103" s="183"/>
      <c r="BH103" s="183"/>
      <c r="BI103" s="133"/>
      <c r="BJ103" s="127"/>
      <c r="BK103" s="127"/>
      <c r="BL103" s="135"/>
      <c r="BM103" s="135"/>
      <c r="BN103" s="135"/>
      <c r="BO103" s="135"/>
      <c r="BP103" s="14"/>
      <c r="BQ103" s="127"/>
      <c r="BR103" s="127"/>
      <c r="BS103" s="133"/>
      <c r="BT103" s="133"/>
      <c r="BU103" s="133"/>
      <c r="BV103" s="133"/>
      <c r="BW103" s="14"/>
      <c r="BX103" s="127"/>
      <c r="BY103" s="127"/>
      <c r="BZ103" s="133"/>
      <c r="CA103" s="133"/>
      <c r="CB103" s="133"/>
      <c r="CC103" s="133"/>
      <c r="CD103" s="13"/>
      <c r="CE103" s="127"/>
      <c r="CF103" s="127"/>
      <c r="CG103" s="135"/>
      <c r="CH103" s="135"/>
      <c r="CI103" s="135"/>
      <c r="CJ103" s="135"/>
      <c r="CK103" s="14"/>
      <c r="CL103" s="127"/>
      <c r="CM103" s="127"/>
      <c r="CN103" s="133"/>
      <c r="CO103" s="133"/>
      <c r="CP103" s="133"/>
      <c r="CQ103" s="133"/>
      <c r="CR103" s="14"/>
      <c r="CS103" s="127"/>
      <c r="CT103" s="127"/>
      <c r="CU103" s="133"/>
      <c r="CV103" s="133"/>
      <c r="CW103" s="133"/>
      <c r="CX103" s="133"/>
      <c r="CY103" s="14"/>
      <c r="CZ103" s="10" t="s">
        <v>9</v>
      </c>
    </row>
    <row r="104" spans="1:104" ht="14.25" thickTop="1" thickBot="1">
      <c r="A104" s="184"/>
      <c r="B104" s="282">
        <f>AB106</f>
        <v>0</v>
      </c>
      <c r="C104" s="283" t="s">
        <v>7</v>
      </c>
      <c r="D104" s="283" t="s">
        <v>182</v>
      </c>
      <c r="E104" s="100">
        <f>AB113</f>
        <v>0</v>
      </c>
      <c r="F104" s="284" t="s">
        <v>36</v>
      </c>
      <c r="G104" s="62">
        <f>AB114</f>
        <v>2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241" t="s">
        <v>33</v>
      </c>
      <c r="AA104" s="211" t="s">
        <v>177</v>
      </c>
      <c r="AB104" s="242"/>
      <c r="AC104" s="242"/>
      <c r="AD104" s="242"/>
      <c r="AE104" s="242"/>
      <c r="AF104" s="243"/>
      <c r="AG104" s="117"/>
      <c r="AH104" s="117"/>
      <c r="AI104" s="117"/>
      <c r="AJ104" s="117"/>
      <c r="AK104" s="117"/>
      <c r="AL104" s="117"/>
      <c r="AM104" s="117"/>
      <c r="AP104" s="74"/>
      <c r="AS104" s="135"/>
      <c r="AT104" s="135"/>
      <c r="AU104" s="135"/>
      <c r="AV104" s="135"/>
      <c r="BC104" s="166"/>
      <c r="BD104" s="127"/>
      <c r="BE104" s="127"/>
      <c r="BF104" s="142"/>
      <c r="BG104" s="183"/>
      <c r="BH104" s="183"/>
      <c r="BI104" s="133"/>
      <c r="BJ104" s="127"/>
      <c r="BK104" s="127"/>
      <c r="BL104" s="135"/>
      <c r="BM104" s="135"/>
      <c r="BN104" s="135"/>
      <c r="BO104" s="135"/>
      <c r="BP104" s="14"/>
      <c r="BQ104" s="127"/>
      <c r="BR104" s="127"/>
      <c r="BS104" s="133"/>
      <c r="BT104" s="133"/>
      <c r="BU104" s="133"/>
      <c r="BV104" s="133"/>
      <c r="BW104" s="14"/>
      <c r="BX104" s="127"/>
      <c r="BY104" s="127"/>
      <c r="BZ104" s="133"/>
      <c r="CA104" s="133"/>
      <c r="CB104" s="133"/>
      <c r="CC104" s="133"/>
      <c r="CD104" s="13"/>
      <c r="CE104" s="127"/>
      <c r="CF104" s="127"/>
      <c r="CG104" s="135"/>
      <c r="CH104" s="135"/>
      <c r="CI104" s="135"/>
      <c r="CJ104" s="135"/>
      <c r="CK104" s="14"/>
      <c r="CL104" s="127"/>
      <c r="CM104" s="127"/>
      <c r="CN104" s="133"/>
      <c r="CO104" s="133"/>
      <c r="CP104" s="133"/>
      <c r="CQ104" s="133"/>
      <c r="CR104" s="14"/>
      <c r="CS104" s="127"/>
      <c r="CT104" s="127"/>
      <c r="CU104" s="133"/>
      <c r="CV104" s="133"/>
      <c r="CW104" s="133"/>
      <c r="CX104" s="133"/>
      <c r="CY104" s="14"/>
      <c r="CZ104" s="101" t="s">
        <v>66</v>
      </c>
    </row>
    <row r="105" spans="1:104" ht="13.5" thickBot="1">
      <c r="A105" s="83" t="s">
        <v>69</v>
      </c>
      <c r="B105" s="63"/>
      <c r="C105" s="134"/>
      <c r="D105" s="41"/>
      <c r="E105" s="41"/>
      <c r="F105" s="469" t="s">
        <v>166</v>
      </c>
      <c r="G105" s="469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16"/>
      <c r="AA105" s="269"/>
      <c r="AB105" s="244" t="s">
        <v>56</v>
      </c>
      <c r="AC105" s="245"/>
      <c r="AD105" s="246" t="s">
        <v>37</v>
      </c>
      <c r="AE105" s="247" t="s">
        <v>38</v>
      </c>
      <c r="AF105" s="248"/>
      <c r="AG105" s="102"/>
      <c r="AH105" s="15"/>
      <c r="AI105" s="15"/>
      <c r="AJ105" s="485"/>
      <c r="AK105" s="31"/>
      <c r="AL105" s="32"/>
      <c r="AM105" s="33"/>
      <c r="AN105" s="133"/>
      <c r="AO105" s="181"/>
      <c r="AP105" s="74"/>
      <c r="AS105" s="135"/>
      <c r="AT105" s="135"/>
      <c r="AU105" s="135"/>
      <c r="AV105" s="135"/>
      <c r="AW105" s="127"/>
      <c r="AX105" s="127"/>
      <c r="AY105" s="133"/>
      <c r="AZ105" s="133"/>
      <c r="BA105" s="133"/>
      <c r="BB105" s="133"/>
      <c r="BC105" s="166"/>
      <c r="BD105" s="127"/>
      <c r="BE105" s="127"/>
      <c r="BF105" s="142"/>
      <c r="BG105" s="183"/>
      <c r="BH105" s="183"/>
      <c r="BI105" s="133"/>
      <c r="BJ105" s="127"/>
      <c r="BK105" s="127"/>
      <c r="BL105" s="135"/>
      <c r="BM105" s="135"/>
      <c r="BN105" s="135"/>
      <c r="BO105" s="135"/>
      <c r="BP105" s="14"/>
      <c r="BQ105" s="127"/>
      <c r="BR105" s="127"/>
      <c r="BS105" s="133"/>
      <c r="BT105" s="133"/>
      <c r="BU105" s="133"/>
      <c r="BV105" s="133"/>
      <c r="BW105" s="14"/>
      <c r="BX105" s="127"/>
      <c r="BY105" s="127"/>
      <c r="BZ105" s="133"/>
      <c r="CA105" s="133"/>
      <c r="CB105" s="133"/>
      <c r="CC105" s="133"/>
      <c r="CD105" s="13"/>
      <c r="CE105" s="127"/>
      <c r="CF105" s="127"/>
      <c r="CG105" s="135"/>
      <c r="CH105" s="135"/>
      <c r="CI105" s="135"/>
      <c r="CJ105" s="135"/>
      <c r="CK105" s="14"/>
      <c r="CL105" s="127"/>
      <c r="CM105" s="127"/>
      <c r="CN105" s="133"/>
      <c r="CO105" s="133"/>
      <c r="CP105" s="133"/>
      <c r="CQ105" s="133"/>
      <c r="CR105" s="14"/>
      <c r="CS105" s="127"/>
      <c r="CT105" s="127"/>
      <c r="CU105" s="133"/>
      <c r="CV105" s="133"/>
      <c r="CW105" s="133"/>
      <c r="CX105" s="133"/>
      <c r="CY105" s="14"/>
    </row>
    <row r="106" spans="1:104">
      <c r="A106" s="9" t="s">
        <v>70</v>
      </c>
      <c r="B106" s="83"/>
      <c r="C106" s="13"/>
      <c r="D106" s="185"/>
      <c r="E106" s="8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26"/>
      <c r="AA106" s="270" t="s">
        <v>39</v>
      </c>
      <c r="AB106" s="249"/>
      <c r="AC106" s="250"/>
      <c r="AD106" s="251" t="s">
        <v>40</v>
      </c>
      <c r="AE106" s="247"/>
      <c r="AF106" s="252"/>
      <c r="AG106" s="102"/>
      <c r="AH106" s="186"/>
      <c r="AI106" s="186"/>
      <c r="AJ106" s="133"/>
      <c r="AK106" s="133"/>
      <c r="AL106" s="133"/>
      <c r="AM106" s="133"/>
      <c r="AN106" s="133"/>
      <c r="AO106" s="181"/>
      <c r="AP106" s="74"/>
      <c r="AQ106" s="64" t="s">
        <v>17</v>
      </c>
      <c r="AR106" s="187"/>
      <c r="AS106" s="135"/>
      <c r="AT106" s="135"/>
      <c r="AU106" s="135"/>
      <c r="AV106" s="135"/>
      <c r="AW106" s="127"/>
      <c r="AX106" s="127"/>
      <c r="AY106" s="133"/>
      <c r="AZ106" s="133"/>
      <c r="BA106" s="133"/>
      <c r="BB106" s="133"/>
      <c r="BC106" s="166"/>
      <c r="BD106" s="127"/>
      <c r="BE106" s="127"/>
      <c r="BF106" s="142"/>
      <c r="BG106" s="183"/>
      <c r="BH106" s="183"/>
      <c r="BI106" s="133"/>
      <c r="BJ106" s="127"/>
      <c r="BK106" s="127"/>
      <c r="BL106" s="135"/>
      <c r="BM106" s="135"/>
      <c r="BN106" s="135"/>
      <c r="BO106" s="135"/>
      <c r="BP106" s="14"/>
      <c r="BQ106" s="127"/>
      <c r="BR106" s="127"/>
      <c r="BS106" s="133"/>
      <c r="BT106" s="133"/>
      <c r="BU106" s="133"/>
      <c r="BV106" s="133"/>
      <c r="BW106" s="14"/>
      <c r="BX106" s="127"/>
      <c r="BY106" s="127"/>
      <c r="BZ106" s="133"/>
      <c r="CA106" s="133"/>
      <c r="CB106" s="133"/>
      <c r="CC106" s="133"/>
      <c r="CD106" s="13"/>
      <c r="CE106" s="127"/>
      <c r="CF106" s="127"/>
      <c r="CG106" s="135"/>
      <c r="CH106" s="135"/>
      <c r="CI106" s="135"/>
      <c r="CJ106" s="135"/>
      <c r="CK106" s="14"/>
      <c r="CL106" s="127"/>
      <c r="CM106" s="127"/>
      <c r="CN106" s="133"/>
      <c r="CO106" s="133"/>
      <c r="CP106" s="133"/>
      <c r="CQ106" s="133"/>
      <c r="CR106" s="14"/>
      <c r="CS106" s="127"/>
      <c r="CT106" s="127"/>
      <c r="CU106" s="133"/>
      <c r="CV106" s="133"/>
      <c r="CW106" s="133"/>
      <c r="CX106" s="133"/>
      <c r="CY106" s="14"/>
    </row>
    <row r="107" spans="1:104" ht="13.5" thickBot="1">
      <c r="A107" s="83"/>
      <c r="B107" s="83"/>
      <c r="C107" s="83"/>
      <c r="D107" s="85"/>
      <c r="E107" s="84"/>
      <c r="F107" s="86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26"/>
      <c r="AA107" s="271" t="s">
        <v>41</v>
      </c>
      <c r="AB107" s="253"/>
      <c r="AC107" s="254"/>
      <c r="AD107" s="158" t="s">
        <v>42</v>
      </c>
      <c r="AE107" s="117"/>
      <c r="AF107" s="255"/>
      <c r="AG107" s="14"/>
      <c r="AH107" s="186"/>
      <c r="AI107" s="186"/>
      <c r="AJ107" s="188"/>
      <c r="AK107" s="188"/>
      <c r="AL107" s="188"/>
      <c r="AM107" s="188"/>
      <c r="AN107" s="133"/>
      <c r="AO107" s="181"/>
      <c r="AP107" s="74"/>
      <c r="AQ107" s="65" t="s">
        <v>43</v>
      </c>
      <c r="AR107" s="66"/>
      <c r="AS107" s="135"/>
      <c r="AT107" s="135"/>
      <c r="AU107" s="135"/>
      <c r="AV107" s="135"/>
      <c r="AW107" s="127"/>
      <c r="AX107" s="127"/>
      <c r="AY107" s="133"/>
      <c r="AZ107" s="133"/>
      <c r="BA107" s="133"/>
      <c r="BB107" s="133"/>
      <c r="BC107" s="166"/>
      <c r="BD107" s="127"/>
      <c r="BE107" s="127"/>
      <c r="BF107" s="142"/>
      <c r="BG107" s="183"/>
      <c r="BH107" s="183"/>
      <c r="BI107" s="133"/>
      <c r="BJ107" s="127"/>
      <c r="BK107" s="127"/>
      <c r="BL107" s="135"/>
      <c r="BM107" s="135"/>
      <c r="BN107" s="135"/>
      <c r="BO107" s="135"/>
      <c r="BP107" s="14"/>
      <c r="BQ107" s="127"/>
      <c r="BR107" s="127"/>
      <c r="BS107" s="133"/>
      <c r="BT107" s="133"/>
      <c r="BU107" s="133"/>
      <c r="BV107" s="133"/>
      <c r="BW107" s="14"/>
      <c r="BX107" s="127"/>
      <c r="BY107" s="127"/>
      <c r="BZ107" s="133"/>
      <c r="CA107" s="133"/>
      <c r="CB107" s="133"/>
      <c r="CC107" s="133"/>
      <c r="CD107" s="13"/>
      <c r="CE107" s="127"/>
      <c r="CF107" s="127"/>
      <c r="CG107" s="135"/>
      <c r="CH107" s="135"/>
      <c r="CI107" s="135"/>
      <c r="CJ107" s="135"/>
      <c r="CK107" s="14"/>
      <c r="CL107" s="127"/>
      <c r="CM107" s="127"/>
      <c r="CN107" s="133"/>
      <c r="CO107" s="133"/>
      <c r="CP107" s="133"/>
      <c r="CQ107" s="133"/>
      <c r="CR107" s="14"/>
      <c r="CS107" s="127"/>
      <c r="CT107" s="127"/>
      <c r="CU107" s="133"/>
      <c r="CV107" s="133"/>
      <c r="CW107" s="133"/>
      <c r="CX107" s="133"/>
      <c r="CY107" s="14"/>
    </row>
    <row r="108" spans="1:104">
      <c r="A108" s="83"/>
      <c r="B108" s="83"/>
      <c r="C108" s="83"/>
      <c r="D108" s="85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26"/>
      <c r="AA108" s="271" t="s">
        <v>120</v>
      </c>
      <c r="AB108" s="253"/>
      <c r="AC108" s="254"/>
      <c r="AD108" s="158" t="s">
        <v>44</v>
      </c>
      <c r="AE108" s="117"/>
      <c r="AF108" s="255"/>
      <c r="AG108" s="14"/>
      <c r="AH108" s="186"/>
      <c r="AI108" s="188"/>
      <c r="AJ108" s="188"/>
      <c r="AK108" s="188"/>
      <c r="AL108" s="188"/>
      <c r="AM108" s="188"/>
      <c r="AP108" s="74"/>
      <c r="AQ108" s="67" t="s">
        <v>188</v>
      </c>
      <c r="AR108" s="68" t="s">
        <v>189</v>
      </c>
      <c r="AS108" s="135"/>
      <c r="AT108" s="135"/>
      <c r="AU108" s="135"/>
      <c r="AV108" s="135"/>
      <c r="AW108" s="127"/>
      <c r="AX108" s="127"/>
      <c r="AY108" s="133"/>
      <c r="AZ108" s="133"/>
      <c r="BA108" s="133"/>
      <c r="BB108" s="133"/>
      <c r="BC108" s="166"/>
      <c r="BD108" s="127"/>
      <c r="BE108" s="127"/>
      <c r="BF108" s="142"/>
      <c r="BG108" s="183"/>
      <c r="BH108" s="183"/>
      <c r="BI108" s="133"/>
      <c r="BJ108" s="127"/>
      <c r="BK108" s="127"/>
      <c r="BL108" s="135"/>
      <c r="BM108" s="135"/>
      <c r="BN108" s="135"/>
      <c r="BO108" s="135"/>
      <c r="BP108" s="14"/>
      <c r="BQ108" s="127"/>
      <c r="BR108" s="127"/>
      <c r="BS108" s="133"/>
      <c r="BT108" s="133"/>
      <c r="BU108" s="133"/>
      <c r="BV108" s="133"/>
      <c r="BW108" s="14"/>
      <c r="BX108" s="127"/>
      <c r="BY108" s="127"/>
      <c r="BZ108" s="133"/>
      <c r="CA108" s="133"/>
      <c r="CB108" s="133"/>
      <c r="CC108" s="133"/>
      <c r="CD108" s="13"/>
      <c r="CE108" s="127"/>
      <c r="CF108" s="127"/>
      <c r="CG108" s="135"/>
      <c r="CH108" s="135"/>
      <c r="CI108" s="135"/>
      <c r="CJ108" s="135"/>
      <c r="CK108" s="14"/>
      <c r="CL108" s="127"/>
      <c r="CM108" s="127"/>
      <c r="CN108" s="133"/>
      <c r="CO108" s="133"/>
      <c r="CP108" s="133"/>
      <c r="CQ108" s="133"/>
      <c r="CR108" s="14"/>
      <c r="CS108" s="127"/>
      <c r="CT108" s="127"/>
      <c r="CU108" s="133"/>
      <c r="CV108" s="133"/>
      <c r="CW108" s="133"/>
      <c r="CX108" s="133"/>
      <c r="CY108" s="14"/>
    </row>
    <row r="109" spans="1:104" ht="13.5" thickBot="1">
      <c r="A109" s="83"/>
      <c r="B109" s="83"/>
      <c r="C109" s="83"/>
      <c r="D109" s="83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26"/>
      <c r="AA109" s="271" t="s">
        <v>28</v>
      </c>
      <c r="AB109" s="197"/>
      <c r="AC109" s="254"/>
      <c r="AD109" s="158" t="s">
        <v>45</v>
      </c>
      <c r="AE109" s="117"/>
      <c r="AF109" s="255"/>
      <c r="AG109" s="177"/>
      <c r="AH109" s="189"/>
      <c r="AI109" s="190"/>
      <c r="AJ109" s="189"/>
      <c r="AK109" s="189"/>
      <c r="AL109" s="189"/>
      <c r="AM109" s="189"/>
      <c r="AP109" s="74"/>
      <c r="AQ109" s="69" t="str">
        <f>BN111</f>
        <v/>
      </c>
      <c r="AR109" s="70" t="str">
        <f>BO111</f>
        <v/>
      </c>
      <c r="AS109" s="135"/>
      <c r="AT109" s="135"/>
      <c r="AU109" s="135"/>
      <c r="AV109" s="135"/>
      <c r="AW109" s="127"/>
      <c r="AX109" s="127"/>
      <c r="AY109" s="133"/>
      <c r="AZ109" s="133"/>
      <c r="BA109" s="133"/>
      <c r="BB109" s="133"/>
      <c r="BC109" s="166"/>
      <c r="BD109" s="127"/>
      <c r="BE109" s="127"/>
      <c r="BF109" s="142"/>
      <c r="BG109" s="183"/>
      <c r="BH109" s="183"/>
      <c r="BI109" s="133"/>
      <c r="BJ109" s="127"/>
      <c r="BK109" s="127"/>
      <c r="BL109" s="135"/>
      <c r="BM109" s="135"/>
      <c r="BN109" s="135"/>
      <c r="BO109" s="135"/>
      <c r="BP109" s="14"/>
      <c r="BQ109" s="127"/>
      <c r="BR109" s="127"/>
      <c r="BS109" s="133"/>
      <c r="BT109" s="133"/>
      <c r="BU109" s="133"/>
      <c r="BV109" s="133"/>
      <c r="BW109" s="14"/>
      <c r="BX109" s="127"/>
      <c r="BY109" s="127"/>
      <c r="BZ109" s="133"/>
      <c r="CA109" s="133"/>
      <c r="CB109" s="133"/>
      <c r="CC109" s="133"/>
      <c r="CD109" s="13"/>
      <c r="CE109" s="127"/>
      <c r="CF109" s="127"/>
      <c r="CG109" s="135"/>
      <c r="CH109" s="135"/>
      <c r="CI109" s="135"/>
      <c r="CJ109" s="135"/>
      <c r="CK109" s="14"/>
      <c r="CL109" s="127"/>
      <c r="CM109" s="127"/>
      <c r="CN109" s="133"/>
      <c r="CO109" s="133"/>
      <c r="CP109" s="133"/>
      <c r="CQ109" s="133"/>
      <c r="CR109" s="14"/>
      <c r="CS109" s="127"/>
      <c r="CT109" s="127"/>
      <c r="CU109" s="133"/>
      <c r="CV109" s="133"/>
      <c r="CW109" s="133"/>
      <c r="CX109" s="133"/>
      <c r="CY109" s="14"/>
    </row>
    <row r="110" spans="1:104">
      <c r="A110" s="83"/>
      <c r="B110" s="87"/>
      <c r="C110" s="87"/>
      <c r="D110" s="87"/>
      <c r="E110" s="145"/>
      <c r="F110" s="145"/>
      <c r="G110" s="87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6"/>
      <c r="AA110" s="271" t="s">
        <v>46</v>
      </c>
      <c r="AB110" s="256"/>
      <c r="AC110" s="254"/>
      <c r="AD110" s="158" t="s">
        <v>47</v>
      </c>
      <c r="AE110" s="117"/>
      <c r="AF110" s="255"/>
      <c r="AG110" s="103"/>
      <c r="AH110" s="104"/>
      <c r="AI110" s="16"/>
      <c r="AJ110" s="71"/>
      <c r="AK110" s="71"/>
      <c r="AL110" s="71"/>
      <c r="AM110" s="71"/>
      <c r="AP110" s="454"/>
      <c r="AQ110" s="113" t="s">
        <v>14</v>
      </c>
      <c r="AR110" s="113" t="s">
        <v>13</v>
      </c>
      <c r="AS110" s="485" t="str">
        <f>AS$1</f>
        <v>R</v>
      </c>
      <c r="AT110" s="31" t="str">
        <f t="shared" ref="AT110:AV110" si="116">AT$1</f>
        <v>1Omy</v>
      </c>
      <c r="AU110" s="32" t="str">
        <f t="shared" si="116"/>
        <v>2U</v>
      </c>
      <c r="AV110" s="33" t="str">
        <f t="shared" si="116"/>
        <v>3Ama</v>
      </c>
      <c r="AW110" s="113" t="str">
        <f>AQ110</f>
        <v>Quantity</v>
      </c>
      <c r="AX110" s="113" t="str">
        <f>AR110</f>
        <v>Units</v>
      </c>
      <c r="AY110" s="485">
        <f>AJ105</f>
        <v>0</v>
      </c>
      <c r="AZ110" s="31">
        <f>AK105</f>
        <v>0</v>
      </c>
      <c r="BA110" s="32">
        <f>AL105</f>
        <v>0</v>
      </c>
      <c r="BB110" s="33">
        <f>AM105</f>
        <v>0</v>
      </c>
      <c r="BC110" s="166"/>
      <c r="BD110" s="34" t="s">
        <v>27</v>
      </c>
      <c r="BE110" s="34" t="s">
        <v>28</v>
      </c>
      <c r="BF110" s="35" t="s">
        <v>120</v>
      </c>
      <c r="BG110" s="72" t="s">
        <v>26</v>
      </c>
      <c r="BH110" s="72"/>
      <c r="BI110" s="36" t="s">
        <v>7</v>
      </c>
      <c r="BJ110" s="113" t="str">
        <f>$AQ110</f>
        <v>Quantity</v>
      </c>
      <c r="BK110" s="113" t="str">
        <f>$AR110</f>
        <v>Units</v>
      </c>
      <c r="BL110" s="485" t="str">
        <f>BL$1</f>
        <v>R</v>
      </c>
      <c r="BM110" s="31" t="str">
        <f t="shared" ref="BM110:BO110" si="117">BM$1</f>
        <v>1Omy</v>
      </c>
      <c r="BN110" s="32" t="str">
        <f t="shared" si="117"/>
        <v>2U</v>
      </c>
      <c r="BO110" s="33" t="str">
        <f t="shared" si="117"/>
        <v>3Ama</v>
      </c>
      <c r="BP110" s="191"/>
      <c r="BQ110" s="113" t="str">
        <f>$AQ110</f>
        <v>Quantity</v>
      </c>
      <c r="BR110" s="113" t="str">
        <f>$AR110</f>
        <v>Units</v>
      </c>
      <c r="BS110" s="485" t="str">
        <f>BS$1</f>
        <v>R</v>
      </c>
      <c r="BT110" s="31" t="str">
        <f t="shared" ref="BT110:BV110" si="118">BT$1</f>
        <v>1Omy</v>
      </c>
      <c r="BU110" s="32" t="str">
        <f t="shared" si="118"/>
        <v>2U</v>
      </c>
      <c r="BV110" s="33" t="str">
        <f t="shared" si="118"/>
        <v>3Ama</v>
      </c>
      <c r="BW110" s="191"/>
      <c r="BX110" s="113" t="str">
        <f>$AQ110</f>
        <v>Quantity</v>
      </c>
      <c r="BY110" s="113" t="str">
        <f>$AR110</f>
        <v>Units</v>
      </c>
      <c r="BZ110" s="485" t="str">
        <f>BZ$1</f>
        <v>1-R/U</v>
      </c>
      <c r="CA110" s="31" t="str">
        <f t="shared" ref="CA110:CC110" si="119">CA$1</f>
        <v>1-Omy/R</v>
      </c>
      <c r="CB110" s="32" t="str">
        <f t="shared" si="119"/>
        <v>1-Omy/U</v>
      </c>
      <c r="CC110" s="33" t="str">
        <f t="shared" si="119"/>
        <v>1-ROX/U</v>
      </c>
      <c r="CD110" s="191"/>
      <c r="CE110" s="113" t="str">
        <f>$AQ110</f>
        <v>Quantity</v>
      </c>
      <c r="CF110" s="113" t="str">
        <f>$AR110</f>
        <v>Units</v>
      </c>
      <c r="CG110" s="485" t="str">
        <f>CG$1</f>
        <v>R</v>
      </c>
      <c r="CH110" s="31" t="str">
        <f t="shared" ref="CH110:CJ110" si="120">CH$1</f>
        <v>1Omy</v>
      </c>
      <c r="CI110" s="32" t="str">
        <f t="shared" si="120"/>
        <v>2U</v>
      </c>
      <c r="CJ110" s="33" t="str">
        <f t="shared" si="120"/>
        <v>3Ama</v>
      </c>
      <c r="CK110" s="191"/>
      <c r="CL110" s="113" t="str">
        <f>$AQ110</f>
        <v>Quantity</v>
      </c>
      <c r="CM110" s="113" t="str">
        <f>$AR110</f>
        <v>Units</v>
      </c>
      <c r="CN110" s="485" t="str">
        <f>CN$1</f>
        <v>R</v>
      </c>
      <c r="CO110" s="31" t="str">
        <f t="shared" ref="CO110:CQ110" si="121">CO$1</f>
        <v>1Omy</v>
      </c>
      <c r="CP110" s="32" t="str">
        <f t="shared" si="121"/>
        <v>2U</v>
      </c>
      <c r="CQ110" s="33" t="str">
        <f t="shared" si="121"/>
        <v>3Ama</v>
      </c>
      <c r="CR110" s="191"/>
      <c r="CS110" s="113" t="str">
        <f>$AQ110</f>
        <v>Quantity</v>
      </c>
      <c r="CT110" s="113" t="str">
        <f>$AR110</f>
        <v>Units</v>
      </c>
      <c r="CU110" s="485" t="str">
        <f>CU$1</f>
        <v>1-R/U</v>
      </c>
      <c r="CV110" s="31" t="str">
        <f t="shared" ref="CV110:CX110" si="122">CV$1</f>
        <v>1-Omy/R</v>
      </c>
      <c r="CW110" s="32" t="str">
        <f t="shared" si="122"/>
        <v>1-Omy/U</v>
      </c>
      <c r="CX110" s="33" t="str">
        <f t="shared" si="122"/>
        <v>1-ROX/U</v>
      </c>
      <c r="CY110" s="14"/>
    </row>
    <row r="111" spans="1:104">
      <c r="A111" s="83"/>
      <c r="B111" s="83"/>
      <c r="C111" s="83"/>
      <c r="D111" s="83"/>
      <c r="E111" s="14"/>
      <c r="F111" s="14"/>
      <c r="G111" s="83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16"/>
      <c r="AA111" s="271" t="s">
        <v>48</v>
      </c>
      <c r="AB111" s="257"/>
      <c r="AC111" s="254"/>
      <c r="AD111" s="158" t="s">
        <v>49</v>
      </c>
      <c r="AE111" s="117"/>
      <c r="AF111" s="255"/>
      <c r="AG111" s="105"/>
      <c r="AH111" s="106"/>
      <c r="AI111" s="17"/>
      <c r="AJ111" s="8"/>
      <c r="AK111" s="8"/>
      <c r="AL111" s="8"/>
      <c r="AM111" s="8"/>
      <c r="AP111" s="455" t="str">
        <f>E102</f>
        <v/>
      </c>
      <c r="AQ111" s="488" t="s">
        <v>5</v>
      </c>
      <c r="AR111" s="488" t="s">
        <v>4</v>
      </c>
      <c r="AS111" s="21" t="str">
        <f>IF(ISNUMBER(AJ111),AJ111-($G103*AJ110+$G102),"")</f>
        <v/>
      </c>
      <c r="AT111" s="21" t="str">
        <f>IF(ISNUMBER(AK111),AK111-($G103*AK110+$G102),"")</f>
        <v/>
      </c>
      <c r="AU111" s="21" t="str">
        <f>IF(ISNUMBER(AL111),AL111-($G103*AL110+$G102),"")</f>
        <v/>
      </c>
      <c r="AV111" s="21" t="str">
        <f>IF(ISNUMBER(AM111),AM111-($G103*AM110+$G102),"")</f>
        <v/>
      </c>
      <c r="AW111" s="107">
        <f>$AH110</f>
        <v>0</v>
      </c>
      <c r="AX111" s="107">
        <f>$AI110</f>
        <v>0</v>
      </c>
      <c r="AY111" s="73" t="str">
        <f>IF(ISNUMBER(AJ110),AJ110,"")</f>
        <v/>
      </c>
      <c r="AZ111" s="73" t="str">
        <f>IF(ISNUMBER(AK110),AK110,"")</f>
        <v/>
      </c>
      <c r="BA111" s="73" t="str">
        <f t="shared" ref="BA111:BB111" si="123">IF(ISNUMBER(AL110),AL110,"")</f>
        <v/>
      </c>
      <c r="BB111" s="73" t="str">
        <f t="shared" si="123"/>
        <v/>
      </c>
      <c r="BC111" s="166"/>
      <c r="BD111" s="176" t="str">
        <f>$AA104</f>
        <v>•</v>
      </c>
      <c r="BE111" s="193">
        <f>$D102</f>
        <v>0</v>
      </c>
      <c r="BF111" s="124">
        <f>$B103</f>
        <v>0</v>
      </c>
      <c r="BG111" s="194" t="str">
        <f>$E102</f>
        <v/>
      </c>
      <c r="BH111" s="195"/>
      <c r="BI111" s="196" t="str">
        <f>IF(ISNUMBER($AB113),$AB113,"")</f>
        <v/>
      </c>
      <c r="BJ111" s="489" t="str">
        <f>AH2</f>
        <v>O2 flow per cells</v>
      </c>
      <c r="BK111" s="489" t="str">
        <f>AI2</f>
        <v>pmol/(s*Mill)</v>
      </c>
      <c r="BL111" s="7" t="str">
        <f>IF(ISNUMBER(AS111),AS111/AJ103,"")</f>
        <v/>
      </c>
      <c r="BM111" s="7" t="str">
        <f>IF(ISNUMBER(AT111),AT111/AK103,"")</f>
        <v/>
      </c>
      <c r="BN111" s="7" t="str">
        <f>IF(ISNUMBER(AU111),AU111/AL103,"")</f>
        <v/>
      </c>
      <c r="BO111" s="7" t="str">
        <f>IF(ISNUMBER(AV111),AV111/AM103,"")</f>
        <v/>
      </c>
      <c r="BP111" s="194" t="str">
        <f>$E102</f>
        <v/>
      </c>
      <c r="BQ111" s="6" t="s">
        <v>19</v>
      </c>
      <c r="BR111" s="6" t="s">
        <v>20</v>
      </c>
      <c r="BS111" s="5" t="str">
        <f>IF(ISNUMBER(BL111),BL111/$AQ109,"")</f>
        <v/>
      </c>
      <c r="BT111" s="5" t="str">
        <f>IF(ISNUMBER(BM111),BM111/$AQ109,"")</f>
        <v/>
      </c>
      <c r="BU111" s="5" t="str">
        <f>IF(ISNUMBER(BN111),BN111/$AQ109,"")</f>
        <v/>
      </c>
      <c r="BV111" s="5" t="str">
        <f>IF(ISNUMBER(BO111),BO111/$AQ109,"")</f>
        <v/>
      </c>
      <c r="BW111" s="194" t="str">
        <f>$E102</f>
        <v/>
      </c>
      <c r="BX111" s="6" t="s">
        <v>18</v>
      </c>
      <c r="BY111" s="6" t="s">
        <v>21</v>
      </c>
      <c r="BZ111" s="5" t="str">
        <f>IF(ISNUMBER(BN111),1-BL111/BN111,"")</f>
        <v/>
      </c>
      <c r="CA111" s="5" t="str">
        <f>IF(ISNUMBER(BM111),1-BM111/BL111,"")</f>
        <v/>
      </c>
      <c r="CB111" s="5" t="str">
        <f>IF(ISNUMBER(BM111),1-BM111/BN111,"")</f>
        <v/>
      </c>
      <c r="CC111" s="5" t="str">
        <f>IF(ISNUMBER(BN111),1-BO111/BN111,"")</f>
        <v/>
      </c>
      <c r="CD111" s="194" t="str">
        <f>$E102</f>
        <v/>
      </c>
      <c r="CE111" s="489" t="str">
        <f>AH3</f>
        <v>O2 flow per cells (mt: ROX-corr.)</v>
      </c>
      <c r="CF111" s="489" t="str">
        <f>AI2</f>
        <v>pmol/(s*Mill)</v>
      </c>
      <c r="CG111" s="7" t="str">
        <f>IF(ISNUMBER(BL111),BL111-$AR109,"")</f>
        <v/>
      </c>
      <c r="CH111" s="7" t="str">
        <f t="shared" ref="CH111:CJ111" si="124">IF(ISNUMBER(BM111),BM111-$AR109,"")</f>
        <v/>
      </c>
      <c r="CI111" s="7" t="str">
        <f t="shared" si="124"/>
        <v/>
      </c>
      <c r="CJ111" s="7" t="str">
        <f t="shared" si="124"/>
        <v/>
      </c>
      <c r="CK111" s="194" t="str">
        <f>$E102</f>
        <v/>
      </c>
      <c r="CL111" s="6" t="s">
        <v>3</v>
      </c>
      <c r="CM111" s="6" t="s">
        <v>1</v>
      </c>
      <c r="CN111" s="5" t="str">
        <f>IF(ISNUMBER(CG111),CG111/($AQ109-$AR109),"")</f>
        <v/>
      </c>
      <c r="CO111" s="5" t="str">
        <f t="shared" ref="CO111:CQ111" si="125">IF(ISNUMBER(CH111),CH111/($AQ109-$AR109),"")</f>
        <v/>
      </c>
      <c r="CP111" s="5" t="str">
        <f t="shared" si="125"/>
        <v/>
      </c>
      <c r="CQ111" s="5" t="str">
        <f t="shared" si="125"/>
        <v/>
      </c>
      <c r="CR111" s="194" t="str">
        <f>$E102</f>
        <v/>
      </c>
      <c r="CS111" s="6" t="s">
        <v>2</v>
      </c>
      <c r="CT111" s="6" t="s">
        <v>1</v>
      </c>
      <c r="CU111" s="5" t="str">
        <f>IF(ISNUMBER(CI111),1-CG111/CI111,"")</f>
        <v/>
      </c>
      <c r="CV111" s="5" t="str">
        <f>IF(ISNUMBER(CH111),1-CH111/CG111,"")</f>
        <v/>
      </c>
      <c r="CW111" s="5" t="str">
        <f>IF(ISNUMBER(CH111),1-CH111/CI111,"")</f>
        <v/>
      </c>
      <c r="CX111" s="5" t="str">
        <f>IF(ISNUMBER(CI111),1-CJ111/CI111,"")</f>
        <v/>
      </c>
      <c r="CY111" s="14"/>
    </row>
    <row r="112" spans="1:104">
      <c r="A112" s="83"/>
      <c r="B112" s="83"/>
      <c r="C112" s="83"/>
      <c r="D112" s="83"/>
      <c r="E112" s="83"/>
      <c r="F112" s="83"/>
      <c r="G112" s="83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26"/>
      <c r="AA112" s="272" t="s">
        <v>50</v>
      </c>
      <c r="AB112" s="258"/>
      <c r="AC112" s="259"/>
      <c r="AD112" s="158" t="s">
        <v>178</v>
      </c>
      <c r="AE112" s="256"/>
      <c r="AF112" s="255"/>
      <c r="AG112" s="274"/>
      <c r="AH112" s="275"/>
      <c r="AI112" s="275"/>
      <c r="AJ112" s="276"/>
      <c r="AK112" s="276"/>
      <c r="AL112" s="276"/>
      <c r="AM112" s="276"/>
      <c r="AN112" s="2"/>
      <c r="AO112" s="11"/>
      <c r="AP112" s="74"/>
      <c r="AQ112" s="75"/>
      <c r="AR112" s="75"/>
      <c r="AS112" s="3"/>
      <c r="AT112" s="3"/>
      <c r="AU112" s="3"/>
      <c r="AV112" s="3"/>
      <c r="AW112" s="4"/>
      <c r="AX112" s="4"/>
      <c r="AY112" s="2"/>
      <c r="AZ112" s="2"/>
      <c r="BA112" s="2"/>
      <c r="BB112" s="2"/>
      <c r="BC112" s="76"/>
      <c r="BD112" s="4"/>
      <c r="BE112" s="4"/>
      <c r="BF112" s="75"/>
      <c r="BG112" s="77"/>
      <c r="BH112" s="77"/>
      <c r="BI112" s="2"/>
      <c r="BJ112" s="4"/>
      <c r="BK112" s="4"/>
      <c r="BL112" s="3"/>
      <c r="BM112" s="3"/>
      <c r="BN112" s="3"/>
      <c r="BO112" s="3"/>
      <c r="BP112" s="14"/>
      <c r="BQ112" s="4"/>
      <c r="BR112" s="4"/>
      <c r="BS112" s="2"/>
      <c r="BT112" s="2"/>
      <c r="BU112" s="2"/>
      <c r="BV112" s="2"/>
      <c r="BW112" s="14"/>
      <c r="BX112" s="4"/>
      <c r="BY112" s="4"/>
      <c r="BZ112" s="2"/>
      <c r="CA112" s="2"/>
      <c r="CB112" s="2"/>
      <c r="CC112" s="2"/>
      <c r="CD112" s="13"/>
      <c r="CE112" s="4"/>
      <c r="CF112" s="4"/>
      <c r="CG112" s="3"/>
      <c r="CH112" s="3"/>
      <c r="CI112" s="3"/>
      <c r="CJ112" s="3"/>
      <c r="CK112" s="14"/>
      <c r="CL112" s="4"/>
      <c r="CM112" s="4"/>
      <c r="CN112" s="2"/>
      <c r="CO112" s="2"/>
      <c r="CP112" s="2"/>
      <c r="CQ112" s="2"/>
      <c r="CR112" s="14"/>
      <c r="CS112" s="4"/>
      <c r="CT112" s="4"/>
      <c r="CU112" s="2"/>
      <c r="CV112" s="2"/>
      <c r="CW112" s="2"/>
      <c r="CX112" s="2"/>
      <c r="CY112" s="14"/>
    </row>
    <row r="113" spans="1:104">
      <c r="A113" s="83"/>
      <c r="B113" s="83"/>
      <c r="C113" s="83"/>
      <c r="D113" s="83"/>
      <c r="E113" s="83"/>
      <c r="F113" s="83"/>
      <c r="G113" s="83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26"/>
      <c r="AA113" s="271" t="s">
        <v>51</v>
      </c>
      <c r="AB113" s="260"/>
      <c r="AC113" s="261"/>
      <c r="AD113" s="262" t="s">
        <v>52</v>
      </c>
      <c r="AE113" s="263">
        <v>-2</v>
      </c>
      <c r="AF113" s="255"/>
      <c r="AG113" s="274"/>
      <c r="AH113" s="274"/>
      <c r="AI113" s="274"/>
      <c r="AJ113" s="145"/>
      <c r="AK113" s="145"/>
      <c r="AL113" s="145"/>
      <c r="AM113" s="145"/>
      <c r="AN113" s="133"/>
      <c r="AO113" s="181"/>
      <c r="AP113" s="74"/>
      <c r="AQ113" s="142"/>
      <c r="AR113" s="142"/>
      <c r="AS113" s="135"/>
      <c r="AT113" s="135"/>
      <c r="AU113" s="135"/>
      <c r="AV113" s="135"/>
      <c r="AW113" s="127"/>
      <c r="AX113" s="127"/>
      <c r="AY113" s="133"/>
      <c r="AZ113" s="133"/>
      <c r="BA113" s="133"/>
      <c r="BB113" s="133"/>
      <c r="BC113" s="166"/>
      <c r="BD113" s="127"/>
      <c r="BE113" s="127"/>
      <c r="BF113" s="142"/>
      <c r="BG113" s="183"/>
      <c r="BH113" s="183"/>
      <c r="BI113" s="133"/>
      <c r="BJ113" s="127"/>
      <c r="BK113" s="127"/>
      <c r="BL113" s="135"/>
      <c r="BM113" s="135"/>
      <c r="BN113" s="135"/>
      <c r="BO113" s="135"/>
      <c r="BP113" s="14"/>
      <c r="BQ113" s="127"/>
      <c r="BR113" s="127"/>
      <c r="BS113" s="133"/>
      <c r="BT113" s="133"/>
      <c r="BU113" s="133"/>
      <c r="BV113" s="133"/>
      <c r="BW113" s="14"/>
      <c r="BX113" s="127"/>
      <c r="BY113" s="127"/>
      <c r="BZ113" s="133"/>
      <c r="CA113" s="133"/>
      <c r="CB113" s="133"/>
      <c r="CC113" s="133"/>
      <c r="CD113" s="13"/>
      <c r="CE113" s="127"/>
      <c r="CF113" s="127"/>
      <c r="CG113" s="135"/>
      <c r="CH113" s="135"/>
      <c r="CI113" s="135"/>
      <c r="CJ113" s="135"/>
      <c r="CK113" s="14"/>
      <c r="CL113" s="127"/>
      <c r="CM113" s="127"/>
      <c r="CN113" s="133"/>
      <c r="CO113" s="133"/>
      <c r="CP113" s="133"/>
      <c r="CQ113" s="133"/>
      <c r="CR113" s="14"/>
      <c r="CS113" s="127"/>
      <c r="CT113" s="127"/>
      <c r="CU113" s="133"/>
      <c r="CV113" s="133"/>
      <c r="CW113" s="133"/>
      <c r="CX113" s="133"/>
      <c r="CY113" s="14"/>
    </row>
    <row r="114" spans="1:104" ht="13.5" thickBot="1">
      <c r="A114" s="83"/>
      <c r="B114" s="83"/>
      <c r="C114" s="83"/>
      <c r="D114" s="83"/>
      <c r="E114" s="83"/>
      <c r="F114" s="83"/>
      <c r="G114" s="83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26"/>
      <c r="AA114" s="273" t="s">
        <v>53</v>
      </c>
      <c r="AB114" s="264">
        <v>2</v>
      </c>
      <c r="AC114" s="265" t="s">
        <v>54</v>
      </c>
      <c r="AD114" s="266" t="s">
        <v>55</v>
      </c>
      <c r="AE114" s="267">
        <v>2.5000000000000001E-2</v>
      </c>
      <c r="AF114" s="268"/>
      <c r="AG114" s="274"/>
      <c r="AH114" s="274"/>
      <c r="AI114" s="274"/>
      <c r="AJ114" s="145"/>
      <c r="AK114" s="145"/>
      <c r="AL114" s="145"/>
      <c r="AM114" s="145"/>
      <c r="AN114" s="133"/>
      <c r="AO114" s="181"/>
      <c r="AP114" s="74"/>
      <c r="AQ114" s="142"/>
      <c r="AR114" s="142"/>
      <c r="AS114" s="135"/>
      <c r="AT114" s="135"/>
      <c r="AU114" s="135"/>
      <c r="AV114" s="135"/>
      <c r="AW114" s="127"/>
      <c r="AX114" s="127"/>
      <c r="AY114" s="133"/>
      <c r="AZ114" s="133"/>
      <c r="BA114" s="133"/>
      <c r="BB114" s="133"/>
      <c r="BC114" s="166"/>
      <c r="BD114" s="127"/>
      <c r="BE114" s="127"/>
      <c r="BF114" s="142"/>
      <c r="BG114" s="183"/>
      <c r="BH114" s="183"/>
      <c r="BI114" s="133"/>
      <c r="BJ114" s="127"/>
      <c r="BK114" s="127"/>
      <c r="BL114" s="135"/>
      <c r="BM114" s="135"/>
      <c r="BN114" s="135"/>
      <c r="BO114" s="135"/>
      <c r="BP114" s="14"/>
      <c r="BQ114" s="127"/>
      <c r="BR114" s="127"/>
      <c r="BS114" s="133"/>
      <c r="BT114" s="133"/>
      <c r="BU114" s="133"/>
      <c r="BV114" s="133"/>
      <c r="BW114" s="14"/>
      <c r="BX114" s="127"/>
      <c r="BY114" s="127"/>
      <c r="BZ114" s="133"/>
      <c r="CA114" s="133"/>
      <c r="CB114" s="133"/>
      <c r="CC114" s="133"/>
      <c r="CD114" s="13"/>
      <c r="CE114" s="127"/>
      <c r="CF114" s="127"/>
      <c r="CG114" s="135"/>
      <c r="CH114" s="135"/>
      <c r="CI114" s="135"/>
      <c r="CJ114" s="135"/>
      <c r="CK114" s="14"/>
      <c r="CL114" s="127"/>
      <c r="CM114" s="127"/>
      <c r="CN114" s="133"/>
      <c r="CO114" s="133"/>
      <c r="CP114" s="133"/>
      <c r="CQ114" s="133"/>
      <c r="CR114" s="14"/>
      <c r="CS114" s="127"/>
      <c r="CT114" s="127"/>
      <c r="CU114" s="133"/>
      <c r="CV114" s="133"/>
      <c r="CW114" s="133"/>
      <c r="CX114" s="133"/>
      <c r="CY114" s="14"/>
    </row>
    <row r="115" spans="1:104">
      <c r="A115" s="83"/>
      <c r="B115" s="83"/>
      <c r="C115" s="83"/>
      <c r="D115" s="83"/>
      <c r="E115" s="83"/>
      <c r="F115" s="83"/>
      <c r="G115" s="83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26"/>
      <c r="AH115" s="127"/>
      <c r="AI115" s="127"/>
      <c r="AJ115" s="135"/>
      <c r="AK115" s="135"/>
      <c r="AL115" s="135"/>
      <c r="AM115" s="135"/>
      <c r="AN115" s="133"/>
      <c r="AO115" s="181"/>
      <c r="AP115" s="74"/>
      <c r="AQ115" s="142"/>
      <c r="AR115" s="142"/>
      <c r="AS115" s="135"/>
      <c r="AT115" s="135"/>
      <c r="AU115" s="135"/>
      <c r="AV115" s="135"/>
      <c r="AW115" s="127"/>
      <c r="AX115" s="127"/>
      <c r="AY115" s="133"/>
      <c r="AZ115" s="133"/>
      <c r="BA115" s="133"/>
      <c r="BB115" s="133"/>
      <c r="BC115" s="166"/>
      <c r="BD115" s="127"/>
      <c r="BE115" s="127"/>
      <c r="BF115" s="142"/>
      <c r="BG115" s="183"/>
      <c r="BH115" s="183"/>
      <c r="BI115" s="133"/>
      <c r="BJ115" s="127"/>
      <c r="BK115" s="127"/>
      <c r="BL115" s="135"/>
      <c r="BM115" s="135"/>
      <c r="BN115" s="135"/>
      <c r="BO115" s="135"/>
      <c r="BP115" s="14"/>
      <c r="BQ115" s="127"/>
      <c r="BR115" s="127"/>
      <c r="BS115" s="127"/>
      <c r="BT115" s="127"/>
      <c r="BU115" s="127"/>
      <c r="BV115" s="133"/>
      <c r="BW115" s="14"/>
      <c r="BX115" s="127"/>
      <c r="BY115" s="127"/>
      <c r="BZ115" s="133"/>
      <c r="CA115" s="133"/>
      <c r="CB115" s="133"/>
      <c r="CC115" s="133"/>
      <c r="CD115" s="13"/>
      <c r="CE115" s="127"/>
      <c r="CF115" s="127"/>
      <c r="CG115" s="135"/>
      <c r="CH115" s="135"/>
      <c r="CI115" s="135"/>
      <c r="CJ115" s="135"/>
      <c r="CK115" s="14"/>
      <c r="CL115" s="127"/>
      <c r="CM115" s="127"/>
      <c r="CN115" s="133"/>
      <c r="CO115" s="133"/>
      <c r="CP115" s="133"/>
      <c r="CQ115" s="133"/>
      <c r="CR115" s="14"/>
      <c r="CS115" s="127"/>
      <c r="CT115" s="127"/>
      <c r="CU115" s="133"/>
      <c r="CV115" s="133"/>
      <c r="CW115" s="133"/>
      <c r="CX115" s="133"/>
      <c r="CY115" s="14"/>
    </row>
    <row r="116" spans="1:104">
      <c r="A116" s="83"/>
      <c r="B116" s="83"/>
      <c r="C116" s="83"/>
      <c r="D116" s="83"/>
      <c r="E116" s="83"/>
      <c r="F116" s="83"/>
      <c r="G116" s="83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26"/>
      <c r="AH116" s="127"/>
      <c r="AI116" s="127"/>
      <c r="AJ116" s="135"/>
      <c r="AK116" s="135"/>
      <c r="AL116" s="135"/>
      <c r="AM116" s="135"/>
      <c r="AN116" s="133"/>
      <c r="AO116" s="181"/>
      <c r="AP116" s="74"/>
      <c r="AQ116" s="142"/>
      <c r="AR116" s="142"/>
      <c r="AS116" s="135"/>
      <c r="AT116" s="135"/>
      <c r="AU116" s="135"/>
      <c r="AV116" s="135"/>
      <c r="AW116" s="127"/>
      <c r="AX116" s="127"/>
      <c r="AY116" s="133"/>
      <c r="AZ116" s="133"/>
      <c r="BA116" s="133"/>
      <c r="BB116" s="133"/>
      <c r="BC116" s="166"/>
      <c r="BD116" s="127"/>
      <c r="BE116" s="127"/>
      <c r="BF116" s="142"/>
      <c r="BG116" s="183"/>
      <c r="BH116" s="183"/>
      <c r="BI116" s="133"/>
      <c r="BJ116" s="127"/>
      <c r="BK116" s="127"/>
      <c r="BL116" s="135"/>
      <c r="BM116" s="135"/>
      <c r="BN116" s="135"/>
      <c r="BO116" s="135"/>
      <c r="BP116" s="14"/>
      <c r="BQ116" s="127"/>
      <c r="BR116" s="127"/>
      <c r="BS116" s="127"/>
      <c r="BT116" s="127"/>
      <c r="BU116" s="127"/>
      <c r="BV116" s="133"/>
      <c r="BW116" s="14"/>
      <c r="BX116" s="127"/>
      <c r="BY116" s="127"/>
      <c r="BZ116" s="133"/>
      <c r="CA116" s="133"/>
      <c r="CB116" s="133"/>
      <c r="CC116" s="133"/>
      <c r="CD116" s="13"/>
      <c r="CE116" s="127"/>
      <c r="CF116" s="127"/>
      <c r="CG116" s="135"/>
      <c r="CH116" s="135"/>
      <c r="CI116" s="135"/>
      <c r="CJ116" s="135"/>
      <c r="CK116" s="14"/>
      <c r="CL116" s="127"/>
      <c r="CM116" s="127"/>
      <c r="CN116" s="133"/>
      <c r="CO116" s="133"/>
      <c r="CP116" s="133"/>
      <c r="CQ116" s="133"/>
      <c r="CR116" s="14"/>
      <c r="CS116" s="127"/>
      <c r="CT116" s="127"/>
      <c r="CU116" s="133"/>
      <c r="CV116" s="133"/>
      <c r="CW116" s="133"/>
      <c r="CX116" s="133"/>
      <c r="CY116" s="14"/>
    </row>
    <row r="117" spans="1:104">
      <c r="A117" s="83"/>
      <c r="B117" s="83"/>
      <c r="C117" s="83"/>
      <c r="D117" s="83"/>
      <c r="E117" s="83"/>
      <c r="F117" s="83"/>
      <c r="G117" s="83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AH117" s="127"/>
      <c r="AI117" s="127"/>
      <c r="AJ117" s="135"/>
      <c r="AK117" s="135"/>
      <c r="AL117" s="135"/>
      <c r="AM117" s="135"/>
      <c r="AN117" s="133"/>
      <c r="AO117" s="181"/>
      <c r="AP117" s="74"/>
      <c r="AQ117" s="142"/>
      <c r="AR117" s="142"/>
      <c r="AS117" s="135"/>
      <c r="AT117" s="135"/>
      <c r="AU117" s="135"/>
      <c r="AV117" s="135"/>
      <c r="AW117" s="127"/>
      <c r="AX117" s="127"/>
      <c r="AY117" s="133"/>
      <c r="AZ117" s="133"/>
      <c r="BA117" s="133"/>
      <c r="BB117" s="133"/>
      <c r="BC117" s="166"/>
      <c r="BD117" s="127"/>
      <c r="BE117" s="127"/>
      <c r="BF117" s="142"/>
      <c r="BG117" s="183"/>
      <c r="BH117" s="183"/>
      <c r="BI117" s="133"/>
      <c r="BJ117" s="127"/>
      <c r="BK117" s="127"/>
      <c r="BL117" s="135"/>
      <c r="BM117" s="135"/>
      <c r="BN117" s="135"/>
      <c r="BO117" s="135"/>
      <c r="BP117" s="14"/>
      <c r="BQ117" s="127"/>
      <c r="BR117" s="127"/>
      <c r="BS117" s="127"/>
      <c r="BT117" s="127"/>
      <c r="BU117" s="127"/>
      <c r="BV117" s="133"/>
      <c r="BW117" s="14"/>
      <c r="BX117" s="127"/>
      <c r="BY117" s="127"/>
      <c r="BZ117" s="133"/>
      <c r="CA117" s="133"/>
      <c r="CB117" s="133"/>
      <c r="CC117" s="133"/>
      <c r="CD117" s="13"/>
      <c r="CE117" s="127"/>
      <c r="CF117" s="127"/>
      <c r="CG117" s="135"/>
      <c r="CH117" s="135"/>
      <c r="CI117" s="135"/>
      <c r="CJ117" s="135"/>
      <c r="CK117" s="14"/>
      <c r="CL117" s="127"/>
      <c r="CM117" s="127"/>
      <c r="CN117" s="133"/>
      <c r="CO117" s="133"/>
      <c r="CP117" s="133"/>
      <c r="CQ117" s="133"/>
      <c r="CR117" s="14"/>
      <c r="CS117" s="127"/>
      <c r="CT117" s="127"/>
      <c r="CU117" s="133"/>
      <c r="CV117" s="133"/>
      <c r="CW117" s="133"/>
      <c r="CX117" s="133"/>
      <c r="CY117" s="14"/>
    </row>
    <row r="118" spans="1:104">
      <c r="A118" s="184"/>
      <c r="B118" s="133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26"/>
      <c r="AH118" s="127"/>
      <c r="AI118" s="127"/>
      <c r="AJ118" s="135"/>
      <c r="AK118" s="135"/>
      <c r="AL118" s="135"/>
      <c r="AM118" s="135"/>
      <c r="AN118" s="133"/>
      <c r="AO118" s="181"/>
      <c r="AP118" s="74"/>
      <c r="AQ118" s="142"/>
      <c r="AR118" s="142"/>
      <c r="AS118" s="26" t="str">
        <f>IF(ISNUMBER(AJ118),AJ118-($D111*AJ117+$E111),"")</f>
        <v/>
      </c>
      <c r="AT118" s="26" t="str">
        <f>IF(ISNUMBER(AK118),AK118-($D111*AK117+$E111),"")</f>
        <v/>
      </c>
      <c r="AU118" s="26"/>
      <c r="AV118" s="26" t="str">
        <f>IF(ISNUMBER(AM118),AM118-($D111*AM117+$E111),"")</f>
        <v/>
      </c>
      <c r="AW118" s="127"/>
      <c r="AX118" s="127"/>
      <c r="AY118" s="133"/>
      <c r="AZ118" s="133"/>
      <c r="BA118" s="133"/>
      <c r="BB118" s="133"/>
      <c r="BC118" s="166"/>
      <c r="BD118" s="127"/>
      <c r="BE118" s="127"/>
      <c r="BF118" s="142"/>
      <c r="BG118" s="183"/>
      <c r="BH118" s="183"/>
      <c r="BI118" s="133"/>
      <c r="BJ118" s="127"/>
      <c r="BK118" s="127"/>
      <c r="BL118" s="78" t="str">
        <f>IF(ISNUMBER(AS118),AS118/AJ110,"")</f>
        <v/>
      </c>
      <c r="BM118" s="78" t="str">
        <f>IF(ISNUMBER(AT118),AT118/AK110,"")</f>
        <v/>
      </c>
      <c r="BN118" s="78"/>
      <c r="BO118" s="78" t="str">
        <f>IF(ISNUMBER(AV118),AV118/AM110,"")</f>
        <v/>
      </c>
      <c r="BP118" s="117"/>
      <c r="BQ118" s="141"/>
      <c r="BR118" s="127"/>
      <c r="BS118" s="127"/>
      <c r="BT118" s="127"/>
      <c r="BU118" s="127"/>
      <c r="BV118" s="24"/>
      <c r="BW118" s="117"/>
      <c r="BX118" s="141"/>
      <c r="BY118" s="141"/>
      <c r="BZ118" s="27" t="s">
        <v>0</v>
      </c>
      <c r="CA118" s="24" t="str">
        <f>IF(ISNUMBER(BL118),1-BL118/BM118,"")</f>
        <v/>
      </c>
      <c r="CB118" s="24"/>
      <c r="CC118" s="24"/>
      <c r="CD118" s="197"/>
      <c r="CE118" s="141"/>
      <c r="CF118" s="141"/>
      <c r="CG118" s="147"/>
      <c r="CH118" s="147"/>
      <c r="CI118" s="147"/>
      <c r="CJ118" s="147"/>
      <c r="CK118" s="117"/>
      <c r="CL118" s="141"/>
      <c r="CM118" s="141"/>
      <c r="CN118" s="134"/>
      <c r="CO118" s="134"/>
      <c r="CP118" s="134"/>
      <c r="CQ118" s="134"/>
      <c r="CR118" s="117"/>
      <c r="CS118" s="141"/>
      <c r="CT118" s="141"/>
      <c r="CU118" s="134"/>
      <c r="CV118" s="134"/>
      <c r="CW118" s="134"/>
      <c r="CX118" s="134"/>
      <c r="CY118" s="117"/>
    </row>
    <row r="119" spans="1:104">
      <c r="A119" s="184"/>
      <c r="B119" s="133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26"/>
      <c r="AH119" s="127"/>
      <c r="AI119" s="127"/>
      <c r="AJ119" s="135"/>
      <c r="AK119" s="135"/>
      <c r="AL119" s="135"/>
      <c r="AM119" s="135"/>
      <c r="AN119" s="133"/>
      <c r="AO119" s="181"/>
      <c r="AP119" s="74"/>
      <c r="AQ119" s="142"/>
      <c r="AR119" s="142"/>
      <c r="AS119" s="147"/>
      <c r="AT119" s="147"/>
      <c r="AU119" s="147"/>
      <c r="AV119" s="147"/>
      <c r="AW119" s="127"/>
      <c r="AX119" s="127"/>
      <c r="AY119" s="133"/>
      <c r="AZ119" s="133"/>
      <c r="BA119" s="133"/>
      <c r="BB119" s="133"/>
      <c r="BC119" s="166"/>
      <c r="BD119" s="127"/>
      <c r="BE119" s="127"/>
      <c r="BF119" s="142"/>
      <c r="BG119" s="183"/>
      <c r="BH119" s="183"/>
      <c r="BI119" s="133"/>
      <c r="BJ119" s="127"/>
      <c r="BK119" s="127"/>
      <c r="BL119" s="147"/>
      <c r="BM119" s="147"/>
      <c r="BN119" s="147"/>
      <c r="BO119" s="147"/>
      <c r="BP119" s="117"/>
      <c r="BQ119" s="141"/>
      <c r="BR119" s="127"/>
      <c r="BS119" s="127"/>
      <c r="BT119" s="127"/>
      <c r="BU119" s="127"/>
      <c r="BV119" s="134"/>
      <c r="BW119" s="117"/>
      <c r="BX119" s="141"/>
      <c r="BY119" s="141"/>
      <c r="BZ119" s="134"/>
      <c r="CA119" s="134"/>
      <c r="CB119" s="134"/>
      <c r="CC119" s="134"/>
      <c r="CD119" s="197"/>
      <c r="CE119" s="141"/>
      <c r="CF119" s="141"/>
      <c r="CG119" s="147"/>
      <c r="CH119" s="147"/>
      <c r="CI119" s="147"/>
      <c r="CJ119" s="147"/>
      <c r="CK119" s="117"/>
      <c r="CL119" s="141"/>
      <c r="CM119" s="141"/>
      <c r="CN119" s="134"/>
      <c r="CO119" s="134"/>
      <c r="CP119" s="134"/>
      <c r="CQ119" s="134"/>
      <c r="CR119" s="117"/>
      <c r="CS119" s="141"/>
      <c r="CT119" s="141"/>
      <c r="CU119" s="134"/>
      <c r="CV119" s="134"/>
      <c r="CW119" s="134"/>
      <c r="CX119" s="134"/>
      <c r="CY119" s="117"/>
    </row>
    <row r="120" spans="1:104" ht="13.5" thickBot="1">
      <c r="A120" s="460" t="s">
        <v>68</v>
      </c>
      <c r="B120" s="198" t="str">
        <f>$G$22</f>
        <v>DatLab 7 Template 16-08-02</v>
      </c>
      <c r="C120" s="199"/>
      <c r="D120" s="199"/>
      <c r="E120" s="199"/>
      <c r="F120" s="199"/>
      <c r="G120" s="199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1"/>
      <c r="AA120" s="202"/>
      <c r="AB120" s="202"/>
      <c r="AC120" s="202"/>
      <c r="AD120" s="202"/>
      <c r="AE120" s="202"/>
      <c r="AF120" s="202"/>
      <c r="AG120" s="202"/>
      <c r="AH120" s="12" t="str">
        <f>$B120</f>
        <v>DatLab 7 Template 16-08-02</v>
      </c>
      <c r="AI120" s="161"/>
      <c r="AJ120" s="203"/>
      <c r="AK120" s="203"/>
      <c r="AL120" s="203"/>
      <c r="AM120" s="203"/>
      <c r="AN120" s="204"/>
      <c r="AO120" s="205"/>
      <c r="AP120" s="206"/>
      <c r="AQ120" s="79" t="str">
        <f>$B120</f>
        <v>DatLab 7 Template 16-08-02</v>
      </c>
      <c r="AR120" s="161"/>
      <c r="AS120" s="203"/>
      <c r="AT120" s="203"/>
      <c r="AU120" s="203"/>
      <c r="AV120" s="203"/>
      <c r="AW120" s="161"/>
      <c r="AX120" s="161"/>
      <c r="AY120" s="204"/>
      <c r="AZ120" s="204"/>
      <c r="BA120" s="204"/>
      <c r="BB120" s="204"/>
      <c r="BC120" s="207"/>
      <c r="BD120" s="161"/>
      <c r="BE120" s="161"/>
      <c r="BF120" s="61"/>
      <c r="BG120" s="208"/>
      <c r="BH120" s="208"/>
      <c r="BI120" s="204"/>
      <c r="BJ120" s="79" t="str">
        <f>$B120</f>
        <v>DatLab 7 Template 16-08-02</v>
      </c>
      <c r="BK120" s="161"/>
      <c r="BL120" s="203"/>
      <c r="BM120" s="203"/>
      <c r="BN120" s="203"/>
      <c r="BO120" s="203"/>
      <c r="BP120" s="209"/>
      <c r="BQ120" s="79" t="str">
        <f>$B120</f>
        <v>DatLab 7 Template 16-08-02</v>
      </c>
      <c r="BR120" s="200"/>
      <c r="BS120" s="200"/>
      <c r="BT120" s="200"/>
      <c r="BU120" s="200"/>
      <c r="BV120" s="204"/>
      <c r="BW120" s="209"/>
      <c r="BX120" s="79" t="str">
        <f>$B120</f>
        <v>DatLab 7 Template 16-08-02</v>
      </c>
      <c r="BY120" s="161"/>
      <c r="BZ120" s="204"/>
      <c r="CA120" s="204"/>
      <c r="CB120" s="204"/>
      <c r="CC120" s="204"/>
      <c r="CD120" s="210"/>
      <c r="CE120" s="79" t="str">
        <f>$B120</f>
        <v>DatLab 7 Template 16-08-02</v>
      </c>
      <c r="CF120" s="161"/>
      <c r="CG120" s="203"/>
      <c r="CH120" s="203"/>
      <c r="CI120" s="203"/>
      <c r="CJ120" s="203"/>
      <c r="CK120" s="209"/>
      <c r="CL120" s="79" t="str">
        <f>$B120</f>
        <v>DatLab 7 Template 16-08-02</v>
      </c>
      <c r="CM120" s="161"/>
      <c r="CN120" s="204"/>
      <c r="CO120" s="204"/>
      <c r="CP120" s="204"/>
      <c r="CQ120" s="204"/>
      <c r="CR120" s="209"/>
      <c r="CS120" s="79" t="str">
        <f>$B120</f>
        <v>DatLab 7 Template 16-08-02</v>
      </c>
      <c r="CT120" s="161"/>
      <c r="CU120" s="204"/>
      <c r="CV120" s="204"/>
      <c r="CW120" s="204"/>
      <c r="CX120" s="204"/>
      <c r="CY120" s="209"/>
    </row>
    <row r="121" spans="1:104">
      <c r="A121" s="331" t="s">
        <v>108</v>
      </c>
      <c r="B121" s="285" t="str">
        <f>AA124</f>
        <v>•</v>
      </c>
      <c r="C121" s="277"/>
      <c r="D121" s="30"/>
      <c r="F121" s="55" t="s">
        <v>16</v>
      </c>
      <c r="G121" s="56">
        <f>AC125</f>
        <v>0</v>
      </c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425"/>
      <c r="AC121" s="110"/>
      <c r="AD121" s="110"/>
      <c r="AE121" s="110"/>
      <c r="AF121" s="110"/>
      <c r="AG121" s="110"/>
      <c r="AH121" s="110"/>
      <c r="AI121" s="180" t="s">
        <v>65</v>
      </c>
      <c r="AJ121" s="485" t="str">
        <f>AJ$1</f>
        <v>R</v>
      </c>
      <c r="AK121" s="31" t="str">
        <f t="shared" ref="AK121:AM121" si="126">AK$1</f>
        <v>1Omy</v>
      </c>
      <c r="AL121" s="32" t="str">
        <f t="shared" si="126"/>
        <v>2U</v>
      </c>
      <c r="AM121" s="33" t="str">
        <f t="shared" si="126"/>
        <v>3Ama</v>
      </c>
      <c r="AN121" s="133"/>
      <c r="AO121" s="181"/>
      <c r="AP121" s="74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8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3"/>
      <c r="BR121" s="143"/>
      <c r="BS121" s="143"/>
      <c r="BT121" s="143"/>
      <c r="BU121" s="143"/>
      <c r="BV121" s="143"/>
      <c r="BW121" s="14"/>
      <c r="BY121" s="143"/>
      <c r="BZ121" s="143"/>
      <c r="CA121" s="143"/>
      <c r="CB121" s="143"/>
      <c r="CC121" s="143"/>
      <c r="CD121" s="13"/>
      <c r="CF121" s="143"/>
      <c r="CG121" s="143"/>
      <c r="CH121" s="143"/>
      <c r="CI121" s="143"/>
      <c r="CJ121" s="143"/>
      <c r="CK121" s="13"/>
      <c r="CM121" s="143"/>
      <c r="CN121" s="143"/>
      <c r="CO121" s="143"/>
      <c r="CP121" s="143"/>
      <c r="CQ121" s="143"/>
      <c r="CR121" s="13"/>
      <c r="CT121" s="143"/>
      <c r="CU121" s="143"/>
      <c r="CV121" s="143"/>
      <c r="CW121" s="143"/>
      <c r="CX121" s="143"/>
      <c r="CY121" s="13"/>
    </row>
    <row r="122" spans="1:104">
      <c r="A122" s="452" t="str">
        <f>E122</f>
        <v/>
      </c>
      <c r="B122" s="286" t="s">
        <v>26</v>
      </c>
      <c r="C122" s="88">
        <f>AB127</f>
        <v>0</v>
      </c>
      <c r="D122" s="88">
        <f>AB129</f>
        <v>0</v>
      </c>
      <c r="E122" s="278" t="str">
        <f>IF(ISNUMBER(AB130),AB130+0.01*AB131,"")</f>
        <v/>
      </c>
      <c r="F122" s="279" t="s">
        <v>10</v>
      </c>
      <c r="G122" s="98">
        <f>AE133</f>
        <v>-2</v>
      </c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240" t="str">
        <f>$E122</f>
        <v/>
      </c>
      <c r="AA122" s="176"/>
      <c r="AB122" s="176"/>
      <c r="AC122" s="176"/>
      <c r="AD122" s="176"/>
      <c r="AE122" s="176"/>
      <c r="AF122" s="176"/>
      <c r="AG122" s="176"/>
      <c r="AH122" s="57" t="s">
        <v>215</v>
      </c>
      <c r="AI122" s="58" t="s">
        <v>12</v>
      </c>
      <c r="AJ122" s="182">
        <f>AJ126</f>
        <v>0</v>
      </c>
      <c r="AK122" s="182">
        <f t="shared" ref="AK122:AM122" si="127">AK126</f>
        <v>0</v>
      </c>
      <c r="AL122" s="182">
        <f t="shared" si="127"/>
        <v>0</v>
      </c>
      <c r="AM122" s="182">
        <f t="shared" si="127"/>
        <v>0</v>
      </c>
      <c r="AN122" s="133"/>
      <c r="AO122" s="181"/>
      <c r="AP122" s="74"/>
      <c r="AQ122" s="142"/>
      <c r="AR122" s="142"/>
      <c r="AS122" s="135"/>
      <c r="AT122" s="135"/>
      <c r="AU122" s="135"/>
      <c r="AV122" s="135"/>
      <c r="AW122" s="127"/>
      <c r="AX122" s="127"/>
      <c r="AY122" s="133"/>
      <c r="AZ122" s="133"/>
      <c r="BA122" s="133"/>
      <c r="BB122" s="133"/>
      <c r="BC122" s="166"/>
      <c r="BD122" s="127"/>
      <c r="BE122" s="127"/>
      <c r="BF122" s="142"/>
      <c r="BG122" s="183"/>
      <c r="BH122" s="183"/>
      <c r="BI122" s="133"/>
      <c r="BJ122" s="127"/>
      <c r="BK122" s="127"/>
      <c r="BL122" s="135"/>
      <c r="BM122" s="135"/>
      <c r="BN122" s="135"/>
      <c r="BO122" s="135"/>
      <c r="BP122" s="14"/>
      <c r="BQ122" s="127"/>
      <c r="BR122" s="127"/>
      <c r="BS122" s="133"/>
      <c r="BT122" s="133"/>
      <c r="BU122" s="133"/>
      <c r="BV122" s="133"/>
      <c r="BW122" s="14"/>
      <c r="BX122" s="127"/>
      <c r="BY122" s="127"/>
      <c r="BZ122" s="133"/>
      <c r="CA122" s="133"/>
      <c r="CB122" s="133"/>
      <c r="CC122" s="133"/>
      <c r="CD122" s="13"/>
      <c r="CE122" s="127"/>
      <c r="CF122" s="127"/>
      <c r="CG122" s="135"/>
      <c r="CH122" s="135"/>
      <c r="CI122" s="135"/>
      <c r="CJ122" s="135"/>
      <c r="CK122" s="14"/>
      <c r="CL122" s="127"/>
      <c r="CM122" s="127"/>
      <c r="CN122" s="133"/>
      <c r="CO122" s="133"/>
      <c r="CP122" s="133"/>
      <c r="CQ122" s="133"/>
      <c r="CR122" s="14"/>
      <c r="CS122" s="127"/>
      <c r="CT122" s="127"/>
      <c r="CU122" s="133"/>
      <c r="CV122" s="133"/>
      <c r="CW122" s="133"/>
      <c r="CX122" s="133"/>
      <c r="CY122" s="14"/>
    </row>
    <row r="123" spans="1:104" ht="13.5" thickBot="1">
      <c r="A123" s="457" t="s">
        <v>84</v>
      </c>
      <c r="B123" s="280">
        <f>AB128</f>
        <v>0</v>
      </c>
      <c r="C123" s="281" t="s">
        <v>35</v>
      </c>
      <c r="D123" s="281" t="s">
        <v>181</v>
      </c>
      <c r="E123" s="22">
        <f>E124/G124</f>
        <v>0</v>
      </c>
      <c r="F123" s="279" t="s">
        <v>11</v>
      </c>
      <c r="G123" s="99">
        <f>AE134</f>
        <v>2.5000000000000001E-2</v>
      </c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463" t="s">
        <v>80</v>
      </c>
      <c r="AA123" s="133" t="s">
        <v>83</v>
      </c>
      <c r="AB123" s="51"/>
      <c r="AC123" s="110" t="str">
        <f>$G$3</f>
        <v>DatLab 7</v>
      </c>
      <c r="AD123" s="51"/>
      <c r="AE123" s="51"/>
      <c r="AF123" s="96"/>
      <c r="AG123" s="51"/>
      <c r="AH123" s="59" t="s">
        <v>8</v>
      </c>
      <c r="AI123" s="59" t="s">
        <v>183</v>
      </c>
      <c r="AJ123" s="60">
        <f>$E123-($E123*AJ122/1000)/2</f>
        <v>0</v>
      </c>
      <c r="AK123" s="60">
        <f>$E123-($E123*(SUM(AJ122:AK122))/1000)/2</f>
        <v>0</v>
      </c>
      <c r="AL123" s="60">
        <f>$E123-($E123*(SUM(AJ122:AL122))/1000)/2</f>
        <v>0</v>
      </c>
      <c r="AM123" s="60">
        <f>$E123-($E123*(SUM(AJ122:AM122))/1000)/2</f>
        <v>0</v>
      </c>
      <c r="AN123" s="133"/>
      <c r="AO123" s="181"/>
      <c r="AP123" s="74"/>
      <c r="AQ123" s="142"/>
      <c r="AR123" s="142"/>
      <c r="AS123" s="135"/>
      <c r="AT123" s="135"/>
      <c r="AU123" s="135"/>
      <c r="AV123" s="135"/>
      <c r="AW123" s="127"/>
      <c r="AX123" s="127"/>
      <c r="AY123" s="133"/>
      <c r="AZ123" s="133"/>
      <c r="BA123" s="133"/>
      <c r="BB123" s="133"/>
      <c r="BC123" s="166"/>
      <c r="BD123" s="127"/>
      <c r="BE123" s="127"/>
      <c r="BF123" s="142"/>
      <c r="BG123" s="183"/>
      <c r="BH123" s="183"/>
      <c r="BI123" s="133"/>
      <c r="BJ123" s="127"/>
      <c r="BK123" s="127"/>
      <c r="BL123" s="135"/>
      <c r="BM123" s="135"/>
      <c r="BN123" s="135"/>
      <c r="BO123" s="135"/>
      <c r="BP123" s="14"/>
      <c r="BQ123" s="127"/>
      <c r="BR123" s="127"/>
      <c r="BS123" s="133"/>
      <c r="BT123" s="133"/>
      <c r="BU123" s="133"/>
      <c r="BV123" s="133"/>
      <c r="BW123" s="14"/>
      <c r="BX123" s="127"/>
      <c r="BY123" s="127"/>
      <c r="BZ123" s="133"/>
      <c r="CA123" s="133"/>
      <c r="CB123" s="133"/>
      <c r="CC123" s="133"/>
      <c r="CD123" s="13"/>
      <c r="CE123" s="127"/>
      <c r="CF123" s="127"/>
      <c r="CG123" s="135"/>
      <c r="CH123" s="135"/>
      <c r="CI123" s="135"/>
      <c r="CJ123" s="135"/>
      <c r="CK123" s="14"/>
      <c r="CL123" s="127"/>
      <c r="CM123" s="127"/>
      <c r="CN123" s="133"/>
      <c r="CO123" s="133"/>
      <c r="CP123" s="133"/>
      <c r="CQ123" s="133"/>
      <c r="CR123" s="14"/>
      <c r="CS123" s="127"/>
      <c r="CT123" s="127"/>
      <c r="CU123" s="133"/>
      <c r="CV123" s="133"/>
      <c r="CW123" s="133"/>
      <c r="CX123" s="133"/>
      <c r="CY123" s="14"/>
      <c r="CZ123" s="10" t="s">
        <v>9</v>
      </c>
    </row>
    <row r="124" spans="1:104" ht="14.25" thickTop="1" thickBot="1">
      <c r="A124" s="184"/>
      <c r="B124" s="282">
        <f>AB126</f>
        <v>0</v>
      </c>
      <c r="C124" s="283" t="s">
        <v>7</v>
      </c>
      <c r="D124" s="283" t="s">
        <v>182</v>
      </c>
      <c r="E124" s="100">
        <f>AB133</f>
        <v>0</v>
      </c>
      <c r="F124" s="284" t="s">
        <v>36</v>
      </c>
      <c r="G124" s="62">
        <f>AB134</f>
        <v>2</v>
      </c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241" t="s">
        <v>33</v>
      </c>
      <c r="AA124" s="211" t="s">
        <v>177</v>
      </c>
      <c r="AB124" s="242"/>
      <c r="AC124" s="242"/>
      <c r="AD124" s="242"/>
      <c r="AE124" s="242"/>
      <c r="AF124" s="243"/>
      <c r="AG124" s="117"/>
      <c r="AH124" s="117"/>
      <c r="AI124" s="117"/>
      <c r="AJ124" s="117"/>
      <c r="AK124" s="117"/>
      <c r="AL124" s="117"/>
      <c r="AM124" s="117"/>
      <c r="AP124" s="74"/>
      <c r="AS124" s="135"/>
      <c r="AT124" s="135"/>
      <c r="AU124" s="135"/>
      <c r="AV124" s="135"/>
      <c r="BC124" s="166"/>
      <c r="BD124" s="127"/>
      <c r="BE124" s="127"/>
      <c r="BF124" s="142"/>
      <c r="BG124" s="183"/>
      <c r="BH124" s="183"/>
      <c r="BI124" s="133"/>
      <c r="BJ124" s="127"/>
      <c r="BK124" s="127"/>
      <c r="BL124" s="135"/>
      <c r="BM124" s="135"/>
      <c r="BN124" s="135"/>
      <c r="BO124" s="135"/>
      <c r="BP124" s="14"/>
      <c r="BQ124" s="127"/>
      <c r="BR124" s="127"/>
      <c r="BS124" s="133"/>
      <c r="BT124" s="133"/>
      <c r="BU124" s="133"/>
      <c r="BV124" s="133"/>
      <c r="BW124" s="14"/>
      <c r="BX124" s="127"/>
      <c r="BY124" s="127"/>
      <c r="BZ124" s="133"/>
      <c r="CA124" s="133"/>
      <c r="CB124" s="133"/>
      <c r="CC124" s="133"/>
      <c r="CD124" s="13"/>
      <c r="CE124" s="127"/>
      <c r="CF124" s="127"/>
      <c r="CG124" s="135"/>
      <c r="CH124" s="135"/>
      <c r="CI124" s="135"/>
      <c r="CJ124" s="135"/>
      <c r="CK124" s="14"/>
      <c r="CL124" s="127"/>
      <c r="CM124" s="127"/>
      <c r="CN124" s="133"/>
      <c r="CO124" s="133"/>
      <c r="CP124" s="133"/>
      <c r="CQ124" s="133"/>
      <c r="CR124" s="14"/>
      <c r="CS124" s="127"/>
      <c r="CT124" s="127"/>
      <c r="CU124" s="133"/>
      <c r="CV124" s="133"/>
      <c r="CW124" s="133"/>
      <c r="CX124" s="133"/>
      <c r="CY124" s="14"/>
      <c r="CZ124" s="101" t="s">
        <v>66</v>
      </c>
    </row>
    <row r="125" spans="1:104" ht="13.5" thickBot="1">
      <c r="A125" s="83" t="s">
        <v>69</v>
      </c>
      <c r="B125" s="63"/>
      <c r="C125" s="134"/>
      <c r="D125" s="41"/>
      <c r="E125" s="41"/>
      <c r="F125" s="469" t="s">
        <v>166</v>
      </c>
      <c r="G125" s="469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16"/>
      <c r="AA125" s="269"/>
      <c r="AB125" s="244" t="s">
        <v>56</v>
      </c>
      <c r="AC125" s="245"/>
      <c r="AD125" s="246" t="s">
        <v>37</v>
      </c>
      <c r="AE125" s="247" t="s">
        <v>38</v>
      </c>
      <c r="AF125" s="248"/>
      <c r="AG125" s="102"/>
      <c r="AH125" s="15"/>
      <c r="AI125" s="15"/>
      <c r="AJ125" s="485"/>
      <c r="AK125" s="31"/>
      <c r="AL125" s="32"/>
      <c r="AM125" s="33"/>
      <c r="AN125" s="133"/>
      <c r="AO125" s="181"/>
      <c r="AP125" s="74"/>
      <c r="AS125" s="135"/>
      <c r="AT125" s="135"/>
      <c r="AU125" s="135"/>
      <c r="AV125" s="135"/>
      <c r="AW125" s="127"/>
      <c r="AX125" s="127"/>
      <c r="AY125" s="133"/>
      <c r="AZ125" s="133"/>
      <c r="BA125" s="133"/>
      <c r="BB125" s="133"/>
      <c r="BC125" s="166"/>
      <c r="BD125" s="127"/>
      <c r="BE125" s="127"/>
      <c r="BF125" s="142"/>
      <c r="BG125" s="183"/>
      <c r="BH125" s="183"/>
      <c r="BI125" s="133"/>
      <c r="BJ125" s="127"/>
      <c r="BK125" s="127"/>
      <c r="BL125" s="135"/>
      <c r="BM125" s="135"/>
      <c r="BN125" s="135"/>
      <c r="BO125" s="135"/>
      <c r="BP125" s="14"/>
      <c r="BQ125" s="127"/>
      <c r="BR125" s="127"/>
      <c r="BS125" s="133"/>
      <c r="BT125" s="133"/>
      <c r="BU125" s="133"/>
      <c r="BV125" s="133"/>
      <c r="BW125" s="14"/>
      <c r="BX125" s="127"/>
      <c r="BY125" s="127"/>
      <c r="BZ125" s="133"/>
      <c r="CA125" s="133"/>
      <c r="CB125" s="133"/>
      <c r="CC125" s="133"/>
      <c r="CD125" s="13"/>
      <c r="CE125" s="127"/>
      <c r="CF125" s="127"/>
      <c r="CG125" s="135"/>
      <c r="CH125" s="135"/>
      <c r="CI125" s="135"/>
      <c r="CJ125" s="135"/>
      <c r="CK125" s="14"/>
      <c r="CL125" s="127"/>
      <c r="CM125" s="127"/>
      <c r="CN125" s="133"/>
      <c r="CO125" s="133"/>
      <c r="CP125" s="133"/>
      <c r="CQ125" s="133"/>
      <c r="CR125" s="14"/>
      <c r="CS125" s="127"/>
      <c r="CT125" s="127"/>
      <c r="CU125" s="133"/>
      <c r="CV125" s="133"/>
      <c r="CW125" s="133"/>
      <c r="CX125" s="133"/>
      <c r="CY125" s="14"/>
    </row>
    <row r="126" spans="1:104">
      <c r="A126" s="9" t="s">
        <v>70</v>
      </c>
      <c r="B126" s="83"/>
      <c r="C126" s="13"/>
      <c r="D126" s="185"/>
      <c r="E126" s="8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26"/>
      <c r="AA126" s="270" t="s">
        <v>39</v>
      </c>
      <c r="AB126" s="249"/>
      <c r="AC126" s="250"/>
      <c r="AD126" s="251" t="s">
        <v>40</v>
      </c>
      <c r="AE126" s="247"/>
      <c r="AF126" s="252"/>
      <c r="AG126" s="102"/>
      <c r="AH126" s="186"/>
      <c r="AI126" s="186"/>
      <c r="AJ126" s="133"/>
      <c r="AK126" s="133"/>
      <c r="AL126" s="133"/>
      <c r="AM126" s="133"/>
      <c r="AN126" s="133"/>
      <c r="AO126" s="181"/>
      <c r="AP126" s="74"/>
      <c r="AQ126" s="64" t="s">
        <v>17</v>
      </c>
      <c r="AR126" s="187"/>
      <c r="AS126" s="135"/>
      <c r="AT126" s="135"/>
      <c r="AU126" s="135"/>
      <c r="AV126" s="135"/>
      <c r="AW126" s="127"/>
      <c r="AX126" s="127"/>
      <c r="AY126" s="133"/>
      <c r="AZ126" s="133"/>
      <c r="BA126" s="133"/>
      <c r="BB126" s="133"/>
      <c r="BC126" s="166"/>
      <c r="BD126" s="127"/>
      <c r="BE126" s="127"/>
      <c r="BF126" s="142"/>
      <c r="BG126" s="183"/>
      <c r="BH126" s="183"/>
      <c r="BI126" s="133"/>
      <c r="BJ126" s="127"/>
      <c r="BK126" s="127"/>
      <c r="BL126" s="135"/>
      <c r="BM126" s="135"/>
      <c r="BN126" s="135"/>
      <c r="BO126" s="135"/>
      <c r="BP126" s="14"/>
      <c r="BQ126" s="127"/>
      <c r="BR126" s="127"/>
      <c r="BS126" s="133"/>
      <c r="BT126" s="133"/>
      <c r="BU126" s="133"/>
      <c r="BV126" s="133"/>
      <c r="BW126" s="14"/>
      <c r="BX126" s="127"/>
      <c r="BY126" s="127"/>
      <c r="BZ126" s="133"/>
      <c r="CA126" s="133"/>
      <c r="CB126" s="133"/>
      <c r="CC126" s="133"/>
      <c r="CD126" s="13"/>
      <c r="CE126" s="127"/>
      <c r="CF126" s="127"/>
      <c r="CG126" s="135"/>
      <c r="CH126" s="135"/>
      <c r="CI126" s="135"/>
      <c r="CJ126" s="135"/>
      <c r="CK126" s="14"/>
      <c r="CL126" s="127"/>
      <c r="CM126" s="127"/>
      <c r="CN126" s="133"/>
      <c r="CO126" s="133"/>
      <c r="CP126" s="133"/>
      <c r="CQ126" s="133"/>
      <c r="CR126" s="14"/>
      <c r="CS126" s="127"/>
      <c r="CT126" s="127"/>
      <c r="CU126" s="133"/>
      <c r="CV126" s="133"/>
      <c r="CW126" s="133"/>
      <c r="CX126" s="133"/>
      <c r="CY126" s="14"/>
    </row>
    <row r="127" spans="1:104" ht="13.5" thickBot="1">
      <c r="A127" s="83"/>
      <c r="B127" s="83"/>
      <c r="C127" s="83"/>
      <c r="D127" s="85"/>
      <c r="E127" s="84"/>
      <c r="F127" s="8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26"/>
      <c r="AA127" s="271" t="s">
        <v>41</v>
      </c>
      <c r="AB127" s="253"/>
      <c r="AC127" s="254"/>
      <c r="AD127" s="158" t="s">
        <v>42</v>
      </c>
      <c r="AE127" s="117"/>
      <c r="AF127" s="255"/>
      <c r="AG127" s="14"/>
      <c r="AH127" s="186"/>
      <c r="AI127" s="186"/>
      <c r="AJ127" s="188"/>
      <c r="AK127" s="188"/>
      <c r="AL127" s="188"/>
      <c r="AM127" s="188"/>
      <c r="AN127" s="133"/>
      <c r="AO127" s="181"/>
      <c r="AP127" s="74"/>
      <c r="AQ127" s="65" t="s">
        <v>43</v>
      </c>
      <c r="AR127" s="66"/>
      <c r="AS127" s="135"/>
      <c r="AT127" s="135"/>
      <c r="AU127" s="135"/>
      <c r="AV127" s="135"/>
      <c r="AW127" s="127"/>
      <c r="AX127" s="127"/>
      <c r="AY127" s="133"/>
      <c r="AZ127" s="133"/>
      <c r="BA127" s="133"/>
      <c r="BB127" s="133"/>
      <c r="BC127" s="166"/>
      <c r="BD127" s="127"/>
      <c r="BE127" s="127"/>
      <c r="BF127" s="142"/>
      <c r="BG127" s="183"/>
      <c r="BH127" s="183"/>
      <c r="BI127" s="133"/>
      <c r="BJ127" s="127"/>
      <c r="BK127" s="127"/>
      <c r="BL127" s="135"/>
      <c r="BM127" s="135"/>
      <c r="BN127" s="135"/>
      <c r="BO127" s="135"/>
      <c r="BP127" s="14"/>
      <c r="BQ127" s="127"/>
      <c r="BR127" s="127"/>
      <c r="BS127" s="133"/>
      <c r="BT127" s="133"/>
      <c r="BU127" s="133"/>
      <c r="BV127" s="133"/>
      <c r="BW127" s="14"/>
      <c r="BX127" s="127"/>
      <c r="BY127" s="127"/>
      <c r="BZ127" s="133"/>
      <c r="CA127" s="133"/>
      <c r="CB127" s="133"/>
      <c r="CC127" s="133"/>
      <c r="CD127" s="13"/>
      <c r="CE127" s="127"/>
      <c r="CF127" s="127"/>
      <c r="CG127" s="135"/>
      <c r="CH127" s="135"/>
      <c r="CI127" s="135"/>
      <c r="CJ127" s="135"/>
      <c r="CK127" s="14"/>
      <c r="CL127" s="127"/>
      <c r="CM127" s="127"/>
      <c r="CN127" s="133"/>
      <c r="CO127" s="133"/>
      <c r="CP127" s="133"/>
      <c r="CQ127" s="133"/>
      <c r="CR127" s="14"/>
      <c r="CS127" s="127"/>
      <c r="CT127" s="127"/>
      <c r="CU127" s="133"/>
      <c r="CV127" s="133"/>
      <c r="CW127" s="133"/>
      <c r="CX127" s="133"/>
      <c r="CY127" s="14"/>
    </row>
    <row r="128" spans="1:104">
      <c r="A128" s="83"/>
      <c r="B128" s="83"/>
      <c r="C128" s="83"/>
      <c r="D128" s="85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26"/>
      <c r="AA128" s="271" t="s">
        <v>120</v>
      </c>
      <c r="AB128" s="253"/>
      <c r="AC128" s="254"/>
      <c r="AD128" s="158" t="s">
        <v>44</v>
      </c>
      <c r="AE128" s="117"/>
      <c r="AF128" s="255"/>
      <c r="AG128" s="14"/>
      <c r="AH128" s="186"/>
      <c r="AI128" s="188"/>
      <c r="AJ128" s="188"/>
      <c r="AK128" s="188"/>
      <c r="AL128" s="188"/>
      <c r="AM128" s="188"/>
      <c r="AP128" s="74"/>
      <c r="AQ128" s="67" t="s">
        <v>188</v>
      </c>
      <c r="AR128" s="68" t="s">
        <v>189</v>
      </c>
      <c r="AS128" s="135"/>
      <c r="AT128" s="135"/>
      <c r="AU128" s="135"/>
      <c r="AV128" s="135"/>
      <c r="AW128" s="127"/>
      <c r="AX128" s="127"/>
      <c r="AY128" s="133"/>
      <c r="AZ128" s="133"/>
      <c r="BA128" s="133"/>
      <c r="BB128" s="133"/>
      <c r="BC128" s="166"/>
      <c r="BD128" s="127"/>
      <c r="BE128" s="127"/>
      <c r="BF128" s="142"/>
      <c r="BG128" s="183"/>
      <c r="BH128" s="183"/>
      <c r="BI128" s="133"/>
      <c r="BJ128" s="127"/>
      <c r="BK128" s="127"/>
      <c r="BL128" s="135"/>
      <c r="BM128" s="135"/>
      <c r="BN128" s="135"/>
      <c r="BO128" s="135"/>
      <c r="BP128" s="14"/>
      <c r="BQ128" s="127"/>
      <c r="BR128" s="127"/>
      <c r="BS128" s="133"/>
      <c r="BT128" s="133"/>
      <c r="BU128" s="133"/>
      <c r="BV128" s="133"/>
      <c r="BW128" s="14"/>
      <c r="BX128" s="127"/>
      <c r="BY128" s="127"/>
      <c r="BZ128" s="133"/>
      <c r="CA128" s="133"/>
      <c r="CB128" s="133"/>
      <c r="CC128" s="133"/>
      <c r="CD128" s="13"/>
      <c r="CE128" s="127"/>
      <c r="CF128" s="127"/>
      <c r="CG128" s="135"/>
      <c r="CH128" s="135"/>
      <c r="CI128" s="135"/>
      <c r="CJ128" s="135"/>
      <c r="CK128" s="14"/>
      <c r="CL128" s="127"/>
      <c r="CM128" s="127"/>
      <c r="CN128" s="133"/>
      <c r="CO128" s="133"/>
      <c r="CP128" s="133"/>
      <c r="CQ128" s="133"/>
      <c r="CR128" s="14"/>
      <c r="CS128" s="127"/>
      <c r="CT128" s="127"/>
      <c r="CU128" s="133"/>
      <c r="CV128" s="133"/>
      <c r="CW128" s="133"/>
      <c r="CX128" s="133"/>
      <c r="CY128" s="14"/>
    </row>
    <row r="129" spans="1:104" ht="13.5" thickBot="1">
      <c r="A129" s="83"/>
      <c r="B129" s="83"/>
      <c r="C129" s="83"/>
      <c r="D129" s="83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26"/>
      <c r="AA129" s="271" t="s">
        <v>28</v>
      </c>
      <c r="AB129" s="197"/>
      <c r="AC129" s="254"/>
      <c r="AD129" s="158" t="s">
        <v>45</v>
      </c>
      <c r="AE129" s="117"/>
      <c r="AF129" s="255"/>
      <c r="AG129" s="177"/>
      <c r="AH129" s="189"/>
      <c r="AI129" s="190"/>
      <c r="AJ129" s="189"/>
      <c r="AK129" s="189"/>
      <c r="AL129" s="189"/>
      <c r="AM129" s="189"/>
      <c r="AP129" s="74"/>
      <c r="AQ129" s="69" t="str">
        <f>BN131</f>
        <v/>
      </c>
      <c r="AR129" s="70" t="str">
        <f>BO131</f>
        <v/>
      </c>
      <c r="AS129" s="135"/>
      <c r="AT129" s="135"/>
      <c r="AU129" s="135"/>
      <c r="AV129" s="135"/>
      <c r="AW129" s="127"/>
      <c r="AX129" s="127"/>
      <c r="AY129" s="133"/>
      <c r="AZ129" s="133"/>
      <c r="BA129" s="133"/>
      <c r="BB129" s="133"/>
      <c r="BC129" s="166"/>
      <c r="BD129" s="127"/>
      <c r="BE129" s="127"/>
      <c r="BF129" s="142"/>
      <c r="BG129" s="183"/>
      <c r="BH129" s="183"/>
      <c r="BI129" s="133"/>
      <c r="BJ129" s="127"/>
      <c r="BK129" s="127"/>
      <c r="BL129" s="135"/>
      <c r="BM129" s="135"/>
      <c r="BN129" s="135"/>
      <c r="BO129" s="135"/>
      <c r="BP129" s="14"/>
      <c r="BQ129" s="127"/>
      <c r="BR129" s="127"/>
      <c r="BS129" s="133"/>
      <c r="BT129" s="133"/>
      <c r="BU129" s="133"/>
      <c r="BV129" s="133"/>
      <c r="BW129" s="14"/>
      <c r="BX129" s="127"/>
      <c r="BY129" s="127"/>
      <c r="BZ129" s="133"/>
      <c r="CA129" s="133"/>
      <c r="CB129" s="133"/>
      <c r="CC129" s="133"/>
      <c r="CD129" s="13"/>
      <c r="CE129" s="127"/>
      <c r="CF129" s="127"/>
      <c r="CG129" s="135"/>
      <c r="CH129" s="135"/>
      <c r="CI129" s="135"/>
      <c r="CJ129" s="135"/>
      <c r="CK129" s="14"/>
      <c r="CL129" s="127"/>
      <c r="CM129" s="127"/>
      <c r="CN129" s="133"/>
      <c r="CO129" s="133"/>
      <c r="CP129" s="133"/>
      <c r="CQ129" s="133"/>
      <c r="CR129" s="14"/>
      <c r="CS129" s="127"/>
      <c r="CT129" s="127"/>
      <c r="CU129" s="133"/>
      <c r="CV129" s="133"/>
      <c r="CW129" s="133"/>
      <c r="CX129" s="133"/>
      <c r="CY129" s="14"/>
    </row>
    <row r="130" spans="1:104">
      <c r="A130" s="83"/>
      <c r="B130" s="87"/>
      <c r="C130" s="87"/>
      <c r="D130" s="87"/>
      <c r="E130" s="145"/>
      <c r="F130" s="145"/>
      <c r="G130" s="87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6"/>
      <c r="AA130" s="271" t="s">
        <v>46</v>
      </c>
      <c r="AB130" s="256"/>
      <c r="AC130" s="254"/>
      <c r="AD130" s="158" t="s">
        <v>47</v>
      </c>
      <c r="AE130" s="117"/>
      <c r="AF130" s="255"/>
      <c r="AG130" s="103"/>
      <c r="AH130" s="104"/>
      <c r="AI130" s="16"/>
      <c r="AJ130" s="71"/>
      <c r="AK130" s="71"/>
      <c r="AL130" s="71"/>
      <c r="AM130" s="71"/>
      <c r="AP130" s="454"/>
      <c r="AQ130" s="113" t="s">
        <v>14</v>
      </c>
      <c r="AR130" s="113" t="s">
        <v>13</v>
      </c>
      <c r="AS130" s="485" t="str">
        <f>AS$1</f>
        <v>R</v>
      </c>
      <c r="AT130" s="31" t="str">
        <f t="shared" ref="AT130:AV130" si="128">AT$1</f>
        <v>1Omy</v>
      </c>
      <c r="AU130" s="32" t="str">
        <f t="shared" si="128"/>
        <v>2U</v>
      </c>
      <c r="AV130" s="33" t="str">
        <f t="shared" si="128"/>
        <v>3Ama</v>
      </c>
      <c r="AW130" s="113" t="str">
        <f>AQ130</f>
        <v>Quantity</v>
      </c>
      <c r="AX130" s="113" t="str">
        <f>AR130</f>
        <v>Units</v>
      </c>
      <c r="AY130" s="485">
        <f>AJ125</f>
        <v>0</v>
      </c>
      <c r="AZ130" s="31">
        <f>AK125</f>
        <v>0</v>
      </c>
      <c r="BA130" s="32">
        <f>AL125</f>
        <v>0</v>
      </c>
      <c r="BB130" s="33">
        <f>AM125</f>
        <v>0</v>
      </c>
      <c r="BC130" s="166"/>
      <c r="BD130" s="34" t="s">
        <v>27</v>
      </c>
      <c r="BE130" s="34" t="s">
        <v>28</v>
      </c>
      <c r="BF130" s="35" t="s">
        <v>120</v>
      </c>
      <c r="BG130" s="72" t="s">
        <v>26</v>
      </c>
      <c r="BH130" s="72"/>
      <c r="BI130" s="36" t="s">
        <v>7</v>
      </c>
      <c r="BJ130" s="113" t="str">
        <f>$AQ130</f>
        <v>Quantity</v>
      </c>
      <c r="BK130" s="113" t="str">
        <f>$AR130</f>
        <v>Units</v>
      </c>
      <c r="BL130" s="485" t="str">
        <f>BL$1</f>
        <v>R</v>
      </c>
      <c r="BM130" s="31" t="str">
        <f t="shared" ref="BM130:BO130" si="129">BM$1</f>
        <v>1Omy</v>
      </c>
      <c r="BN130" s="32" t="str">
        <f t="shared" si="129"/>
        <v>2U</v>
      </c>
      <c r="BO130" s="33" t="str">
        <f t="shared" si="129"/>
        <v>3Ama</v>
      </c>
      <c r="BP130" s="191"/>
      <c r="BQ130" s="113" t="str">
        <f>$AQ130</f>
        <v>Quantity</v>
      </c>
      <c r="BR130" s="113" t="str">
        <f>$AR130</f>
        <v>Units</v>
      </c>
      <c r="BS130" s="485" t="str">
        <f>BS$1</f>
        <v>R</v>
      </c>
      <c r="BT130" s="31" t="str">
        <f t="shared" ref="BT130:BV130" si="130">BT$1</f>
        <v>1Omy</v>
      </c>
      <c r="BU130" s="32" t="str">
        <f t="shared" si="130"/>
        <v>2U</v>
      </c>
      <c r="BV130" s="33" t="str">
        <f t="shared" si="130"/>
        <v>3Ama</v>
      </c>
      <c r="BW130" s="191"/>
      <c r="BX130" s="113" t="str">
        <f>$AQ130</f>
        <v>Quantity</v>
      </c>
      <c r="BY130" s="113" t="str">
        <f>$AR130</f>
        <v>Units</v>
      </c>
      <c r="BZ130" s="485" t="str">
        <f>BZ$1</f>
        <v>1-R/U</v>
      </c>
      <c r="CA130" s="31" t="str">
        <f t="shared" ref="CA130:CC130" si="131">CA$1</f>
        <v>1-Omy/R</v>
      </c>
      <c r="CB130" s="32" t="str">
        <f t="shared" si="131"/>
        <v>1-Omy/U</v>
      </c>
      <c r="CC130" s="33" t="str">
        <f t="shared" si="131"/>
        <v>1-ROX/U</v>
      </c>
      <c r="CD130" s="191"/>
      <c r="CE130" s="113" t="str">
        <f>$AQ130</f>
        <v>Quantity</v>
      </c>
      <c r="CF130" s="113" t="str">
        <f>$AR130</f>
        <v>Units</v>
      </c>
      <c r="CG130" s="485" t="str">
        <f>CG$1</f>
        <v>R</v>
      </c>
      <c r="CH130" s="31" t="str">
        <f t="shared" ref="CH130:CJ130" si="132">CH$1</f>
        <v>1Omy</v>
      </c>
      <c r="CI130" s="32" t="str">
        <f t="shared" si="132"/>
        <v>2U</v>
      </c>
      <c r="CJ130" s="33" t="str">
        <f t="shared" si="132"/>
        <v>3Ama</v>
      </c>
      <c r="CK130" s="191"/>
      <c r="CL130" s="113" t="str">
        <f>$AQ130</f>
        <v>Quantity</v>
      </c>
      <c r="CM130" s="113" t="str">
        <f>$AR130</f>
        <v>Units</v>
      </c>
      <c r="CN130" s="485" t="str">
        <f>CN$1</f>
        <v>R</v>
      </c>
      <c r="CO130" s="31" t="str">
        <f t="shared" ref="CO130:CQ130" si="133">CO$1</f>
        <v>1Omy</v>
      </c>
      <c r="CP130" s="32" t="str">
        <f t="shared" si="133"/>
        <v>2U</v>
      </c>
      <c r="CQ130" s="33" t="str">
        <f t="shared" si="133"/>
        <v>3Ama</v>
      </c>
      <c r="CR130" s="191"/>
      <c r="CS130" s="113" t="str">
        <f>$AQ130</f>
        <v>Quantity</v>
      </c>
      <c r="CT130" s="113" t="str">
        <f>$AR130</f>
        <v>Units</v>
      </c>
      <c r="CU130" s="485" t="str">
        <f>CU$1</f>
        <v>1-R/U</v>
      </c>
      <c r="CV130" s="31" t="str">
        <f t="shared" ref="CV130:CX130" si="134">CV$1</f>
        <v>1-Omy/R</v>
      </c>
      <c r="CW130" s="32" t="str">
        <f t="shared" si="134"/>
        <v>1-Omy/U</v>
      </c>
      <c r="CX130" s="33" t="str">
        <f t="shared" si="134"/>
        <v>1-ROX/U</v>
      </c>
      <c r="CY130" s="14"/>
    </row>
    <row r="131" spans="1:104">
      <c r="A131" s="83"/>
      <c r="B131" s="83"/>
      <c r="C131" s="83"/>
      <c r="D131" s="83"/>
      <c r="E131" s="14"/>
      <c r="F131" s="14"/>
      <c r="G131" s="83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16"/>
      <c r="AA131" s="271" t="s">
        <v>48</v>
      </c>
      <c r="AB131" s="257"/>
      <c r="AC131" s="254"/>
      <c r="AD131" s="158" t="s">
        <v>49</v>
      </c>
      <c r="AE131" s="117"/>
      <c r="AF131" s="255"/>
      <c r="AG131" s="105"/>
      <c r="AH131" s="106"/>
      <c r="AI131" s="17"/>
      <c r="AJ131" s="8"/>
      <c r="AK131" s="8"/>
      <c r="AL131" s="8"/>
      <c r="AM131" s="8"/>
      <c r="AP131" s="455" t="str">
        <f>E122</f>
        <v/>
      </c>
      <c r="AQ131" s="488" t="s">
        <v>5</v>
      </c>
      <c r="AR131" s="488" t="s">
        <v>4</v>
      </c>
      <c r="AS131" s="21" t="str">
        <f>IF(ISNUMBER(AJ131),AJ131-($G123*AJ130+$G122),"")</f>
        <v/>
      </c>
      <c r="AT131" s="21" t="str">
        <f>IF(ISNUMBER(AK131),AK131-($G123*AK130+$G122),"")</f>
        <v/>
      </c>
      <c r="AU131" s="21" t="str">
        <f>IF(ISNUMBER(AL131),AL131-($G123*AL130+$G122),"")</f>
        <v/>
      </c>
      <c r="AV131" s="21" t="str">
        <f>IF(ISNUMBER(AM131),AM131-($G123*AM130+$G122),"")</f>
        <v/>
      </c>
      <c r="AW131" s="107">
        <f>$AH130</f>
        <v>0</v>
      </c>
      <c r="AX131" s="107">
        <f>$AI130</f>
        <v>0</v>
      </c>
      <c r="AY131" s="73" t="str">
        <f>IF(ISNUMBER(AJ130),AJ130,"")</f>
        <v/>
      </c>
      <c r="AZ131" s="73" t="str">
        <f>IF(ISNUMBER(AK130),AK130,"")</f>
        <v/>
      </c>
      <c r="BA131" s="73" t="str">
        <f t="shared" ref="BA131:BB131" si="135">IF(ISNUMBER(AL130),AL130,"")</f>
        <v/>
      </c>
      <c r="BB131" s="73" t="str">
        <f t="shared" si="135"/>
        <v/>
      </c>
      <c r="BC131" s="166"/>
      <c r="BD131" s="176" t="str">
        <f>$AA124</f>
        <v>•</v>
      </c>
      <c r="BE131" s="193">
        <f>$D122</f>
        <v>0</v>
      </c>
      <c r="BF131" s="124">
        <f>$B123</f>
        <v>0</v>
      </c>
      <c r="BG131" s="194" t="str">
        <f>$E122</f>
        <v/>
      </c>
      <c r="BH131" s="195"/>
      <c r="BI131" s="196" t="str">
        <f>IF(ISNUMBER($AB133),$AB133,"")</f>
        <v/>
      </c>
      <c r="BJ131" s="489" t="str">
        <f>AH2</f>
        <v>O2 flow per cells</v>
      </c>
      <c r="BK131" s="489" t="str">
        <f>AI2</f>
        <v>pmol/(s*Mill)</v>
      </c>
      <c r="BL131" s="7" t="str">
        <f>IF(ISNUMBER(AS131),AS131/AJ123,"")</f>
        <v/>
      </c>
      <c r="BM131" s="7" t="str">
        <f>IF(ISNUMBER(AT131),AT131/AK123,"")</f>
        <v/>
      </c>
      <c r="BN131" s="7" t="str">
        <f>IF(ISNUMBER(AU131),AU131/AL123,"")</f>
        <v/>
      </c>
      <c r="BO131" s="7" t="str">
        <f>IF(ISNUMBER(AV131),AV131/AM123,"")</f>
        <v/>
      </c>
      <c r="BP131" s="194" t="str">
        <f>$E122</f>
        <v/>
      </c>
      <c r="BQ131" s="6" t="s">
        <v>19</v>
      </c>
      <c r="BR131" s="6" t="s">
        <v>20</v>
      </c>
      <c r="BS131" s="5" t="str">
        <f>IF(ISNUMBER(BL131),BL131/$AQ129,"")</f>
        <v/>
      </c>
      <c r="BT131" s="5" t="str">
        <f>IF(ISNUMBER(BM131),BM131/$AQ129,"")</f>
        <v/>
      </c>
      <c r="BU131" s="5" t="str">
        <f>IF(ISNUMBER(BN131),BN131/$AQ129,"")</f>
        <v/>
      </c>
      <c r="BV131" s="5" t="str">
        <f>IF(ISNUMBER(BO131),BO131/$AQ129,"")</f>
        <v/>
      </c>
      <c r="BW131" s="194" t="str">
        <f>$E122</f>
        <v/>
      </c>
      <c r="BX131" s="6" t="s">
        <v>18</v>
      </c>
      <c r="BY131" s="6" t="s">
        <v>21</v>
      </c>
      <c r="BZ131" s="5" t="str">
        <f>IF(ISNUMBER(BN131),1-BL131/BN131,"")</f>
        <v/>
      </c>
      <c r="CA131" s="5" t="str">
        <f>IF(ISNUMBER(BM131),1-BM131/BL131,"")</f>
        <v/>
      </c>
      <c r="CB131" s="5" t="str">
        <f>IF(ISNUMBER(BM131),1-BM131/BN131,"")</f>
        <v/>
      </c>
      <c r="CC131" s="5" t="str">
        <f>IF(ISNUMBER(BN131),1-BO131/BN131,"")</f>
        <v/>
      </c>
      <c r="CD131" s="194" t="str">
        <f>$E122</f>
        <v/>
      </c>
      <c r="CE131" s="489" t="str">
        <f>AH3</f>
        <v>O2 flow per cells (mt: ROX-corr.)</v>
      </c>
      <c r="CF131" s="489" t="str">
        <f>AI2</f>
        <v>pmol/(s*Mill)</v>
      </c>
      <c r="CG131" s="7" t="str">
        <f>IF(ISNUMBER(BL131),BL131-$AR129,"")</f>
        <v/>
      </c>
      <c r="CH131" s="7" t="str">
        <f t="shared" ref="CH131:CJ131" si="136">IF(ISNUMBER(BM131),BM131-$AR129,"")</f>
        <v/>
      </c>
      <c r="CI131" s="7" t="str">
        <f t="shared" si="136"/>
        <v/>
      </c>
      <c r="CJ131" s="7" t="str">
        <f t="shared" si="136"/>
        <v/>
      </c>
      <c r="CK131" s="194" t="str">
        <f>$E122</f>
        <v/>
      </c>
      <c r="CL131" s="6" t="s">
        <v>3</v>
      </c>
      <c r="CM131" s="6" t="s">
        <v>1</v>
      </c>
      <c r="CN131" s="5" t="str">
        <f>IF(ISNUMBER(CG131),CG131/($AQ129-$AR129),"")</f>
        <v/>
      </c>
      <c r="CO131" s="5" t="str">
        <f t="shared" ref="CO131:CQ131" si="137">IF(ISNUMBER(CH131),CH131/($AQ129-$AR129),"")</f>
        <v/>
      </c>
      <c r="CP131" s="5" t="str">
        <f t="shared" si="137"/>
        <v/>
      </c>
      <c r="CQ131" s="5" t="str">
        <f t="shared" si="137"/>
        <v/>
      </c>
      <c r="CR131" s="194" t="str">
        <f>$E122</f>
        <v/>
      </c>
      <c r="CS131" s="6" t="s">
        <v>2</v>
      </c>
      <c r="CT131" s="6" t="s">
        <v>1</v>
      </c>
      <c r="CU131" s="5" t="str">
        <f>IF(ISNUMBER(CI131),1-CG131/CI131,"")</f>
        <v/>
      </c>
      <c r="CV131" s="5" t="str">
        <f>IF(ISNUMBER(CH131),1-CH131/CG131,"")</f>
        <v/>
      </c>
      <c r="CW131" s="5" t="str">
        <f>IF(ISNUMBER(CH131),1-CH131/CI131,"")</f>
        <v/>
      </c>
      <c r="CX131" s="5" t="str">
        <f>IF(ISNUMBER(CI131),1-CJ131/CI131,"")</f>
        <v/>
      </c>
      <c r="CY131" s="14"/>
    </row>
    <row r="132" spans="1:104">
      <c r="A132" s="83"/>
      <c r="B132" s="83"/>
      <c r="C132" s="83"/>
      <c r="D132" s="83"/>
      <c r="E132" s="83"/>
      <c r="F132" s="83"/>
      <c r="G132" s="83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26"/>
      <c r="AA132" s="272" t="s">
        <v>50</v>
      </c>
      <c r="AB132" s="258"/>
      <c r="AC132" s="259"/>
      <c r="AD132" s="158" t="s">
        <v>178</v>
      </c>
      <c r="AE132" s="256"/>
      <c r="AF132" s="255"/>
      <c r="AG132" s="274"/>
      <c r="AH132" s="275"/>
      <c r="AI132" s="275"/>
      <c r="AJ132" s="276"/>
      <c r="AK132" s="276"/>
      <c r="AL132" s="276"/>
      <c r="AM132" s="276"/>
      <c r="AN132" s="2"/>
      <c r="AO132" s="11"/>
      <c r="AP132" s="74"/>
      <c r="AQ132" s="75"/>
      <c r="AR132" s="75"/>
      <c r="AS132" s="3"/>
      <c r="AT132" s="3"/>
      <c r="AU132" s="3"/>
      <c r="AV132" s="3"/>
      <c r="AW132" s="4"/>
      <c r="AX132" s="4"/>
      <c r="AY132" s="2"/>
      <c r="AZ132" s="2"/>
      <c r="BA132" s="2"/>
      <c r="BB132" s="2"/>
      <c r="BC132" s="76"/>
      <c r="BD132" s="4"/>
      <c r="BE132" s="4"/>
      <c r="BF132" s="75"/>
      <c r="BG132" s="77"/>
      <c r="BH132" s="77"/>
      <c r="BI132" s="2"/>
      <c r="BJ132" s="4"/>
      <c r="BK132" s="4"/>
      <c r="BL132" s="3"/>
      <c r="BM132" s="3"/>
      <c r="BN132" s="3"/>
      <c r="BO132" s="3"/>
      <c r="BP132" s="14"/>
      <c r="BQ132" s="4"/>
      <c r="BR132" s="4"/>
      <c r="BS132" s="2"/>
      <c r="BT132" s="2"/>
      <c r="BU132" s="2"/>
      <c r="BV132" s="2"/>
      <c r="BW132" s="14"/>
      <c r="BX132" s="4"/>
      <c r="BY132" s="4"/>
      <c r="BZ132" s="2"/>
      <c r="CA132" s="2"/>
      <c r="CB132" s="2"/>
      <c r="CC132" s="2"/>
      <c r="CD132" s="13"/>
      <c r="CE132" s="4"/>
      <c r="CF132" s="4"/>
      <c r="CG132" s="3"/>
      <c r="CH132" s="3"/>
      <c r="CI132" s="3"/>
      <c r="CJ132" s="3"/>
      <c r="CK132" s="14"/>
      <c r="CL132" s="4"/>
      <c r="CM132" s="4"/>
      <c r="CN132" s="2"/>
      <c r="CO132" s="2"/>
      <c r="CP132" s="2"/>
      <c r="CQ132" s="2"/>
      <c r="CR132" s="14"/>
      <c r="CS132" s="4"/>
      <c r="CT132" s="4"/>
      <c r="CU132" s="2"/>
      <c r="CV132" s="2"/>
      <c r="CW132" s="2"/>
      <c r="CX132" s="2"/>
      <c r="CY132" s="14"/>
    </row>
    <row r="133" spans="1:104">
      <c r="A133" s="83"/>
      <c r="B133" s="83"/>
      <c r="C133" s="83"/>
      <c r="D133" s="83"/>
      <c r="E133" s="83"/>
      <c r="F133" s="83"/>
      <c r="G133" s="83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26"/>
      <c r="AA133" s="271" t="s">
        <v>51</v>
      </c>
      <c r="AB133" s="260"/>
      <c r="AC133" s="261"/>
      <c r="AD133" s="262" t="s">
        <v>52</v>
      </c>
      <c r="AE133" s="263">
        <v>-2</v>
      </c>
      <c r="AF133" s="255"/>
      <c r="AG133" s="274"/>
      <c r="AH133" s="274"/>
      <c r="AI133" s="274"/>
      <c r="AJ133" s="145"/>
      <c r="AK133" s="145"/>
      <c r="AL133" s="145"/>
      <c r="AM133" s="145"/>
      <c r="AN133" s="133"/>
      <c r="AO133" s="181"/>
      <c r="AP133" s="74"/>
      <c r="AQ133" s="142"/>
      <c r="AR133" s="142"/>
      <c r="AS133" s="135"/>
      <c r="AT133" s="135"/>
      <c r="AU133" s="135"/>
      <c r="AV133" s="135"/>
      <c r="AW133" s="127"/>
      <c r="AX133" s="127"/>
      <c r="AY133" s="133"/>
      <c r="AZ133" s="133"/>
      <c r="BA133" s="133"/>
      <c r="BB133" s="133"/>
      <c r="BC133" s="166"/>
      <c r="BD133" s="127"/>
      <c r="BE133" s="127"/>
      <c r="BF133" s="142"/>
      <c r="BG133" s="183"/>
      <c r="BH133" s="183"/>
      <c r="BI133" s="133"/>
      <c r="BJ133" s="127"/>
      <c r="BK133" s="127"/>
      <c r="BL133" s="135"/>
      <c r="BM133" s="135"/>
      <c r="BN133" s="135"/>
      <c r="BO133" s="135"/>
      <c r="BP133" s="14"/>
      <c r="BQ133" s="127"/>
      <c r="BR133" s="127"/>
      <c r="BS133" s="133"/>
      <c r="BT133" s="133"/>
      <c r="BU133" s="133"/>
      <c r="BV133" s="133"/>
      <c r="BW133" s="14"/>
      <c r="BX133" s="127"/>
      <c r="BY133" s="127"/>
      <c r="BZ133" s="133"/>
      <c r="CA133" s="133"/>
      <c r="CB133" s="133"/>
      <c r="CC133" s="133"/>
      <c r="CD133" s="13"/>
      <c r="CE133" s="127"/>
      <c r="CF133" s="127"/>
      <c r="CG133" s="135"/>
      <c r="CH133" s="135"/>
      <c r="CI133" s="135"/>
      <c r="CJ133" s="135"/>
      <c r="CK133" s="14"/>
      <c r="CL133" s="127"/>
      <c r="CM133" s="127"/>
      <c r="CN133" s="133"/>
      <c r="CO133" s="133"/>
      <c r="CP133" s="133"/>
      <c r="CQ133" s="133"/>
      <c r="CR133" s="14"/>
      <c r="CS133" s="127"/>
      <c r="CT133" s="127"/>
      <c r="CU133" s="133"/>
      <c r="CV133" s="133"/>
      <c r="CW133" s="133"/>
      <c r="CX133" s="133"/>
      <c r="CY133" s="14"/>
    </row>
    <row r="134" spans="1:104" ht="13.5" thickBot="1">
      <c r="A134" s="83"/>
      <c r="B134" s="83"/>
      <c r="C134" s="83"/>
      <c r="D134" s="83"/>
      <c r="E134" s="83"/>
      <c r="F134" s="83"/>
      <c r="G134" s="83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26"/>
      <c r="AA134" s="273" t="s">
        <v>53</v>
      </c>
      <c r="AB134" s="264">
        <v>2</v>
      </c>
      <c r="AC134" s="265" t="s">
        <v>54</v>
      </c>
      <c r="AD134" s="266" t="s">
        <v>55</v>
      </c>
      <c r="AE134" s="267">
        <v>2.5000000000000001E-2</v>
      </c>
      <c r="AF134" s="268"/>
      <c r="AG134" s="274"/>
      <c r="AH134" s="274"/>
      <c r="AI134" s="274"/>
      <c r="AJ134" s="145"/>
      <c r="AK134" s="145"/>
      <c r="AL134" s="145"/>
      <c r="AM134" s="145"/>
      <c r="AN134" s="133"/>
      <c r="AO134" s="181"/>
      <c r="AP134" s="74"/>
      <c r="AQ134" s="142"/>
      <c r="AR134" s="142"/>
      <c r="AS134" s="135"/>
      <c r="AT134" s="135"/>
      <c r="AU134" s="135"/>
      <c r="AV134" s="135"/>
      <c r="AW134" s="127"/>
      <c r="AX134" s="127"/>
      <c r="AY134" s="133"/>
      <c r="AZ134" s="133"/>
      <c r="BA134" s="133"/>
      <c r="BB134" s="133"/>
      <c r="BC134" s="166"/>
      <c r="BD134" s="127"/>
      <c r="BE134" s="127"/>
      <c r="BF134" s="142"/>
      <c r="BG134" s="183"/>
      <c r="BH134" s="183"/>
      <c r="BI134" s="133"/>
      <c r="BJ134" s="127"/>
      <c r="BK134" s="127"/>
      <c r="BL134" s="135"/>
      <c r="BM134" s="135"/>
      <c r="BN134" s="135"/>
      <c r="BO134" s="135"/>
      <c r="BP134" s="14"/>
      <c r="BQ134" s="127"/>
      <c r="BR134" s="127"/>
      <c r="BS134" s="133"/>
      <c r="BT134" s="133"/>
      <c r="BU134" s="133"/>
      <c r="BV134" s="133"/>
      <c r="BW134" s="14"/>
      <c r="BX134" s="127"/>
      <c r="BY134" s="127"/>
      <c r="BZ134" s="133"/>
      <c r="CA134" s="133"/>
      <c r="CB134" s="133"/>
      <c r="CC134" s="133"/>
      <c r="CD134" s="13"/>
      <c r="CE134" s="127"/>
      <c r="CF134" s="127"/>
      <c r="CG134" s="135"/>
      <c r="CH134" s="135"/>
      <c r="CI134" s="135"/>
      <c r="CJ134" s="135"/>
      <c r="CK134" s="14"/>
      <c r="CL134" s="127"/>
      <c r="CM134" s="127"/>
      <c r="CN134" s="133"/>
      <c r="CO134" s="133"/>
      <c r="CP134" s="133"/>
      <c r="CQ134" s="133"/>
      <c r="CR134" s="14"/>
      <c r="CS134" s="127"/>
      <c r="CT134" s="127"/>
      <c r="CU134" s="133"/>
      <c r="CV134" s="133"/>
      <c r="CW134" s="133"/>
      <c r="CX134" s="133"/>
      <c r="CY134" s="14"/>
    </row>
    <row r="135" spans="1:104">
      <c r="A135" s="83"/>
      <c r="B135" s="83"/>
      <c r="C135" s="83"/>
      <c r="D135" s="83"/>
      <c r="E135" s="83"/>
      <c r="F135" s="83"/>
      <c r="G135" s="83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26"/>
      <c r="AH135" s="127"/>
      <c r="AI135" s="127"/>
      <c r="AJ135" s="135"/>
      <c r="AK135" s="135"/>
      <c r="AL135" s="135"/>
      <c r="AM135" s="135"/>
      <c r="AN135" s="133"/>
      <c r="AO135" s="181"/>
      <c r="AP135" s="74"/>
      <c r="AQ135" s="142"/>
      <c r="AR135" s="142"/>
      <c r="AS135" s="135"/>
      <c r="AT135" s="135"/>
      <c r="AU135" s="135"/>
      <c r="AV135" s="135"/>
      <c r="AW135" s="127"/>
      <c r="AX135" s="127"/>
      <c r="AY135" s="133"/>
      <c r="AZ135" s="133"/>
      <c r="BA135" s="133"/>
      <c r="BB135" s="133"/>
      <c r="BC135" s="166"/>
      <c r="BD135" s="127"/>
      <c r="BE135" s="127"/>
      <c r="BF135" s="142"/>
      <c r="BG135" s="183"/>
      <c r="BH135" s="183"/>
      <c r="BI135" s="133"/>
      <c r="BJ135" s="127"/>
      <c r="BK135" s="127"/>
      <c r="BL135" s="135"/>
      <c r="BM135" s="135"/>
      <c r="BN135" s="135"/>
      <c r="BO135" s="135"/>
      <c r="BP135" s="14"/>
      <c r="BQ135" s="127"/>
      <c r="BV135" s="133"/>
      <c r="BW135" s="14"/>
      <c r="BX135" s="127"/>
      <c r="BY135" s="127"/>
      <c r="BZ135" s="133"/>
      <c r="CA135" s="133"/>
      <c r="CB135" s="133"/>
      <c r="CC135" s="133"/>
      <c r="CD135" s="13"/>
      <c r="CE135" s="127"/>
      <c r="CF135" s="127"/>
      <c r="CG135" s="135"/>
      <c r="CH135" s="135"/>
      <c r="CI135" s="135"/>
      <c r="CJ135" s="135"/>
      <c r="CK135" s="14"/>
      <c r="CL135" s="127"/>
      <c r="CM135" s="127"/>
      <c r="CN135" s="133"/>
      <c r="CO135" s="133"/>
      <c r="CP135" s="133"/>
      <c r="CQ135" s="133"/>
      <c r="CR135" s="14"/>
      <c r="CS135" s="127"/>
      <c r="CT135" s="127"/>
      <c r="CU135" s="133"/>
      <c r="CV135" s="133"/>
      <c r="CW135" s="133"/>
      <c r="CX135" s="133"/>
      <c r="CY135" s="14"/>
    </row>
    <row r="136" spans="1:104">
      <c r="A136" s="83"/>
      <c r="B136" s="83"/>
      <c r="C136" s="83"/>
      <c r="D136" s="83"/>
      <c r="E136" s="83"/>
      <c r="F136" s="83"/>
      <c r="G136" s="83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26"/>
      <c r="AH136" s="127"/>
      <c r="AI136" s="127"/>
      <c r="AJ136" s="135"/>
      <c r="AK136" s="135"/>
      <c r="AL136" s="135"/>
      <c r="AM136" s="135"/>
      <c r="AN136" s="133"/>
      <c r="AO136" s="181"/>
      <c r="AP136" s="74"/>
      <c r="AQ136" s="142"/>
      <c r="AR136" s="142"/>
      <c r="AS136" s="135"/>
      <c r="AT136" s="135"/>
      <c r="AU136" s="135"/>
      <c r="AV136" s="135"/>
      <c r="AW136" s="127"/>
      <c r="AX136" s="127"/>
      <c r="AY136" s="133"/>
      <c r="AZ136" s="133"/>
      <c r="BA136" s="133"/>
      <c r="BB136" s="133"/>
      <c r="BC136" s="166"/>
      <c r="BD136" s="127"/>
      <c r="BE136" s="127"/>
      <c r="BF136" s="142"/>
      <c r="BG136" s="183"/>
      <c r="BH136" s="183"/>
      <c r="BI136" s="133"/>
      <c r="BJ136" s="127"/>
      <c r="BK136" s="127"/>
      <c r="BL136" s="135"/>
      <c r="BM136" s="135"/>
      <c r="BN136" s="135"/>
      <c r="BO136" s="135"/>
      <c r="BP136" s="14"/>
      <c r="BQ136" s="127"/>
      <c r="BV136" s="133"/>
      <c r="BW136" s="14"/>
      <c r="BX136" s="127"/>
      <c r="BY136" s="127"/>
      <c r="BZ136" s="133"/>
      <c r="CA136" s="133"/>
      <c r="CB136" s="133"/>
      <c r="CC136" s="133"/>
      <c r="CD136" s="13"/>
      <c r="CE136" s="127"/>
      <c r="CF136" s="127"/>
      <c r="CG136" s="135"/>
      <c r="CH136" s="135"/>
      <c r="CI136" s="135"/>
      <c r="CJ136" s="135"/>
      <c r="CK136" s="14"/>
      <c r="CL136" s="127"/>
      <c r="CM136" s="127"/>
      <c r="CN136" s="133"/>
      <c r="CO136" s="133"/>
      <c r="CP136" s="133"/>
      <c r="CQ136" s="133"/>
      <c r="CR136" s="14"/>
      <c r="CS136" s="127"/>
      <c r="CT136" s="127"/>
      <c r="CU136" s="133"/>
      <c r="CV136" s="133"/>
      <c r="CW136" s="133"/>
      <c r="CX136" s="133"/>
      <c r="CY136" s="14"/>
    </row>
    <row r="137" spans="1:104">
      <c r="A137" s="83"/>
      <c r="B137" s="83"/>
      <c r="C137" s="83"/>
      <c r="D137" s="83"/>
      <c r="E137" s="83"/>
      <c r="F137" s="83"/>
      <c r="G137" s="83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AH137" s="127"/>
      <c r="AI137" s="127"/>
      <c r="AJ137" s="135"/>
      <c r="AK137" s="135"/>
      <c r="AL137" s="135"/>
      <c r="AM137" s="135"/>
      <c r="AN137" s="133"/>
      <c r="AO137" s="181"/>
      <c r="AP137" s="74"/>
      <c r="AQ137" s="142"/>
      <c r="AR137" s="142"/>
      <c r="AS137" s="135"/>
      <c r="AT137" s="135"/>
      <c r="AU137" s="135"/>
      <c r="AV137" s="135"/>
      <c r="AW137" s="127"/>
      <c r="AX137" s="127"/>
      <c r="AY137" s="133"/>
      <c r="AZ137" s="133"/>
      <c r="BA137" s="133"/>
      <c r="BB137" s="133"/>
      <c r="BC137" s="166"/>
      <c r="BD137" s="127"/>
      <c r="BE137" s="127"/>
      <c r="BF137" s="142"/>
      <c r="BG137" s="183"/>
      <c r="BH137" s="183"/>
      <c r="BI137" s="133"/>
      <c r="BJ137" s="127"/>
      <c r="BK137" s="127"/>
      <c r="BL137" s="135"/>
      <c r="BM137" s="135"/>
      <c r="BN137" s="135"/>
      <c r="BO137" s="135"/>
      <c r="BP137" s="14"/>
      <c r="BQ137" s="127"/>
      <c r="BV137" s="133"/>
      <c r="BW137" s="14"/>
      <c r="BX137" s="127"/>
      <c r="BY137" s="127"/>
      <c r="BZ137" s="133"/>
      <c r="CA137" s="133"/>
      <c r="CB137" s="133"/>
      <c r="CC137" s="133"/>
      <c r="CD137" s="13"/>
      <c r="CE137" s="127"/>
      <c r="CF137" s="127"/>
      <c r="CG137" s="135"/>
      <c r="CH137" s="135"/>
      <c r="CI137" s="135"/>
      <c r="CJ137" s="135"/>
      <c r="CK137" s="14"/>
      <c r="CL137" s="127"/>
      <c r="CM137" s="127"/>
      <c r="CN137" s="133"/>
      <c r="CO137" s="133"/>
      <c r="CP137" s="133"/>
      <c r="CQ137" s="133"/>
      <c r="CR137" s="14"/>
      <c r="CS137" s="127"/>
      <c r="CT137" s="127"/>
      <c r="CU137" s="133"/>
      <c r="CV137" s="133"/>
      <c r="CW137" s="133"/>
      <c r="CX137" s="133"/>
      <c r="CY137" s="14"/>
    </row>
    <row r="138" spans="1:104">
      <c r="A138" s="184"/>
      <c r="B138" s="133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26"/>
      <c r="AH138" s="127"/>
      <c r="AI138" s="127"/>
      <c r="AJ138" s="135"/>
      <c r="AK138" s="135"/>
      <c r="AL138" s="135"/>
      <c r="AM138" s="135"/>
      <c r="AN138" s="133"/>
      <c r="AO138" s="181"/>
      <c r="AP138" s="74"/>
      <c r="AQ138" s="142"/>
      <c r="AR138" s="142"/>
      <c r="AS138" s="26" t="str">
        <f>IF(ISNUMBER(AJ138),AJ138-($D131*AJ137+$E131),"")</f>
        <v/>
      </c>
      <c r="AT138" s="26" t="str">
        <f>IF(ISNUMBER(AK138),AK138-($D131*AK137+$E131),"")</f>
        <v/>
      </c>
      <c r="AU138" s="26"/>
      <c r="AV138" s="26" t="str">
        <f>IF(ISNUMBER(AM138),AM138-($D131*AM137+$E131),"")</f>
        <v/>
      </c>
      <c r="AW138" s="127"/>
      <c r="AX138" s="127"/>
      <c r="AY138" s="133"/>
      <c r="AZ138" s="133"/>
      <c r="BA138" s="133"/>
      <c r="BB138" s="133"/>
      <c r="BC138" s="166"/>
      <c r="BD138" s="127"/>
      <c r="BE138" s="127"/>
      <c r="BF138" s="142"/>
      <c r="BG138" s="183"/>
      <c r="BH138" s="183"/>
      <c r="BI138" s="133"/>
      <c r="BJ138" s="127"/>
      <c r="BK138" s="127"/>
      <c r="BL138" s="78" t="str">
        <f>IF(ISNUMBER(AS138),AS138/AJ130,"")</f>
        <v/>
      </c>
      <c r="BM138" s="78" t="str">
        <f>IF(ISNUMBER(AT138),AT138/AK130,"")</f>
        <v/>
      </c>
      <c r="BN138" s="78"/>
      <c r="BO138" s="78" t="str">
        <f>IF(ISNUMBER(AV138),AV138/AM130,"")</f>
        <v/>
      </c>
      <c r="BP138" s="117"/>
      <c r="BQ138" s="141"/>
      <c r="BV138" s="24"/>
      <c r="BW138" s="117"/>
      <c r="BX138" s="141"/>
      <c r="BY138" s="141"/>
      <c r="BZ138" s="27" t="s">
        <v>0</v>
      </c>
      <c r="CA138" s="24" t="str">
        <f>IF(ISNUMBER(BL138),1-BL138/BM138,"")</f>
        <v/>
      </c>
      <c r="CB138" s="24"/>
      <c r="CC138" s="24"/>
      <c r="CD138" s="197"/>
      <c r="CE138" s="141"/>
      <c r="CF138" s="141"/>
      <c r="CG138" s="147"/>
      <c r="CH138" s="147"/>
      <c r="CI138" s="147"/>
      <c r="CJ138" s="147"/>
      <c r="CK138" s="117"/>
      <c r="CL138" s="141"/>
      <c r="CM138" s="141"/>
      <c r="CN138" s="134"/>
      <c r="CO138" s="134"/>
      <c r="CP138" s="134"/>
      <c r="CQ138" s="134"/>
      <c r="CR138" s="117"/>
      <c r="CS138" s="141"/>
      <c r="CT138" s="141"/>
      <c r="CU138" s="134"/>
      <c r="CV138" s="134"/>
      <c r="CW138" s="134"/>
      <c r="CX138" s="134"/>
      <c r="CY138" s="117"/>
    </row>
    <row r="139" spans="1:104">
      <c r="A139" s="184"/>
      <c r="B139" s="133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26"/>
      <c r="AH139" s="127"/>
      <c r="AI139" s="127"/>
      <c r="AJ139" s="135"/>
      <c r="AK139" s="135"/>
      <c r="AL139" s="135"/>
      <c r="AM139" s="135"/>
      <c r="AN139" s="133"/>
      <c r="AO139" s="181"/>
      <c r="AP139" s="74"/>
      <c r="AQ139" s="142"/>
      <c r="AR139" s="142"/>
      <c r="AS139" s="147"/>
      <c r="AT139" s="147"/>
      <c r="AU139" s="147"/>
      <c r="AV139" s="147"/>
      <c r="AW139" s="127"/>
      <c r="AX139" s="127"/>
      <c r="AY139" s="133"/>
      <c r="AZ139" s="133"/>
      <c r="BA139" s="133"/>
      <c r="BB139" s="133"/>
      <c r="BC139" s="166"/>
      <c r="BD139" s="127"/>
      <c r="BE139" s="127"/>
      <c r="BF139" s="142"/>
      <c r="BG139" s="183"/>
      <c r="BH139" s="183"/>
      <c r="BI139" s="133"/>
      <c r="BJ139" s="127"/>
      <c r="BK139" s="127"/>
      <c r="BL139" s="147"/>
      <c r="BM139" s="147"/>
      <c r="BN139" s="147"/>
      <c r="BO139" s="147"/>
      <c r="BP139" s="117"/>
      <c r="BQ139" s="141"/>
      <c r="BV139" s="134"/>
      <c r="BW139" s="117"/>
      <c r="BX139" s="141"/>
      <c r="BY139" s="141"/>
      <c r="BZ139" s="134"/>
      <c r="CA139" s="134"/>
      <c r="CB139" s="134"/>
      <c r="CC139" s="134"/>
      <c r="CD139" s="197"/>
      <c r="CE139" s="141"/>
      <c r="CF139" s="141"/>
      <c r="CG139" s="147"/>
      <c r="CH139" s="147"/>
      <c r="CI139" s="147"/>
      <c r="CJ139" s="147"/>
      <c r="CK139" s="117"/>
      <c r="CL139" s="141"/>
      <c r="CM139" s="141"/>
      <c r="CN139" s="134"/>
      <c r="CO139" s="134"/>
      <c r="CP139" s="134"/>
      <c r="CQ139" s="134"/>
      <c r="CR139" s="117"/>
      <c r="CS139" s="141"/>
      <c r="CT139" s="141"/>
      <c r="CU139" s="134"/>
      <c r="CV139" s="134"/>
      <c r="CW139" s="134"/>
      <c r="CX139" s="134"/>
      <c r="CY139" s="117"/>
    </row>
    <row r="140" spans="1:104" ht="13.5" thickBot="1">
      <c r="A140" s="460" t="s">
        <v>68</v>
      </c>
      <c r="B140" s="198" t="str">
        <f>$G$22</f>
        <v>DatLab 7 Template 16-08-02</v>
      </c>
      <c r="C140" s="199"/>
      <c r="D140" s="199"/>
      <c r="E140" s="199"/>
      <c r="F140" s="199"/>
      <c r="G140" s="199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1"/>
      <c r="AA140" s="202"/>
      <c r="AB140" s="202"/>
      <c r="AC140" s="202"/>
      <c r="AD140" s="202"/>
      <c r="AE140" s="202"/>
      <c r="AF140" s="202"/>
      <c r="AG140" s="202"/>
      <c r="AH140" s="12" t="str">
        <f>$B140</f>
        <v>DatLab 7 Template 16-08-02</v>
      </c>
      <c r="AI140" s="161"/>
      <c r="AJ140" s="203"/>
      <c r="AK140" s="203"/>
      <c r="AL140" s="203"/>
      <c r="AM140" s="203"/>
      <c r="AN140" s="204"/>
      <c r="AO140" s="205"/>
      <c r="AP140" s="206"/>
      <c r="AQ140" s="79" t="str">
        <f>$B140</f>
        <v>DatLab 7 Template 16-08-02</v>
      </c>
      <c r="AR140" s="161"/>
      <c r="AS140" s="203"/>
      <c r="AT140" s="203"/>
      <c r="AU140" s="203"/>
      <c r="AV140" s="203"/>
      <c r="AW140" s="161"/>
      <c r="AX140" s="161"/>
      <c r="AY140" s="204"/>
      <c r="AZ140" s="204"/>
      <c r="BA140" s="204"/>
      <c r="BB140" s="204"/>
      <c r="BC140" s="207"/>
      <c r="BD140" s="161"/>
      <c r="BE140" s="161"/>
      <c r="BF140" s="61"/>
      <c r="BG140" s="208"/>
      <c r="BH140" s="208"/>
      <c r="BI140" s="204"/>
      <c r="BJ140" s="79" t="str">
        <f>$B140</f>
        <v>DatLab 7 Template 16-08-02</v>
      </c>
      <c r="BK140" s="161"/>
      <c r="BL140" s="203"/>
      <c r="BM140" s="203"/>
      <c r="BN140" s="203"/>
      <c r="BO140" s="203"/>
      <c r="BP140" s="209"/>
      <c r="BQ140" s="79" t="str">
        <f>$B140</f>
        <v>DatLab 7 Template 16-08-02</v>
      </c>
      <c r="BR140" s="202"/>
      <c r="BS140" s="199"/>
      <c r="BT140" s="199"/>
      <c r="BU140" s="199"/>
      <c r="BV140" s="204"/>
      <c r="BW140" s="209"/>
      <c r="BX140" s="79" t="str">
        <f>$B140</f>
        <v>DatLab 7 Template 16-08-02</v>
      </c>
      <c r="BY140" s="161"/>
      <c r="BZ140" s="204"/>
      <c r="CA140" s="204"/>
      <c r="CB140" s="204"/>
      <c r="CC140" s="204"/>
      <c r="CD140" s="210"/>
      <c r="CE140" s="79" t="str">
        <f>$B140</f>
        <v>DatLab 7 Template 16-08-02</v>
      </c>
      <c r="CF140" s="161"/>
      <c r="CG140" s="203"/>
      <c r="CH140" s="203"/>
      <c r="CI140" s="203"/>
      <c r="CJ140" s="203"/>
      <c r="CK140" s="209"/>
      <c r="CL140" s="79" t="str">
        <f>$B140</f>
        <v>DatLab 7 Template 16-08-02</v>
      </c>
      <c r="CM140" s="161"/>
      <c r="CN140" s="204"/>
      <c r="CO140" s="204"/>
      <c r="CP140" s="204"/>
      <c r="CQ140" s="204"/>
      <c r="CR140" s="209"/>
      <c r="CS140" s="79" t="str">
        <f>$B140</f>
        <v>DatLab 7 Template 16-08-02</v>
      </c>
      <c r="CT140" s="161"/>
      <c r="CU140" s="204"/>
      <c r="CV140" s="204"/>
      <c r="CW140" s="204"/>
      <c r="CX140" s="204"/>
      <c r="CY140" s="209"/>
    </row>
    <row r="141" spans="1:104">
      <c r="A141" s="331" t="s">
        <v>109</v>
      </c>
      <c r="B141" s="285" t="str">
        <f>AA144</f>
        <v>•</v>
      </c>
      <c r="C141" s="277"/>
      <c r="D141" s="30"/>
      <c r="F141" s="55" t="s">
        <v>16</v>
      </c>
      <c r="G141" s="56">
        <f>AC145</f>
        <v>0</v>
      </c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425"/>
      <c r="AC141" s="110"/>
      <c r="AD141" s="110"/>
      <c r="AE141" s="110"/>
      <c r="AF141" s="110"/>
      <c r="AG141" s="110"/>
      <c r="AH141" s="110"/>
      <c r="AI141" s="180" t="s">
        <v>65</v>
      </c>
      <c r="AJ141" s="485" t="str">
        <f>AJ$1</f>
        <v>R</v>
      </c>
      <c r="AK141" s="31" t="str">
        <f t="shared" ref="AK141:AM141" si="138">AK$1</f>
        <v>1Omy</v>
      </c>
      <c r="AL141" s="32" t="str">
        <f t="shared" si="138"/>
        <v>2U</v>
      </c>
      <c r="AM141" s="33" t="str">
        <f t="shared" si="138"/>
        <v>3Ama</v>
      </c>
      <c r="AN141" s="133"/>
      <c r="AO141" s="181"/>
      <c r="AP141" s="74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8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3"/>
      <c r="BR141" s="143"/>
      <c r="BS141" s="143"/>
      <c r="BT141" s="143"/>
      <c r="BU141" s="143"/>
      <c r="BV141" s="143"/>
      <c r="BW141" s="14"/>
      <c r="BY141" s="143"/>
      <c r="BZ141" s="143"/>
      <c r="CA141" s="143"/>
      <c r="CB141" s="143"/>
      <c r="CC141" s="143"/>
      <c r="CD141" s="13"/>
      <c r="CF141" s="143"/>
      <c r="CG141" s="143"/>
      <c r="CH141" s="143"/>
      <c r="CI141" s="143"/>
      <c r="CJ141" s="143"/>
      <c r="CK141" s="13"/>
      <c r="CM141" s="143"/>
      <c r="CN141" s="143"/>
      <c r="CO141" s="143"/>
      <c r="CP141" s="143"/>
      <c r="CQ141" s="143"/>
      <c r="CR141" s="13"/>
      <c r="CT141" s="143"/>
      <c r="CU141" s="143"/>
      <c r="CV141" s="143"/>
      <c r="CW141" s="143"/>
      <c r="CX141" s="143"/>
      <c r="CY141" s="13"/>
    </row>
    <row r="142" spans="1:104">
      <c r="A142" s="452" t="str">
        <f>E142</f>
        <v/>
      </c>
      <c r="B142" s="286" t="s">
        <v>26</v>
      </c>
      <c r="C142" s="88">
        <f>AB147</f>
        <v>0</v>
      </c>
      <c r="D142" s="88">
        <f>AB149</f>
        <v>0</v>
      </c>
      <c r="E142" s="278" t="str">
        <f>IF(ISNUMBER(AB150),AB150+0.01*AB151,"")</f>
        <v/>
      </c>
      <c r="F142" s="279" t="s">
        <v>10</v>
      </c>
      <c r="G142" s="98">
        <f>AE153</f>
        <v>-2</v>
      </c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240" t="str">
        <f>$E142</f>
        <v/>
      </c>
      <c r="AA142" s="176"/>
      <c r="AB142" s="176"/>
      <c r="AC142" s="176"/>
      <c r="AD142" s="176"/>
      <c r="AE142" s="176"/>
      <c r="AF142" s="176"/>
      <c r="AG142" s="176"/>
      <c r="AH142" s="57" t="s">
        <v>215</v>
      </c>
      <c r="AI142" s="58" t="s">
        <v>12</v>
      </c>
      <c r="AJ142" s="182">
        <f>AJ146</f>
        <v>0</v>
      </c>
      <c r="AK142" s="182">
        <f t="shared" ref="AK142:AM142" si="139">AK146</f>
        <v>0</v>
      </c>
      <c r="AL142" s="182">
        <f t="shared" si="139"/>
        <v>0</v>
      </c>
      <c r="AM142" s="182">
        <f t="shared" si="139"/>
        <v>0</v>
      </c>
      <c r="AN142" s="133"/>
      <c r="AO142" s="181"/>
      <c r="AP142" s="74"/>
      <c r="AQ142" s="142"/>
      <c r="AR142" s="142"/>
      <c r="AS142" s="135"/>
      <c r="AT142" s="135"/>
      <c r="AU142" s="135"/>
      <c r="AV142" s="135"/>
      <c r="AW142" s="127"/>
      <c r="AX142" s="127"/>
      <c r="AY142" s="133"/>
      <c r="AZ142" s="133"/>
      <c r="BA142" s="133"/>
      <c r="BB142" s="133"/>
      <c r="BC142" s="166"/>
      <c r="BD142" s="127"/>
      <c r="BE142" s="127"/>
      <c r="BF142" s="142"/>
      <c r="BG142" s="183"/>
      <c r="BH142" s="183"/>
      <c r="BI142" s="133"/>
      <c r="BJ142" s="127"/>
      <c r="BK142" s="127"/>
      <c r="BL142" s="135"/>
      <c r="BM142" s="135"/>
      <c r="BN142" s="135"/>
      <c r="BO142" s="135"/>
      <c r="BP142" s="14"/>
      <c r="BQ142" s="127"/>
      <c r="BR142" s="127"/>
      <c r="BS142" s="133"/>
      <c r="BT142" s="133"/>
      <c r="BU142" s="133"/>
      <c r="BV142" s="133"/>
      <c r="BW142" s="14"/>
      <c r="BX142" s="127"/>
      <c r="BY142" s="127"/>
      <c r="BZ142" s="133"/>
      <c r="CA142" s="133"/>
      <c r="CB142" s="133"/>
      <c r="CC142" s="133"/>
      <c r="CD142" s="13"/>
      <c r="CE142" s="127"/>
      <c r="CF142" s="127"/>
      <c r="CG142" s="135"/>
      <c r="CH142" s="135"/>
      <c r="CI142" s="135"/>
      <c r="CJ142" s="135"/>
      <c r="CK142" s="14"/>
      <c r="CL142" s="127"/>
      <c r="CM142" s="127"/>
      <c r="CN142" s="133"/>
      <c r="CO142" s="133"/>
      <c r="CP142" s="133"/>
      <c r="CQ142" s="133"/>
      <c r="CR142" s="14"/>
      <c r="CS142" s="127"/>
      <c r="CT142" s="127"/>
      <c r="CU142" s="133"/>
      <c r="CV142" s="133"/>
      <c r="CW142" s="133"/>
      <c r="CX142" s="133"/>
      <c r="CY142" s="14"/>
    </row>
    <row r="143" spans="1:104" ht="13.5" thickBot="1">
      <c r="A143" s="457" t="s">
        <v>84</v>
      </c>
      <c r="B143" s="280">
        <f>AB148</f>
        <v>0</v>
      </c>
      <c r="C143" s="281" t="s">
        <v>35</v>
      </c>
      <c r="D143" s="281" t="s">
        <v>181</v>
      </c>
      <c r="E143" s="22">
        <f>E144/G144</f>
        <v>0</v>
      </c>
      <c r="F143" s="279" t="s">
        <v>11</v>
      </c>
      <c r="G143" s="99">
        <f>AE154</f>
        <v>2.5000000000000001E-2</v>
      </c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463" t="s">
        <v>80</v>
      </c>
      <c r="AA143" s="133" t="s">
        <v>83</v>
      </c>
      <c r="AB143" s="51"/>
      <c r="AC143" s="110" t="str">
        <f>$G$3</f>
        <v>DatLab 7</v>
      </c>
      <c r="AD143" s="51"/>
      <c r="AE143" s="51"/>
      <c r="AF143" s="96"/>
      <c r="AG143" s="51"/>
      <c r="AH143" s="59" t="s">
        <v>8</v>
      </c>
      <c r="AI143" s="59" t="s">
        <v>183</v>
      </c>
      <c r="AJ143" s="60">
        <f>$E143-($E143*AJ142/1000)/2</f>
        <v>0</v>
      </c>
      <c r="AK143" s="60">
        <f>$E143-($E143*(SUM(AJ142:AK142))/1000)/2</f>
        <v>0</v>
      </c>
      <c r="AL143" s="60">
        <f>$E143-($E143*(SUM(AJ142:AL142))/1000)/2</f>
        <v>0</v>
      </c>
      <c r="AM143" s="60">
        <f>$E143-($E143*(SUM(AJ142:AM142))/1000)/2</f>
        <v>0</v>
      </c>
      <c r="AN143" s="133"/>
      <c r="AO143" s="181"/>
      <c r="AP143" s="74"/>
      <c r="AQ143" s="142"/>
      <c r="AR143" s="142"/>
      <c r="AS143" s="135"/>
      <c r="AT143" s="135"/>
      <c r="AU143" s="135"/>
      <c r="AV143" s="135"/>
      <c r="AW143" s="127"/>
      <c r="AX143" s="127"/>
      <c r="AY143" s="133"/>
      <c r="AZ143" s="133"/>
      <c r="BA143" s="133"/>
      <c r="BB143" s="133"/>
      <c r="BC143" s="166"/>
      <c r="BD143" s="127"/>
      <c r="BE143" s="127"/>
      <c r="BF143" s="142"/>
      <c r="BG143" s="183"/>
      <c r="BH143" s="183"/>
      <c r="BI143" s="133"/>
      <c r="BJ143" s="127"/>
      <c r="BK143" s="127"/>
      <c r="BL143" s="135"/>
      <c r="BM143" s="135"/>
      <c r="BN143" s="135"/>
      <c r="BO143" s="135"/>
      <c r="BP143" s="14"/>
      <c r="BQ143" s="127"/>
      <c r="BR143" s="127"/>
      <c r="BS143" s="133"/>
      <c r="BT143" s="133"/>
      <c r="BU143" s="133"/>
      <c r="BV143" s="133"/>
      <c r="BW143" s="14"/>
      <c r="BX143" s="127"/>
      <c r="BY143" s="127"/>
      <c r="BZ143" s="133"/>
      <c r="CA143" s="133"/>
      <c r="CB143" s="133"/>
      <c r="CC143" s="133"/>
      <c r="CD143" s="13"/>
      <c r="CE143" s="127"/>
      <c r="CF143" s="127"/>
      <c r="CG143" s="135"/>
      <c r="CH143" s="135"/>
      <c r="CI143" s="135"/>
      <c r="CJ143" s="135"/>
      <c r="CK143" s="14"/>
      <c r="CL143" s="127"/>
      <c r="CM143" s="127"/>
      <c r="CN143" s="133"/>
      <c r="CO143" s="133"/>
      <c r="CP143" s="133"/>
      <c r="CQ143" s="133"/>
      <c r="CR143" s="14"/>
      <c r="CS143" s="127"/>
      <c r="CT143" s="127"/>
      <c r="CU143" s="133"/>
      <c r="CV143" s="133"/>
      <c r="CW143" s="133"/>
      <c r="CX143" s="133"/>
      <c r="CY143" s="14"/>
      <c r="CZ143" s="10" t="s">
        <v>9</v>
      </c>
    </row>
    <row r="144" spans="1:104" ht="14.25" thickTop="1" thickBot="1">
      <c r="A144" s="184"/>
      <c r="B144" s="282">
        <f>AB146</f>
        <v>0</v>
      </c>
      <c r="C144" s="283" t="s">
        <v>7</v>
      </c>
      <c r="D144" s="283" t="s">
        <v>182</v>
      </c>
      <c r="E144" s="100">
        <f>AB153</f>
        <v>0</v>
      </c>
      <c r="F144" s="284" t="s">
        <v>36</v>
      </c>
      <c r="G144" s="62">
        <f>AB154</f>
        <v>2</v>
      </c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241" t="s">
        <v>33</v>
      </c>
      <c r="AA144" s="211" t="s">
        <v>177</v>
      </c>
      <c r="AB144" s="242"/>
      <c r="AC144" s="242"/>
      <c r="AD144" s="242"/>
      <c r="AE144" s="242"/>
      <c r="AF144" s="243"/>
      <c r="AG144" s="117"/>
      <c r="AH144" s="117"/>
      <c r="AI144" s="117"/>
      <c r="AJ144" s="117"/>
      <c r="AK144" s="117"/>
      <c r="AL144" s="117"/>
      <c r="AM144" s="117"/>
      <c r="AP144" s="74"/>
      <c r="AS144" s="135"/>
      <c r="AT144" s="135"/>
      <c r="AU144" s="135"/>
      <c r="AV144" s="135"/>
      <c r="BC144" s="166"/>
      <c r="BD144" s="127"/>
      <c r="BE144" s="127"/>
      <c r="BF144" s="142"/>
      <c r="BG144" s="183"/>
      <c r="BH144" s="183"/>
      <c r="BI144" s="133"/>
      <c r="BJ144" s="127"/>
      <c r="BK144" s="127"/>
      <c r="BL144" s="135"/>
      <c r="BM144" s="135"/>
      <c r="BN144" s="135"/>
      <c r="BO144" s="135"/>
      <c r="BP144" s="14"/>
      <c r="BQ144" s="127"/>
      <c r="BR144" s="127"/>
      <c r="BS144" s="133"/>
      <c r="BT144" s="133"/>
      <c r="BU144" s="133"/>
      <c r="BV144" s="133"/>
      <c r="BW144" s="14"/>
      <c r="BX144" s="127"/>
      <c r="BY144" s="127"/>
      <c r="BZ144" s="133"/>
      <c r="CA144" s="133"/>
      <c r="CB144" s="133"/>
      <c r="CC144" s="133"/>
      <c r="CD144" s="13"/>
      <c r="CE144" s="127"/>
      <c r="CF144" s="127"/>
      <c r="CG144" s="135"/>
      <c r="CH144" s="135"/>
      <c r="CI144" s="135"/>
      <c r="CJ144" s="135"/>
      <c r="CK144" s="14"/>
      <c r="CL144" s="127"/>
      <c r="CM144" s="127"/>
      <c r="CN144" s="133"/>
      <c r="CO144" s="133"/>
      <c r="CP144" s="133"/>
      <c r="CQ144" s="133"/>
      <c r="CR144" s="14"/>
      <c r="CS144" s="127"/>
      <c r="CT144" s="127"/>
      <c r="CU144" s="133"/>
      <c r="CV144" s="133"/>
      <c r="CW144" s="133"/>
      <c r="CX144" s="133"/>
      <c r="CY144" s="14"/>
      <c r="CZ144" s="101" t="s">
        <v>66</v>
      </c>
    </row>
    <row r="145" spans="1:103" ht="13.5" thickBot="1">
      <c r="A145" s="83" t="s">
        <v>69</v>
      </c>
      <c r="B145" s="63"/>
      <c r="C145" s="134"/>
      <c r="D145" s="41"/>
      <c r="E145" s="41"/>
      <c r="F145" s="469" t="s">
        <v>166</v>
      </c>
      <c r="G145" s="469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16"/>
      <c r="AA145" s="269"/>
      <c r="AB145" s="244" t="s">
        <v>56</v>
      </c>
      <c r="AC145" s="245"/>
      <c r="AD145" s="246" t="s">
        <v>37</v>
      </c>
      <c r="AE145" s="247" t="s">
        <v>38</v>
      </c>
      <c r="AF145" s="248"/>
      <c r="AG145" s="102"/>
      <c r="AH145" s="15"/>
      <c r="AI145" s="15"/>
      <c r="AJ145" s="485"/>
      <c r="AK145" s="31"/>
      <c r="AL145" s="32"/>
      <c r="AM145" s="33"/>
      <c r="AN145" s="133"/>
      <c r="AO145" s="181"/>
      <c r="AP145" s="74"/>
      <c r="AS145" s="135"/>
      <c r="AT145" s="135"/>
      <c r="AU145" s="135"/>
      <c r="AV145" s="135"/>
      <c r="AW145" s="127"/>
      <c r="AX145" s="127"/>
      <c r="AY145" s="133"/>
      <c r="AZ145" s="133"/>
      <c r="BA145" s="133"/>
      <c r="BB145" s="133"/>
      <c r="BC145" s="166"/>
      <c r="BD145" s="127"/>
      <c r="BE145" s="127"/>
      <c r="BF145" s="142"/>
      <c r="BG145" s="183"/>
      <c r="BH145" s="183"/>
      <c r="BI145" s="133"/>
      <c r="BJ145" s="127"/>
      <c r="BK145" s="127"/>
      <c r="BL145" s="135"/>
      <c r="BM145" s="135"/>
      <c r="BN145" s="135"/>
      <c r="BO145" s="135"/>
      <c r="BP145" s="14"/>
      <c r="BQ145" s="127"/>
      <c r="BR145" s="127"/>
      <c r="BS145" s="133"/>
      <c r="BT145" s="133"/>
      <c r="BU145" s="133"/>
      <c r="BV145" s="133"/>
      <c r="BW145" s="14"/>
      <c r="BX145" s="127"/>
      <c r="BY145" s="127"/>
      <c r="BZ145" s="133"/>
      <c r="CA145" s="133"/>
      <c r="CB145" s="133"/>
      <c r="CC145" s="133"/>
      <c r="CD145" s="13"/>
      <c r="CE145" s="127"/>
      <c r="CF145" s="127"/>
      <c r="CG145" s="135"/>
      <c r="CH145" s="135"/>
      <c r="CI145" s="135"/>
      <c r="CJ145" s="135"/>
      <c r="CK145" s="14"/>
      <c r="CL145" s="127"/>
      <c r="CM145" s="127"/>
      <c r="CN145" s="133"/>
      <c r="CO145" s="133"/>
      <c r="CP145" s="133"/>
      <c r="CQ145" s="133"/>
      <c r="CR145" s="14"/>
      <c r="CS145" s="127"/>
      <c r="CT145" s="127"/>
      <c r="CU145" s="133"/>
      <c r="CV145" s="133"/>
      <c r="CW145" s="133"/>
      <c r="CX145" s="133"/>
      <c r="CY145" s="14"/>
    </row>
    <row r="146" spans="1:103">
      <c r="A146" s="9" t="s">
        <v>70</v>
      </c>
      <c r="B146" s="83"/>
      <c r="C146" s="13"/>
      <c r="D146" s="185"/>
      <c r="E146" s="8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26"/>
      <c r="AA146" s="270" t="s">
        <v>39</v>
      </c>
      <c r="AB146" s="249"/>
      <c r="AC146" s="250"/>
      <c r="AD146" s="251" t="s">
        <v>40</v>
      </c>
      <c r="AE146" s="247"/>
      <c r="AF146" s="252"/>
      <c r="AG146" s="102"/>
      <c r="AH146" s="186"/>
      <c r="AI146" s="186"/>
      <c r="AJ146" s="133"/>
      <c r="AK146" s="133"/>
      <c r="AL146" s="133"/>
      <c r="AM146" s="133"/>
      <c r="AN146" s="133"/>
      <c r="AO146" s="181"/>
      <c r="AP146" s="74"/>
      <c r="AQ146" s="64" t="s">
        <v>17</v>
      </c>
      <c r="AR146" s="187"/>
      <c r="AS146" s="135"/>
      <c r="AT146" s="135"/>
      <c r="AU146" s="135"/>
      <c r="AV146" s="135"/>
      <c r="AW146" s="127"/>
      <c r="AX146" s="127"/>
      <c r="AY146" s="133"/>
      <c r="AZ146" s="133"/>
      <c r="BA146" s="133"/>
      <c r="BB146" s="133"/>
      <c r="BC146" s="166"/>
      <c r="BD146" s="127"/>
      <c r="BE146" s="127"/>
      <c r="BF146" s="142"/>
      <c r="BG146" s="183"/>
      <c r="BH146" s="183"/>
      <c r="BI146" s="133"/>
      <c r="BJ146" s="127"/>
      <c r="BK146" s="127"/>
      <c r="BL146" s="135"/>
      <c r="BM146" s="135"/>
      <c r="BN146" s="135"/>
      <c r="BO146" s="135"/>
      <c r="BP146" s="14"/>
      <c r="BQ146" s="127"/>
      <c r="BR146" s="127"/>
      <c r="BS146" s="133"/>
      <c r="BT146" s="133"/>
      <c r="BU146" s="133"/>
      <c r="BV146" s="133"/>
      <c r="BW146" s="14"/>
      <c r="BX146" s="127"/>
      <c r="BY146" s="127"/>
      <c r="BZ146" s="133"/>
      <c r="CA146" s="133"/>
      <c r="CB146" s="133"/>
      <c r="CC146" s="133"/>
      <c r="CD146" s="13"/>
      <c r="CE146" s="127"/>
      <c r="CF146" s="127"/>
      <c r="CG146" s="135"/>
      <c r="CH146" s="135"/>
      <c r="CI146" s="135"/>
      <c r="CJ146" s="135"/>
      <c r="CK146" s="14"/>
      <c r="CL146" s="127"/>
      <c r="CM146" s="127"/>
      <c r="CN146" s="133"/>
      <c r="CO146" s="133"/>
      <c r="CP146" s="133"/>
      <c r="CQ146" s="133"/>
      <c r="CR146" s="14"/>
      <c r="CS146" s="127"/>
      <c r="CT146" s="127"/>
      <c r="CU146" s="133"/>
      <c r="CV146" s="133"/>
      <c r="CW146" s="133"/>
      <c r="CX146" s="133"/>
      <c r="CY146" s="14"/>
    </row>
    <row r="147" spans="1:103" ht="13.5" thickBot="1">
      <c r="A147" s="83"/>
      <c r="B147" s="83"/>
      <c r="C147" s="83"/>
      <c r="D147" s="85"/>
      <c r="E147" s="84"/>
      <c r="F147" s="86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26"/>
      <c r="AA147" s="271" t="s">
        <v>41</v>
      </c>
      <c r="AB147" s="253"/>
      <c r="AC147" s="254"/>
      <c r="AD147" s="158" t="s">
        <v>42</v>
      </c>
      <c r="AE147" s="117"/>
      <c r="AF147" s="255"/>
      <c r="AG147" s="14"/>
      <c r="AH147" s="186"/>
      <c r="AI147" s="186"/>
      <c r="AJ147" s="188"/>
      <c r="AK147" s="188"/>
      <c r="AL147" s="188"/>
      <c r="AM147" s="188"/>
      <c r="AN147" s="133"/>
      <c r="AO147" s="181"/>
      <c r="AP147" s="74"/>
      <c r="AQ147" s="65" t="s">
        <v>43</v>
      </c>
      <c r="AR147" s="66"/>
      <c r="AS147" s="135"/>
      <c r="AT147" s="135"/>
      <c r="AU147" s="135"/>
      <c r="AV147" s="135"/>
      <c r="AW147" s="127"/>
      <c r="AX147" s="127"/>
      <c r="AY147" s="133"/>
      <c r="AZ147" s="133"/>
      <c r="BA147" s="133"/>
      <c r="BB147" s="133"/>
      <c r="BC147" s="166"/>
      <c r="BD147" s="127"/>
      <c r="BE147" s="127"/>
      <c r="BF147" s="142"/>
      <c r="BG147" s="183"/>
      <c r="BH147" s="183"/>
      <c r="BI147" s="133"/>
      <c r="BJ147" s="127"/>
      <c r="BK147" s="127"/>
      <c r="BL147" s="135"/>
      <c r="BM147" s="135"/>
      <c r="BN147" s="135"/>
      <c r="BO147" s="135"/>
      <c r="BP147" s="14"/>
      <c r="BQ147" s="127"/>
      <c r="BR147" s="127"/>
      <c r="BS147" s="133"/>
      <c r="BT147" s="133"/>
      <c r="BU147" s="133"/>
      <c r="BV147" s="133"/>
      <c r="BW147" s="14"/>
      <c r="BX147" s="127"/>
      <c r="BY147" s="127"/>
      <c r="BZ147" s="133"/>
      <c r="CA147" s="133"/>
      <c r="CB147" s="133"/>
      <c r="CC147" s="133"/>
      <c r="CD147" s="13"/>
      <c r="CE147" s="127"/>
      <c r="CF147" s="127"/>
      <c r="CG147" s="135"/>
      <c r="CH147" s="135"/>
      <c r="CI147" s="135"/>
      <c r="CJ147" s="135"/>
      <c r="CK147" s="14"/>
      <c r="CL147" s="127"/>
      <c r="CM147" s="127"/>
      <c r="CN147" s="133"/>
      <c r="CO147" s="133"/>
      <c r="CP147" s="133"/>
      <c r="CQ147" s="133"/>
      <c r="CR147" s="14"/>
      <c r="CS147" s="127"/>
      <c r="CT147" s="127"/>
      <c r="CU147" s="133"/>
      <c r="CV147" s="133"/>
      <c r="CW147" s="133"/>
      <c r="CX147" s="133"/>
      <c r="CY147" s="14"/>
    </row>
    <row r="148" spans="1:103">
      <c r="A148" s="83"/>
      <c r="B148" s="83"/>
      <c r="C148" s="83"/>
      <c r="D148" s="85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26"/>
      <c r="AA148" s="271" t="s">
        <v>120</v>
      </c>
      <c r="AB148" s="253"/>
      <c r="AC148" s="254"/>
      <c r="AD148" s="158" t="s">
        <v>44</v>
      </c>
      <c r="AE148" s="117"/>
      <c r="AF148" s="255"/>
      <c r="AG148" s="14"/>
      <c r="AH148" s="186"/>
      <c r="AI148" s="188"/>
      <c r="AJ148" s="188"/>
      <c r="AK148" s="188"/>
      <c r="AL148" s="188"/>
      <c r="AM148" s="188"/>
      <c r="AP148" s="74"/>
      <c r="AQ148" s="67" t="s">
        <v>188</v>
      </c>
      <c r="AR148" s="68" t="s">
        <v>189</v>
      </c>
      <c r="AS148" s="135"/>
      <c r="AT148" s="135"/>
      <c r="AU148" s="135"/>
      <c r="AV148" s="135"/>
      <c r="AW148" s="127"/>
      <c r="AX148" s="127"/>
      <c r="AY148" s="133"/>
      <c r="AZ148" s="133"/>
      <c r="BA148" s="133"/>
      <c r="BB148" s="133"/>
      <c r="BC148" s="166"/>
      <c r="BD148" s="127"/>
      <c r="BE148" s="127"/>
      <c r="BF148" s="142"/>
      <c r="BG148" s="183"/>
      <c r="BH148" s="183"/>
      <c r="BI148" s="133"/>
      <c r="BJ148" s="127"/>
      <c r="BK148" s="127"/>
      <c r="BL148" s="135"/>
      <c r="BM148" s="135"/>
      <c r="BN148" s="135"/>
      <c r="BO148" s="135"/>
      <c r="BP148" s="14"/>
      <c r="BQ148" s="127"/>
      <c r="BR148" s="127"/>
      <c r="BS148" s="133"/>
      <c r="BT148" s="133"/>
      <c r="BU148" s="133"/>
      <c r="BV148" s="133"/>
      <c r="BW148" s="14"/>
      <c r="BX148" s="127"/>
      <c r="BY148" s="127"/>
      <c r="BZ148" s="133"/>
      <c r="CA148" s="133"/>
      <c r="CB148" s="133"/>
      <c r="CC148" s="133"/>
      <c r="CD148" s="13"/>
      <c r="CE148" s="127"/>
      <c r="CF148" s="127"/>
      <c r="CG148" s="135"/>
      <c r="CH148" s="135"/>
      <c r="CI148" s="135"/>
      <c r="CJ148" s="135"/>
      <c r="CK148" s="14"/>
      <c r="CL148" s="127"/>
      <c r="CM148" s="127"/>
      <c r="CN148" s="133"/>
      <c r="CO148" s="133"/>
      <c r="CP148" s="133"/>
      <c r="CQ148" s="133"/>
      <c r="CR148" s="14"/>
      <c r="CS148" s="127"/>
      <c r="CT148" s="127"/>
      <c r="CU148" s="133"/>
      <c r="CV148" s="133"/>
      <c r="CW148" s="133"/>
      <c r="CX148" s="133"/>
      <c r="CY148" s="14"/>
    </row>
    <row r="149" spans="1:103" ht="13.5" thickBot="1">
      <c r="A149" s="83"/>
      <c r="B149" s="83"/>
      <c r="C149" s="83"/>
      <c r="D149" s="83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26"/>
      <c r="AA149" s="271" t="s">
        <v>28</v>
      </c>
      <c r="AB149" s="197"/>
      <c r="AC149" s="254"/>
      <c r="AD149" s="158" t="s">
        <v>45</v>
      </c>
      <c r="AE149" s="117"/>
      <c r="AF149" s="255"/>
      <c r="AG149" s="177"/>
      <c r="AH149" s="189"/>
      <c r="AI149" s="190"/>
      <c r="AJ149" s="189"/>
      <c r="AK149" s="189"/>
      <c r="AL149" s="189"/>
      <c r="AM149" s="189"/>
      <c r="AP149" s="74"/>
      <c r="AQ149" s="69" t="str">
        <f>BN151</f>
        <v/>
      </c>
      <c r="AR149" s="70" t="str">
        <f>BO151</f>
        <v/>
      </c>
      <c r="AS149" s="135"/>
      <c r="AT149" s="135"/>
      <c r="AU149" s="135"/>
      <c r="AV149" s="135"/>
      <c r="AW149" s="127"/>
      <c r="AX149" s="127"/>
      <c r="AY149" s="133"/>
      <c r="AZ149" s="133"/>
      <c r="BA149" s="133"/>
      <c r="BB149" s="133"/>
      <c r="BC149" s="166"/>
      <c r="BD149" s="127"/>
      <c r="BE149" s="127"/>
      <c r="BF149" s="142"/>
      <c r="BG149" s="183"/>
      <c r="BH149" s="183"/>
      <c r="BI149" s="133"/>
      <c r="BJ149" s="127"/>
      <c r="BK149" s="127"/>
      <c r="BL149" s="135"/>
      <c r="BM149" s="135"/>
      <c r="BN149" s="135"/>
      <c r="BO149" s="135"/>
      <c r="BP149" s="14"/>
      <c r="BQ149" s="127"/>
      <c r="BR149" s="127"/>
      <c r="BS149" s="133"/>
      <c r="BT149" s="133"/>
      <c r="BU149" s="133"/>
      <c r="BV149" s="133"/>
      <c r="BW149" s="14"/>
      <c r="BX149" s="127"/>
      <c r="BY149" s="127"/>
      <c r="BZ149" s="133"/>
      <c r="CA149" s="133"/>
      <c r="CB149" s="133"/>
      <c r="CC149" s="133"/>
      <c r="CD149" s="13"/>
      <c r="CE149" s="127"/>
      <c r="CF149" s="127"/>
      <c r="CG149" s="135"/>
      <c r="CH149" s="135"/>
      <c r="CI149" s="135"/>
      <c r="CJ149" s="135"/>
      <c r="CK149" s="14"/>
      <c r="CL149" s="127"/>
      <c r="CM149" s="127"/>
      <c r="CN149" s="133"/>
      <c r="CO149" s="133"/>
      <c r="CP149" s="133"/>
      <c r="CQ149" s="133"/>
      <c r="CR149" s="14"/>
      <c r="CS149" s="127"/>
      <c r="CT149" s="127"/>
      <c r="CU149" s="133"/>
      <c r="CV149" s="133"/>
      <c r="CW149" s="133"/>
      <c r="CX149" s="133"/>
      <c r="CY149" s="14"/>
    </row>
    <row r="150" spans="1:103">
      <c r="A150" s="83"/>
      <c r="B150" s="87"/>
      <c r="C150" s="87"/>
      <c r="D150" s="87"/>
      <c r="E150" s="145"/>
      <c r="F150" s="145"/>
      <c r="G150" s="87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6"/>
      <c r="AA150" s="271" t="s">
        <v>46</v>
      </c>
      <c r="AB150" s="256"/>
      <c r="AC150" s="254"/>
      <c r="AD150" s="158" t="s">
        <v>47</v>
      </c>
      <c r="AE150" s="117"/>
      <c r="AF150" s="255"/>
      <c r="AG150" s="103"/>
      <c r="AH150" s="104"/>
      <c r="AI150" s="16"/>
      <c r="AJ150" s="71"/>
      <c r="AK150" s="71"/>
      <c r="AL150" s="71"/>
      <c r="AM150" s="71"/>
      <c r="AP150" s="454"/>
      <c r="AQ150" s="113" t="s">
        <v>14</v>
      </c>
      <c r="AR150" s="113" t="s">
        <v>13</v>
      </c>
      <c r="AS150" s="485" t="str">
        <f>AS$1</f>
        <v>R</v>
      </c>
      <c r="AT150" s="31" t="str">
        <f t="shared" ref="AT150:AV150" si="140">AT$1</f>
        <v>1Omy</v>
      </c>
      <c r="AU150" s="32" t="str">
        <f t="shared" si="140"/>
        <v>2U</v>
      </c>
      <c r="AV150" s="33" t="str">
        <f t="shared" si="140"/>
        <v>3Ama</v>
      </c>
      <c r="AW150" s="113" t="str">
        <f>AQ150</f>
        <v>Quantity</v>
      </c>
      <c r="AX150" s="113" t="str">
        <f>AR150</f>
        <v>Units</v>
      </c>
      <c r="AY150" s="485">
        <f>AJ145</f>
        <v>0</v>
      </c>
      <c r="AZ150" s="31">
        <f>AK145</f>
        <v>0</v>
      </c>
      <c r="BA150" s="32">
        <f>AL145</f>
        <v>0</v>
      </c>
      <c r="BB150" s="33">
        <f>AM145</f>
        <v>0</v>
      </c>
      <c r="BC150" s="166"/>
      <c r="BD150" s="34" t="s">
        <v>27</v>
      </c>
      <c r="BE150" s="34" t="s">
        <v>28</v>
      </c>
      <c r="BF150" s="35" t="s">
        <v>120</v>
      </c>
      <c r="BG150" s="72" t="s">
        <v>26</v>
      </c>
      <c r="BH150" s="72"/>
      <c r="BI150" s="36" t="s">
        <v>7</v>
      </c>
      <c r="BJ150" s="113" t="str">
        <f>$AQ150</f>
        <v>Quantity</v>
      </c>
      <c r="BK150" s="113" t="str">
        <f>$AR150</f>
        <v>Units</v>
      </c>
      <c r="BL150" s="485" t="str">
        <f>BL$1</f>
        <v>R</v>
      </c>
      <c r="BM150" s="31" t="str">
        <f t="shared" ref="BM150:BO150" si="141">BM$1</f>
        <v>1Omy</v>
      </c>
      <c r="BN150" s="32" t="str">
        <f t="shared" si="141"/>
        <v>2U</v>
      </c>
      <c r="BO150" s="33" t="str">
        <f t="shared" si="141"/>
        <v>3Ama</v>
      </c>
      <c r="BP150" s="191"/>
      <c r="BQ150" s="113" t="str">
        <f>$AQ150</f>
        <v>Quantity</v>
      </c>
      <c r="BR150" s="113" t="str">
        <f>$AR150</f>
        <v>Units</v>
      </c>
      <c r="BS150" s="485" t="str">
        <f>BS$1</f>
        <v>R</v>
      </c>
      <c r="BT150" s="31" t="str">
        <f t="shared" ref="BT150:BV150" si="142">BT$1</f>
        <v>1Omy</v>
      </c>
      <c r="BU150" s="32" t="str">
        <f t="shared" si="142"/>
        <v>2U</v>
      </c>
      <c r="BV150" s="33" t="str">
        <f t="shared" si="142"/>
        <v>3Ama</v>
      </c>
      <c r="BW150" s="191"/>
      <c r="BX150" s="113" t="str">
        <f>$AQ150</f>
        <v>Quantity</v>
      </c>
      <c r="BY150" s="113" t="str">
        <f>$AR150</f>
        <v>Units</v>
      </c>
      <c r="BZ150" s="485" t="str">
        <f>BZ$1</f>
        <v>1-R/U</v>
      </c>
      <c r="CA150" s="31" t="str">
        <f t="shared" ref="CA150:CC150" si="143">CA$1</f>
        <v>1-Omy/R</v>
      </c>
      <c r="CB150" s="32" t="str">
        <f t="shared" si="143"/>
        <v>1-Omy/U</v>
      </c>
      <c r="CC150" s="33" t="str">
        <f t="shared" si="143"/>
        <v>1-ROX/U</v>
      </c>
      <c r="CD150" s="191"/>
      <c r="CE150" s="113" t="str">
        <f>$AQ150</f>
        <v>Quantity</v>
      </c>
      <c r="CF150" s="113" t="str">
        <f>$AR150</f>
        <v>Units</v>
      </c>
      <c r="CG150" s="485" t="str">
        <f>CG$1</f>
        <v>R</v>
      </c>
      <c r="CH150" s="31" t="str">
        <f t="shared" ref="CH150:CJ150" si="144">CH$1</f>
        <v>1Omy</v>
      </c>
      <c r="CI150" s="32" t="str">
        <f t="shared" si="144"/>
        <v>2U</v>
      </c>
      <c r="CJ150" s="33" t="str">
        <f t="shared" si="144"/>
        <v>3Ama</v>
      </c>
      <c r="CK150" s="191"/>
      <c r="CL150" s="113" t="str">
        <f>$AQ150</f>
        <v>Quantity</v>
      </c>
      <c r="CM150" s="113" t="str">
        <f>$AR150</f>
        <v>Units</v>
      </c>
      <c r="CN150" s="485" t="str">
        <f>CN$1</f>
        <v>R</v>
      </c>
      <c r="CO150" s="31" t="str">
        <f t="shared" ref="CO150:CQ150" si="145">CO$1</f>
        <v>1Omy</v>
      </c>
      <c r="CP150" s="32" t="str">
        <f t="shared" si="145"/>
        <v>2U</v>
      </c>
      <c r="CQ150" s="33" t="str">
        <f t="shared" si="145"/>
        <v>3Ama</v>
      </c>
      <c r="CR150" s="191"/>
      <c r="CS150" s="113" t="str">
        <f>$AQ150</f>
        <v>Quantity</v>
      </c>
      <c r="CT150" s="113" t="str">
        <f>$AR150</f>
        <v>Units</v>
      </c>
      <c r="CU150" s="485" t="str">
        <f>CU$1</f>
        <v>1-R/U</v>
      </c>
      <c r="CV150" s="31" t="str">
        <f t="shared" ref="CV150:CX150" si="146">CV$1</f>
        <v>1-Omy/R</v>
      </c>
      <c r="CW150" s="32" t="str">
        <f t="shared" si="146"/>
        <v>1-Omy/U</v>
      </c>
      <c r="CX150" s="33" t="str">
        <f t="shared" si="146"/>
        <v>1-ROX/U</v>
      </c>
      <c r="CY150" s="14"/>
    </row>
    <row r="151" spans="1:103">
      <c r="A151" s="83"/>
      <c r="B151" s="83"/>
      <c r="C151" s="83"/>
      <c r="D151" s="83"/>
      <c r="E151" s="14"/>
      <c r="F151" s="14"/>
      <c r="G151" s="83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16"/>
      <c r="AA151" s="271" t="s">
        <v>48</v>
      </c>
      <c r="AB151" s="257"/>
      <c r="AC151" s="254"/>
      <c r="AD151" s="158" t="s">
        <v>49</v>
      </c>
      <c r="AE151" s="117"/>
      <c r="AF151" s="255"/>
      <c r="AG151" s="105"/>
      <c r="AH151" s="106"/>
      <c r="AI151" s="17"/>
      <c r="AJ151" s="8"/>
      <c r="AK151" s="8"/>
      <c r="AL151" s="8"/>
      <c r="AM151" s="8"/>
      <c r="AP151" s="455" t="str">
        <f>E142</f>
        <v/>
      </c>
      <c r="AQ151" s="488" t="s">
        <v>5</v>
      </c>
      <c r="AR151" s="488" t="s">
        <v>4</v>
      </c>
      <c r="AS151" s="21" t="str">
        <f>IF(ISNUMBER(AJ151),AJ151-($G143*AJ150+$G142),"")</f>
        <v/>
      </c>
      <c r="AT151" s="21" t="str">
        <f>IF(ISNUMBER(AK151),AK151-($G143*AK150+$G142),"")</f>
        <v/>
      </c>
      <c r="AU151" s="21" t="str">
        <f>IF(ISNUMBER(AL151),AL151-($G143*AL150+$G142),"")</f>
        <v/>
      </c>
      <c r="AV151" s="21" t="str">
        <f>IF(ISNUMBER(AM151),AM151-($G143*AM150+$G142),"")</f>
        <v/>
      </c>
      <c r="AW151" s="107">
        <f>$AH150</f>
        <v>0</v>
      </c>
      <c r="AX151" s="107">
        <f>$AI150</f>
        <v>0</v>
      </c>
      <c r="AY151" s="73" t="str">
        <f>IF(ISNUMBER(AJ150),AJ150,"")</f>
        <v/>
      </c>
      <c r="AZ151" s="73" t="str">
        <f>IF(ISNUMBER(AK150),AK150,"")</f>
        <v/>
      </c>
      <c r="BA151" s="73" t="str">
        <f t="shared" ref="BA151:BB151" si="147">IF(ISNUMBER(AL150),AL150,"")</f>
        <v/>
      </c>
      <c r="BB151" s="73" t="str">
        <f t="shared" si="147"/>
        <v/>
      </c>
      <c r="BC151" s="166"/>
      <c r="BD151" s="176" t="str">
        <f>$AA144</f>
        <v>•</v>
      </c>
      <c r="BE151" s="193">
        <f>$D142</f>
        <v>0</v>
      </c>
      <c r="BF151" s="124">
        <f>$B143</f>
        <v>0</v>
      </c>
      <c r="BG151" s="194" t="str">
        <f>$E142</f>
        <v/>
      </c>
      <c r="BH151" s="195"/>
      <c r="BI151" s="196" t="str">
        <f>IF(ISNUMBER($AB153),$AB153,"")</f>
        <v/>
      </c>
      <c r="BJ151" s="489" t="str">
        <f>AH2</f>
        <v>O2 flow per cells</v>
      </c>
      <c r="BK151" s="489" t="str">
        <f>AI2</f>
        <v>pmol/(s*Mill)</v>
      </c>
      <c r="BL151" s="7" t="str">
        <f>IF(ISNUMBER(AS151),AS151/AJ143,"")</f>
        <v/>
      </c>
      <c r="BM151" s="7" t="str">
        <f>IF(ISNUMBER(AT151),AT151/AK143,"")</f>
        <v/>
      </c>
      <c r="BN151" s="7" t="str">
        <f>IF(ISNUMBER(AU151),AU151/AL143,"")</f>
        <v/>
      </c>
      <c r="BO151" s="7" t="str">
        <f>IF(ISNUMBER(AV151),AV151/AM143,"")</f>
        <v/>
      </c>
      <c r="BP151" s="194" t="str">
        <f>$E142</f>
        <v/>
      </c>
      <c r="BQ151" s="6" t="s">
        <v>19</v>
      </c>
      <c r="BR151" s="6" t="s">
        <v>20</v>
      </c>
      <c r="BS151" s="5" t="str">
        <f>IF(ISNUMBER(BL151),BL151/$AQ149,"")</f>
        <v/>
      </c>
      <c r="BT151" s="5" t="str">
        <f>IF(ISNUMBER(BM151),BM151/$AQ149,"")</f>
        <v/>
      </c>
      <c r="BU151" s="5" t="str">
        <f>IF(ISNUMBER(BN151),BN151/$AQ149,"")</f>
        <v/>
      </c>
      <c r="BV151" s="5" t="str">
        <f>IF(ISNUMBER(BO151),BO151/$AQ149,"")</f>
        <v/>
      </c>
      <c r="BW151" s="194" t="str">
        <f>$E142</f>
        <v/>
      </c>
      <c r="BX151" s="6" t="s">
        <v>18</v>
      </c>
      <c r="BY151" s="6" t="s">
        <v>21</v>
      </c>
      <c r="BZ151" s="5" t="str">
        <f>IF(ISNUMBER(BN151),1-BL151/BN151,"")</f>
        <v/>
      </c>
      <c r="CA151" s="5" t="str">
        <f>IF(ISNUMBER(BM151),1-BM151/BL151,"")</f>
        <v/>
      </c>
      <c r="CB151" s="5" t="str">
        <f>IF(ISNUMBER(BM151),1-BM151/BN151,"")</f>
        <v/>
      </c>
      <c r="CC151" s="5" t="str">
        <f>IF(ISNUMBER(BN151),1-BO151/BN151,"")</f>
        <v/>
      </c>
      <c r="CD151" s="194" t="str">
        <f>$E142</f>
        <v/>
      </c>
      <c r="CE151" s="489" t="str">
        <f>AH3</f>
        <v>O2 flow per cells (mt: ROX-corr.)</v>
      </c>
      <c r="CF151" s="489" t="str">
        <f>AI2</f>
        <v>pmol/(s*Mill)</v>
      </c>
      <c r="CG151" s="7" t="str">
        <f>IF(ISNUMBER(BL151),BL151-$AR149,"")</f>
        <v/>
      </c>
      <c r="CH151" s="7" t="str">
        <f t="shared" ref="CH151:CJ151" si="148">IF(ISNUMBER(BM151),BM151-$AR149,"")</f>
        <v/>
      </c>
      <c r="CI151" s="7" t="str">
        <f t="shared" si="148"/>
        <v/>
      </c>
      <c r="CJ151" s="7" t="str">
        <f t="shared" si="148"/>
        <v/>
      </c>
      <c r="CK151" s="194" t="str">
        <f>$E142</f>
        <v/>
      </c>
      <c r="CL151" s="6" t="s">
        <v>3</v>
      </c>
      <c r="CM151" s="6" t="s">
        <v>1</v>
      </c>
      <c r="CN151" s="5" t="str">
        <f>IF(ISNUMBER(CG151),CG151/($AQ149-$AR149),"")</f>
        <v/>
      </c>
      <c r="CO151" s="5" t="str">
        <f t="shared" ref="CO151:CQ151" si="149">IF(ISNUMBER(CH151),CH151/($AQ149-$AR149),"")</f>
        <v/>
      </c>
      <c r="CP151" s="5" t="str">
        <f t="shared" si="149"/>
        <v/>
      </c>
      <c r="CQ151" s="5" t="str">
        <f t="shared" si="149"/>
        <v/>
      </c>
      <c r="CR151" s="194" t="str">
        <f>$E142</f>
        <v/>
      </c>
      <c r="CS151" s="6" t="s">
        <v>2</v>
      </c>
      <c r="CT151" s="6" t="s">
        <v>1</v>
      </c>
      <c r="CU151" s="5" t="str">
        <f>IF(ISNUMBER(CI151),1-CG151/CI151,"")</f>
        <v/>
      </c>
      <c r="CV151" s="5" t="str">
        <f>IF(ISNUMBER(CH151),1-CH151/CG151,"")</f>
        <v/>
      </c>
      <c r="CW151" s="5" t="str">
        <f>IF(ISNUMBER(CH151),1-CH151/CI151,"")</f>
        <v/>
      </c>
      <c r="CX151" s="5" t="str">
        <f>IF(ISNUMBER(CI151),1-CJ151/CI151,"")</f>
        <v/>
      </c>
      <c r="CY151" s="14"/>
    </row>
    <row r="152" spans="1:103">
      <c r="A152" s="83"/>
      <c r="B152" s="83"/>
      <c r="C152" s="83"/>
      <c r="D152" s="83"/>
      <c r="E152" s="83"/>
      <c r="F152" s="83"/>
      <c r="G152" s="83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26"/>
      <c r="AA152" s="272" t="s">
        <v>50</v>
      </c>
      <c r="AB152" s="258"/>
      <c r="AC152" s="259"/>
      <c r="AD152" s="158" t="s">
        <v>178</v>
      </c>
      <c r="AE152" s="256"/>
      <c r="AF152" s="255"/>
      <c r="AG152" s="274"/>
      <c r="AH152" s="275"/>
      <c r="AI152" s="275"/>
      <c r="AJ152" s="276"/>
      <c r="AK152" s="276"/>
      <c r="AL152" s="276"/>
      <c r="AM152" s="276"/>
      <c r="AN152" s="2"/>
      <c r="AO152" s="11"/>
      <c r="AP152" s="74"/>
      <c r="AQ152" s="75"/>
      <c r="AR152" s="75"/>
      <c r="AS152" s="3"/>
      <c r="AT152" s="3"/>
      <c r="AU152" s="3"/>
      <c r="AV152" s="3"/>
      <c r="AW152" s="4"/>
      <c r="AX152" s="4"/>
      <c r="AY152" s="2"/>
      <c r="AZ152" s="2"/>
      <c r="BA152" s="2"/>
      <c r="BB152" s="2"/>
      <c r="BC152" s="76"/>
      <c r="BD152" s="4"/>
      <c r="BE152" s="4"/>
      <c r="BF152" s="75"/>
      <c r="BG152" s="77"/>
      <c r="BH152" s="77"/>
      <c r="BI152" s="2"/>
      <c r="BJ152" s="4"/>
      <c r="BK152" s="4"/>
      <c r="BL152" s="3"/>
      <c r="BM152" s="3"/>
      <c r="BN152" s="3"/>
      <c r="BO152" s="3"/>
      <c r="BP152" s="14"/>
      <c r="BQ152" s="4"/>
      <c r="BR152" s="4"/>
      <c r="BS152" s="2"/>
      <c r="BT152" s="2"/>
      <c r="BU152" s="2"/>
      <c r="BV152" s="2"/>
      <c r="BW152" s="14"/>
      <c r="BX152" s="4"/>
      <c r="BY152" s="4"/>
      <c r="BZ152" s="2"/>
      <c r="CA152" s="2"/>
      <c r="CB152" s="2"/>
      <c r="CC152" s="2"/>
      <c r="CD152" s="13"/>
      <c r="CE152" s="4"/>
      <c r="CF152" s="4"/>
      <c r="CG152" s="3"/>
      <c r="CH152" s="3"/>
      <c r="CI152" s="3"/>
      <c r="CJ152" s="3"/>
      <c r="CK152" s="14"/>
      <c r="CL152" s="4"/>
      <c r="CM152" s="4"/>
      <c r="CN152" s="2"/>
      <c r="CO152" s="2"/>
      <c r="CP152" s="2"/>
      <c r="CQ152" s="2"/>
      <c r="CR152" s="14"/>
      <c r="CS152" s="4"/>
      <c r="CT152" s="4"/>
      <c r="CU152" s="2"/>
      <c r="CV152" s="2"/>
      <c r="CW152" s="2"/>
      <c r="CX152" s="2"/>
      <c r="CY152" s="14"/>
    </row>
    <row r="153" spans="1:103">
      <c r="A153" s="83"/>
      <c r="B153" s="83"/>
      <c r="C153" s="83"/>
      <c r="D153" s="83"/>
      <c r="E153" s="83"/>
      <c r="F153" s="83"/>
      <c r="G153" s="83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26"/>
      <c r="AA153" s="271" t="s">
        <v>51</v>
      </c>
      <c r="AB153" s="260"/>
      <c r="AC153" s="261"/>
      <c r="AD153" s="262" t="s">
        <v>52</v>
      </c>
      <c r="AE153" s="263">
        <v>-2</v>
      </c>
      <c r="AF153" s="255"/>
      <c r="AG153" s="274"/>
      <c r="AH153" s="274"/>
      <c r="AI153" s="274"/>
      <c r="AJ153" s="145"/>
      <c r="AK153" s="145"/>
      <c r="AL153" s="145"/>
      <c r="AM153" s="145"/>
      <c r="AN153" s="133"/>
      <c r="AO153" s="181"/>
      <c r="AP153" s="74"/>
      <c r="AQ153" s="142"/>
      <c r="AR153" s="142"/>
      <c r="AS153" s="135"/>
      <c r="AT153" s="135"/>
      <c r="AU153" s="135"/>
      <c r="AV153" s="135"/>
      <c r="AW153" s="127"/>
      <c r="AX153" s="127"/>
      <c r="AY153" s="133"/>
      <c r="AZ153" s="133"/>
      <c r="BA153" s="133"/>
      <c r="BB153" s="133"/>
      <c r="BC153" s="166"/>
      <c r="BD153" s="127"/>
      <c r="BE153" s="127"/>
      <c r="BF153" s="142"/>
      <c r="BG153" s="183"/>
      <c r="BH153" s="183"/>
      <c r="BI153" s="133"/>
      <c r="BJ153" s="127"/>
      <c r="BK153" s="127"/>
      <c r="BL153" s="135"/>
      <c r="BM153" s="135"/>
      <c r="BN153" s="135"/>
      <c r="BO153" s="135"/>
      <c r="BP153" s="14"/>
      <c r="BQ153" s="127"/>
      <c r="BR153" s="127"/>
      <c r="BS153" s="133"/>
      <c r="BT153" s="133"/>
      <c r="BU153" s="133"/>
      <c r="BV153" s="133"/>
      <c r="BW153" s="14"/>
      <c r="BX153" s="127"/>
      <c r="BY153" s="127"/>
      <c r="BZ153" s="133"/>
      <c r="CA153" s="133"/>
      <c r="CB153" s="133"/>
      <c r="CC153" s="133"/>
      <c r="CD153" s="13"/>
      <c r="CE153" s="127"/>
      <c r="CF153" s="127"/>
      <c r="CG153" s="135"/>
      <c r="CH153" s="135"/>
      <c r="CI153" s="135"/>
      <c r="CJ153" s="135"/>
      <c r="CK153" s="14"/>
      <c r="CL153" s="127"/>
      <c r="CM153" s="127"/>
      <c r="CN153" s="133"/>
      <c r="CO153" s="133"/>
      <c r="CP153" s="133"/>
      <c r="CQ153" s="133"/>
      <c r="CR153" s="14"/>
      <c r="CS153" s="127"/>
      <c r="CT153" s="127"/>
      <c r="CU153" s="133"/>
      <c r="CV153" s="133"/>
      <c r="CW153" s="133"/>
      <c r="CX153" s="133"/>
      <c r="CY153" s="14"/>
    </row>
    <row r="154" spans="1:103" ht="13.5" thickBot="1">
      <c r="A154" s="83"/>
      <c r="B154" s="83"/>
      <c r="C154" s="83"/>
      <c r="D154" s="83"/>
      <c r="E154" s="83"/>
      <c r="F154" s="83"/>
      <c r="G154" s="83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26"/>
      <c r="AA154" s="273" t="s">
        <v>53</v>
      </c>
      <c r="AB154" s="264">
        <v>2</v>
      </c>
      <c r="AC154" s="265" t="s">
        <v>54</v>
      </c>
      <c r="AD154" s="266" t="s">
        <v>55</v>
      </c>
      <c r="AE154" s="267">
        <v>2.5000000000000001E-2</v>
      </c>
      <c r="AF154" s="268"/>
      <c r="AG154" s="274"/>
      <c r="AH154" s="274"/>
      <c r="AI154" s="274"/>
      <c r="AJ154" s="145"/>
      <c r="AK154" s="145"/>
      <c r="AL154" s="145"/>
      <c r="AM154" s="145"/>
      <c r="AN154" s="133"/>
      <c r="AO154" s="181"/>
      <c r="AP154" s="74"/>
      <c r="AQ154" s="142"/>
      <c r="AR154" s="142"/>
      <c r="AS154" s="135"/>
      <c r="AT154" s="135"/>
      <c r="AU154" s="135"/>
      <c r="AV154" s="135"/>
      <c r="AW154" s="127"/>
      <c r="AX154" s="127"/>
      <c r="AY154" s="133"/>
      <c r="AZ154" s="133"/>
      <c r="BA154" s="133"/>
      <c r="BB154" s="133"/>
      <c r="BC154" s="166"/>
      <c r="BD154" s="127"/>
      <c r="BE154" s="127"/>
      <c r="BF154" s="142"/>
      <c r="BG154" s="183"/>
      <c r="BH154" s="183"/>
      <c r="BI154" s="133"/>
      <c r="BJ154" s="127"/>
      <c r="BK154" s="127"/>
      <c r="BL154" s="135"/>
      <c r="BM154" s="135"/>
      <c r="BN154" s="135"/>
      <c r="BO154" s="135"/>
      <c r="BP154" s="14"/>
      <c r="BQ154" s="127"/>
      <c r="BR154" s="127"/>
      <c r="BS154" s="133"/>
      <c r="BT154" s="133"/>
      <c r="BU154" s="133"/>
      <c r="BV154" s="133"/>
      <c r="BW154" s="14"/>
      <c r="BX154" s="127"/>
      <c r="BY154" s="127"/>
      <c r="BZ154" s="133"/>
      <c r="CA154" s="133"/>
      <c r="CB154" s="133"/>
      <c r="CC154" s="133"/>
      <c r="CD154" s="13"/>
      <c r="CE154" s="127"/>
      <c r="CF154" s="127"/>
      <c r="CG154" s="135"/>
      <c r="CH154" s="135"/>
      <c r="CI154" s="135"/>
      <c r="CJ154" s="135"/>
      <c r="CK154" s="14"/>
      <c r="CL154" s="127"/>
      <c r="CM154" s="127"/>
      <c r="CN154" s="133"/>
      <c r="CO154" s="133"/>
      <c r="CP154" s="133"/>
      <c r="CQ154" s="133"/>
      <c r="CR154" s="14"/>
      <c r="CS154" s="127"/>
      <c r="CT154" s="127"/>
      <c r="CU154" s="133"/>
      <c r="CV154" s="133"/>
      <c r="CW154" s="133"/>
      <c r="CX154" s="133"/>
      <c r="CY154" s="14"/>
    </row>
    <row r="155" spans="1:103">
      <c r="A155" s="83"/>
      <c r="B155" s="83"/>
      <c r="C155" s="83"/>
      <c r="D155" s="83"/>
      <c r="E155" s="83"/>
      <c r="F155" s="83"/>
      <c r="G155" s="83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26"/>
      <c r="AH155" s="127"/>
      <c r="AI155" s="127"/>
      <c r="AJ155" s="135"/>
      <c r="AK155" s="135"/>
      <c r="AL155" s="135"/>
      <c r="AM155" s="135"/>
      <c r="AN155" s="133"/>
      <c r="AO155" s="181"/>
      <c r="AP155" s="74"/>
      <c r="AQ155" s="142"/>
      <c r="AR155" s="142"/>
      <c r="AS155" s="135"/>
      <c r="AT155" s="135"/>
      <c r="AU155" s="135"/>
      <c r="AV155" s="135"/>
      <c r="AW155" s="127"/>
      <c r="AX155" s="127"/>
      <c r="AY155" s="133"/>
      <c r="AZ155" s="133"/>
      <c r="BA155" s="133"/>
      <c r="BB155" s="133"/>
      <c r="BC155" s="166"/>
      <c r="BD155" s="127"/>
      <c r="BE155" s="127"/>
      <c r="BF155" s="142"/>
      <c r="BG155" s="183"/>
      <c r="BH155" s="183"/>
      <c r="BI155" s="133"/>
      <c r="BJ155" s="127"/>
      <c r="BK155" s="127"/>
      <c r="BL155" s="135"/>
      <c r="BM155" s="135"/>
      <c r="BN155" s="135"/>
      <c r="BO155" s="135"/>
      <c r="BP155" s="14"/>
      <c r="BQ155" s="127"/>
      <c r="BR155" s="127"/>
      <c r="BS155" s="127"/>
      <c r="BT155" s="127"/>
      <c r="BU155" s="127"/>
      <c r="BV155" s="133"/>
      <c r="BW155" s="14"/>
      <c r="BX155" s="127"/>
      <c r="BY155" s="127"/>
      <c r="BZ155" s="133"/>
      <c r="CA155" s="133"/>
      <c r="CB155" s="133"/>
      <c r="CC155" s="133"/>
      <c r="CD155" s="13"/>
      <c r="CE155" s="127"/>
      <c r="CF155" s="127"/>
      <c r="CG155" s="135"/>
      <c r="CH155" s="135"/>
      <c r="CI155" s="135"/>
      <c r="CJ155" s="135"/>
      <c r="CK155" s="14"/>
      <c r="CL155" s="127"/>
      <c r="CM155" s="127"/>
      <c r="CN155" s="133"/>
      <c r="CO155" s="133"/>
      <c r="CP155" s="133"/>
      <c r="CQ155" s="133"/>
      <c r="CR155" s="14"/>
      <c r="CS155" s="127"/>
      <c r="CT155" s="127"/>
      <c r="CU155" s="133"/>
      <c r="CV155" s="133"/>
      <c r="CW155" s="133"/>
      <c r="CX155" s="133"/>
      <c r="CY155" s="14"/>
    </row>
    <row r="156" spans="1:103">
      <c r="A156" s="83"/>
      <c r="B156" s="83"/>
      <c r="C156" s="83"/>
      <c r="D156" s="83"/>
      <c r="E156" s="83"/>
      <c r="F156" s="83"/>
      <c r="G156" s="83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26"/>
      <c r="AH156" s="127"/>
      <c r="AI156" s="127"/>
      <c r="AJ156" s="135"/>
      <c r="AK156" s="135"/>
      <c r="AL156" s="135"/>
      <c r="AM156" s="135"/>
      <c r="AN156" s="133"/>
      <c r="AO156" s="181"/>
      <c r="AP156" s="74"/>
      <c r="AQ156" s="142"/>
      <c r="AR156" s="142"/>
      <c r="AS156" s="135"/>
      <c r="AT156" s="135"/>
      <c r="AU156" s="135"/>
      <c r="AV156" s="135"/>
      <c r="AW156" s="127"/>
      <c r="AX156" s="127"/>
      <c r="AY156" s="133"/>
      <c r="AZ156" s="133"/>
      <c r="BA156" s="133"/>
      <c r="BB156" s="133"/>
      <c r="BC156" s="166"/>
      <c r="BD156" s="127"/>
      <c r="BE156" s="127"/>
      <c r="BF156" s="142"/>
      <c r="BG156" s="183"/>
      <c r="BH156" s="183"/>
      <c r="BI156" s="133"/>
      <c r="BJ156" s="127"/>
      <c r="BK156" s="127"/>
      <c r="BL156" s="135"/>
      <c r="BM156" s="135"/>
      <c r="BN156" s="135"/>
      <c r="BO156" s="135"/>
      <c r="BP156" s="14"/>
      <c r="BQ156" s="127"/>
      <c r="BR156" s="127"/>
      <c r="BS156" s="127"/>
      <c r="BT156" s="127"/>
      <c r="BU156" s="127"/>
      <c r="BV156" s="133"/>
      <c r="BW156" s="14"/>
      <c r="BX156" s="127"/>
      <c r="BY156" s="127"/>
      <c r="BZ156" s="133"/>
      <c r="CA156" s="133"/>
      <c r="CB156" s="133"/>
      <c r="CC156" s="133"/>
      <c r="CD156" s="13"/>
      <c r="CE156" s="127"/>
      <c r="CF156" s="127"/>
      <c r="CG156" s="135"/>
      <c r="CH156" s="135"/>
      <c r="CI156" s="135"/>
      <c r="CJ156" s="135"/>
      <c r="CK156" s="14"/>
      <c r="CL156" s="127"/>
      <c r="CM156" s="127"/>
      <c r="CN156" s="133"/>
      <c r="CO156" s="133"/>
      <c r="CP156" s="133"/>
      <c r="CQ156" s="133"/>
      <c r="CR156" s="14"/>
      <c r="CS156" s="127"/>
      <c r="CT156" s="127"/>
      <c r="CU156" s="133"/>
      <c r="CV156" s="133"/>
      <c r="CW156" s="133"/>
      <c r="CX156" s="133"/>
      <c r="CY156" s="14"/>
    </row>
    <row r="157" spans="1:103">
      <c r="A157" s="83"/>
      <c r="B157" s="83"/>
      <c r="C157" s="83"/>
      <c r="D157" s="83"/>
      <c r="E157" s="83"/>
      <c r="F157" s="83"/>
      <c r="G157" s="83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AH157" s="127"/>
      <c r="AI157" s="127"/>
      <c r="AJ157" s="135"/>
      <c r="AK157" s="135"/>
      <c r="AL157" s="135"/>
      <c r="AM157" s="135"/>
      <c r="AN157" s="133"/>
      <c r="AO157" s="181"/>
      <c r="AP157" s="74"/>
      <c r="AQ157" s="142"/>
      <c r="AR157" s="142"/>
      <c r="AS157" s="135"/>
      <c r="AT157" s="135"/>
      <c r="AU157" s="135"/>
      <c r="AV157" s="135"/>
      <c r="AW157" s="127"/>
      <c r="AX157" s="127"/>
      <c r="AY157" s="133"/>
      <c r="AZ157" s="133"/>
      <c r="BA157" s="133"/>
      <c r="BB157" s="133"/>
      <c r="BC157" s="166"/>
      <c r="BD157" s="127"/>
      <c r="BE157" s="127"/>
      <c r="BF157" s="142"/>
      <c r="BG157" s="183"/>
      <c r="BH157" s="183"/>
      <c r="BI157" s="133"/>
      <c r="BJ157" s="127"/>
      <c r="BK157" s="127"/>
      <c r="BL157" s="135"/>
      <c r="BM157" s="135"/>
      <c r="BN157" s="135"/>
      <c r="BO157" s="135"/>
      <c r="BP157" s="14"/>
      <c r="BQ157" s="127"/>
      <c r="BR157" s="127"/>
      <c r="BS157" s="127"/>
      <c r="BT157" s="127"/>
      <c r="BU157" s="127"/>
      <c r="BV157" s="133"/>
      <c r="BW157" s="14"/>
      <c r="BX157" s="127"/>
      <c r="BY157" s="127"/>
      <c r="BZ157" s="133"/>
      <c r="CA157" s="133"/>
      <c r="CB157" s="133"/>
      <c r="CC157" s="133"/>
      <c r="CD157" s="13"/>
      <c r="CE157" s="127"/>
      <c r="CF157" s="127"/>
      <c r="CG157" s="135"/>
      <c r="CH157" s="135"/>
      <c r="CI157" s="135"/>
      <c r="CJ157" s="135"/>
      <c r="CK157" s="14"/>
      <c r="CL157" s="127"/>
      <c r="CM157" s="127"/>
      <c r="CN157" s="133"/>
      <c r="CO157" s="133"/>
      <c r="CP157" s="133"/>
      <c r="CQ157" s="133"/>
      <c r="CR157" s="14"/>
      <c r="CS157" s="127"/>
      <c r="CT157" s="127"/>
      <c r="CU157" s="133"/>
      <c r="CV157" s="133"/>
      <c r="CW157" s="133"/>
      <c r="CX157" s="133"/>
      <c r="CY157" s="14"/>
    </row>
    <row r="158" spans="1:103">
      <c r="A158" s="184"/>
      <c r="B158" s="133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26"/>
      <c r="AH158" s="127"/>
      <c r="AI158" s="127"/>
      <c r="AJ158" s="135"/>
      <c r="AK158" s="135"/>
      <c r="AL158" s="135"/>
      <c r="AM158" s="135"/>
      <c r="AN158" s="133"/>
      <c r="AO158" s="181"/>
      <c r="AP158" s="74"/>
      <c r="AQ158" s="142"/>
      <c r="AR158" s="142"/>
      <c r="AS158" s="26" t="str">
        <f>IF(ISNUMBER(AJ158),AJ158-($D151*AJ157+$E151),"")</f>
        <v/>
      </c>
      <c r="AT158" s="26" t="str">
        <f>IF(ISNUMBER(AK158),AK158-($D151*AK157+$E151),"")</f>
        <v/>
      </c>
      <c r="AU158" s="26"/>
      <c r="AV158" s="26" t="str">
        <f>IF(ISNUMBER(AM158),AM158-($D151*AM157+$E151),"")</f>
        <v/>
      </c>
      <c r="AW158" s="127"/>
      <c r="AX158" s="127"/>
      <c r="AY158" s="133"/>
      <c r="AZ158" s="133"/>
      <c r="BA158" s="133"/>
      <c r="BB158" s="133"/>
      <c r="BC158" s="166"/>
      <c r="BD158" s="127"/>
      <c r="BE158" s="127"/>
      <c r="BF158" s="142"/>
      <c r="BG158" s="183"/>
      <c r="BH158" s="183"/>
      <c r="BI158" s="133"/>
      <c r="BJ158" s="127"/>
      <c r="BK158" s="127"/>
      <c r="BL158" s="78" t="str">
        <f>IF(ISNUMBER(AS158),AS158/AJ150,"")</f>
        <v/>
      </c>
      <c r="BM158" s="78" t="str">
        <f>IF(ISNUMBER(AT158),AT158/AK150,"")</f>
        <v/>
      </c>
      <c r="BN158" s="78"/>
      <c r="BO158" s="78" t="str">
        <f>IF(ISNUMBER(AV158),AV158/AM150,"")</f>
        <v/>
      </c>
      <c r="BP158" s="117"/>
      <c r="BQ158" s="141"/>
      <c r="BR158" s="127"/>
      <c r="BS158" s="127"/>
      <c r="BT158" s="127"/>
      <c r="BU158" s="127"/>
      <c r="BV158" s="24"/>
      <c r="BW158" s="117"/>
      <c r="BX158" s="141"/>
      <c r="BY158" s="141"/>
      <c r="BZ158" s="27" t="s">
        <v>0</v>
      </c>
      <c r="CA158" s="24" t="str">
        <f>IF(ISNUMBER(BL158),1-BL158/BM158,"")</f>
        <v/>
      </c>
      <c r="CB158" s="24"/>
      <c r="CC158" s="24"/>
      <c r="CD158" s="197"/>
      <c r="CE158" s="141"/>
      <c r="CF158" s="141"/>
      <c r="CG158" s="147"/>
      <c r="CH158" s="147"/>
      <c r="CI158" s="147"/>
      <c r="CJ158" s="147"/>
      <c r="CK158" s="117"/>
      <c r="CL158" s="141"/>
      <c r="CM158" s="141"/>
      <c r="CN158" s="134"/>
      <c r="CO158" s="134"/>
      <c r="CP158" s="134"/>
      <c r="CQ158" s="134"/>
      <c r="CR158" s="117"/>
      <c r="CS158" s="141"/>
      <c r="CT158" s="141"/>
      <c r="CU158" s="134"/>
      <c r="CV158" s="134"/>
      <c r="CW158" s="134"/>
      <c r="CX158" s="134"/>
      <c r="CY158" s="117"/>
    </row>
    <row r="159" spans="1:103">
      <c r="A159" s="184"/>
      <c r="B159" s="133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26"/>
      <c r="AH159" s="127"/>
      <c r="AI159" s="127"/>
      <c r="AJ159" s="135"/>
      <c r="AK159" s="135"/>
      <c r="AL159" s="135"/>
      <c r="AM159" s="135"/>
      <c r="AN159" s="133"/>
      <c r="AO159" s="181"/>
      <c r="AP159" s="74"/>
      <c r="AQ159" s="142"/>
      <c r="AR159" s="142"/>
      <c r="AS159" s="147"/>
      <c r="AT159" s="147"/>
      <c r="AU159" s="147"/>
      <c r="AV159" s="147"/>
      <c r="AW159" s="127"/>
      <c r="AX159" s="127"/>
      <c r="AY159" s="133"/>
      <c r="AZ159" s="133"/>
      <c r="BA159" s="133"/>
      <c r="BB159" s="133"/>
      <c r="BC159" s="166"/>
      <c r="BD159" s="127"/>
      <c r="BE159" s="127"/>
      <c r="BF159" s="142"/>
      <c r="BG159" s="183"/>
      <c r="BH159" s="183"/>
      <c r="BI159" s="133"/>
      <c r="BJ159" s="127"/>
      <c r="BK159" s="127"/>
      <c r="BL159" s="147"/>
      <c r="BM159" s="147"/>
      <c r="BN159" s="147"/>
      <c r="BO159" s="147"/>
      <c r="BP159" s="117"/>
      <c r="BQ159" s="141"/>
      <c r="BR159" s="127"/>
      <c r="BS159" s="127"/>
      <c r="BT159" s="127"/>
      <c r="BU159" s="127"/>
      <c r="BV159" s="134"/>
      <c r="BW159" s="117"/>
      <c r="BX159" s="141"/>
      <c r="BY159" s="141"/>
      <c r="BZ159" s="134"/>
      <c r="CA159" s="134"/>
      <c r="CB159" s="134"/>
      <c r="CC159" s="134"/>
      <c r="CD159" s="197"/>
      <c r="CE159" s="141"/>
      <c r="CF159" s="141"/>
      <c r="CG159" s="147"/>
      <c r="CH159" s="147"/>
      <c r="CI159" s="147"/>
      <c r="CJ159" s="147"/>
      <c r="CK159" s="117"/>
      <c r="CL159" s="141"/>
      <c r="CM159" s="141"/>
      <c r="CN159" s="134"/>
      <c r="CO159" s="134"/>
      <c r="CP159" s="134"/>
      <c r="CQ159" s="134"/>
      <c r="CR159" s="117"/>
      <c r="CS159" s="141"/>
      <c r="CT159" s="141"/>
      <c r="CU159" s="134"/>
      <c r="CV159" s="134"/>
      <c r="CW159" s="134"/>
      <c r="CX159" s="134"/>
      <c r="CY159" s="117"/>
    </row>
    <row r="160" spans="1:103" ht="13.5" thickBot="1">
      <c r="A160" s="460" t="s">
        <v>68</v>
      </c>
      <c r="B160" s="198" t="str">
        <f>$G$22</f>
        <v>DatLab 7 Template 16-08-02</v>
      </c>
      <c r="C160" s="199"/>
      <c r="D160" s="199"/>
      <c r="E160" s="199"/>
      <c r="F160" s="199"/>
      <c r="G160" s="199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1"/>
      <c r="AA160" s="202"/>
      <c r="AB160" s="202"/>
      <c r="AC160" s="202"/>
      <c r="AD160" s="202"/>
      <c r="AE160" s="202"/>
      <c r="AF160" s="202"/>
      <c r="AG160" s="202"/>
      <c r="AH160" s="12" t="str">
        <f>$B160</f>
        <v>DatLab 7 Template 16-08-02</v>
      </c>
      <c r="AI160" s="161"/>
      <c r="AJ160" s="203"/>
      <c r="AK160" s="203"/>
      <c r="AL160" s="203"/>
      <c r="AM160" s="203"/>
      <c r="AN160" s="204"/>
      <c r="AO160" s="205"/>
      <c r="AP160" s="206"/>
      <c r="AQ160" s="79" t="str">
        <f>$B160</f>
        <v>DatLab 7 Template 16-08-02</v>
      </c>
      <c r="AR160" s="161"/>
      <c r="AS160" s="203"/>
      <c r="AT160" s="203"/>
      <c r="AU160" s="203"/>
      <c r="AV160" s="203"/>
      <c r="AW160" s="161"/>
      <c r="AX160" s="161"/>
      <c r="AY160" s="204"/>
      <c r="AZ160" s="204"/>
      <c r="BA160" s="204"/>
      <c r="BB160" s="204"/>
      <c r="BC160" s="207"/>
      <c r="BD160" s="161"/>
      <c r="BE160" s="161"/>
      <c r="BF160" s="61"/>
      <c r="BG160" s="208"/>
      <c r="BH160" s="208"/>
      <c r="BI160" s="204"/>
      <c r="BJ160" s="79" t="str">
        <f>$B160</f>
        <v>DatLab 7 Template 16-08-02</v>
      </c>
      <c r="BK160" s="161"/>
      <c r="BL160" s="203"/>
      <c r="BM160" s="203"/>
      <c r="BN160" s="203"/>
      <c r="BO160" s="203"/>
      <c r="BP160" s="209"/>
      <c r="BQ160" s="79" t="str">
        <f>$B160</f>
        <v>DatLab 7 Template 16-08-02</v>
      </c>
      <c r="BR160" s="200"/>
      <c r="BS160" s="200"/>
      <c r="BT160" s="200"/>
      <c r="BU160" s="200"/>
      <c r="BV160" s="204"/>
      <c r="BW160" s="209"/>
      <c r="BX160" s="79" t="str">
        <f>$B160</f>
        <v>DatLab 7 Template 16-08-02</v>
      </c>
      <c r="BY160" s="161"/>
      <c r="BZ160" s="204"/>
      <c r="CA160" s="204"/>
      <c r="CB160" s="204"/>
      <c r="CC160" s="204"/>
      <c r="CD160" s="210"/>
      <c r="CE160" s="79" t="str">
        <f>$B160</f>
        <v>DatLab 7 Template 16-08-02</v>
      </c>
      <c r="CF160" s="161"/>
      <c r="CG160" s="203"/>
      <c r="CH160" s="203"/>
      <c r="CI160" s="203"/>
      <c r="CJ160" s="203"/>
      <c r="CK160" s="209"/>
      <c r="CL160" s="79" t="str">
        <f>$B160</f>
        <v>DatLab 7 Template 16-08-02</v>
      </c>
      <c r="CM160" s="161"/>
      <c r="CN160" s="204"/>
      <c r="CO160" s="204"/>
      <c r="CP160" s="204"/>
      <c r="CQ160" s="204"/>
      <c r="CR160" s="209"/>
      <c r="CS160" s="79" t="str">
        <f>$B160</f>
        <v>DatLab 7 Template 16-08-02</v>
      </c>
      <c r="CT160" s="161"/>
      <c r="CU160" s="204"/>
      <c r="CV160" s="204"/>
      <c r="CW160" s="204"/>
      <c r="CX160" s="204"/>
      <c r="CY160" s="209"/>
    </row>
    <row r="161" spans="1:104">
      <c r="A161" s="331" t="s">
        <v>110</v>
      </c>
      <c r="B161" s="285" t="str">
        <f>AA164</f>
        <v>•</v>
      </c>
      <c r="C161" s="277"/>
      <c r="D161" s="30"/>
      <c r="F161" s="55" t="s">
        <v>16</v>
      </c>
      <c r="G161" s="56">
        <f>AC165</f>
        <v>0</v>
      </c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425"/>
      <c r="AC161" s="110"/>
      <c r="AD161" s="110"/>
      <c r="AE161" s="110"/>
      <c r="AF161" s="110"/>
      <c r="AG161" s="110"/>
      <c r="AH161" s="110"/>
      <c r="AI161" s="180" t="s">
        <v>65</v>
      </c>
      <c r="AJ161" s="485" t="str">
        <f>AJ$1</f>
        <v>R</v>
      </c>
      <c r="AK161" s="31" t="str">
        <f t="shared" ref="AK161:AM161" si="150">AK$1</f>
        <v>1Omy</v>
      </c>
      <c r="AL161" s="32" t="str">
        <f t="shared" si="150"/>
        <v>2U</v>
      </c>
      <c r="AM161" s="33" t="str">
        <f t="shared" si="150"/>
        <v>3Ama</v>
      </c>
      <c r="AN161" s="133"/>
      <c r="AO161" s="181"/>
      <c r="AP161" s="74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8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3"/>
      <c r="BR161" s="143"/>
      <c r="BS161" s="143"/>
      <c r="BT161" s="143"/>
      <c r="BU161" s="143"/>
      <c r="BV161" s="143"/>
      <c r="BW161" s="14"/>
      <c r="BY161" s="143"/>
      <c r="BZ161" s="143"/>
      <c r="CA161" s="143"/>
      <c r="CB161" s="143"/>
      <c r="CC161" s="143"/>
      <c r="CD161" s="13"/>
      <c r="CF161" s="143"/>
      <c r="CG161" s="143"/>
      <c r="CH161" s="143"/>
      <c r="CI161" s="143"/>
      <c r="CJ161" s="143"/>
      <c r="CK161" s="13"/>
      <c r="CM161" s="143"/>
      <c r="CN161" s="143"/>
      <c r="CO161" s="143"/>
      <c r="CP161" s="143"/>
      <c r="CQ161" s="143"/>
      <c r="CR161" s="13"/>
      <c r="CT161" s="143"/>
      <c r="CU161" s="143"/>
      <c r="CV161" s="143"/>
      <c r="CW161" s="143"/>
      <c r="CX161" s="143"/>
      <c r="CY161" s="13"/>
    </row>
    <row r="162" spans="1:104">
      <c r="A162" s="452" t="str">
        <f>E162</f>
        <v/>
      </c>
      <c r="B162" s="286" t="s">
        <v>26</v>
      </c>
      <c r="C162" s="88">
        <f>AB167</f>
        <v>0</v>
      </c>
      <c r="D162" s="88">
        <f>AB169</f>
        <v>0</v>
      </c>
      <c r="E162" s="278" t="str">
        <f>IF(ISNUMBER(AB170),AB170+0.01*AB171,"")</f>
        <v/>
      </c>
      <c r="F162" s="279" t="s">
        <v>10</v>
      </c>
      <c r="G162" s="98">
        <f>AE173</f>
        <v>-2</v>
      </c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240" t="str">
        <f>$E162</f>
        <v/>
      </c>
      <c r="AA162" s="176"/>
      <c r="AB162" s="176"/>
      <c r="AC162" s="176"/>
      <c r="AD162" s="176"/>
      <c r="AE162" s="176"/>
      <c r="AF162" s="176"/>
      <c r="AG162" s="176"/>
      <c r="AH162" s="57" t="s">
        <v>215</v>
      </c>
      <c r="AI162" s="58" t="s">
        <v>12</v>
      </c>
      <c r="AJ162" s="182">
        <f>AJ166</f>
        <v>0</v>
      </c>
      <c r="AK162" s="182">
        <f t="shared" ref="AK162:AM162" si="151">AK166</f>
        <v>0</v>
      </c>
      <c r="AL162" s="182">
        <f t="shared" si="151"/>
        <v>0</v>
      </c>
      <c r="AM162" s="182">
        <f t="shared" si="151"/>
        <v>0</v>
      </c>
      <c r="AN162" s="133"/>
      <c r="AO162" s="181"/>
      <c r="AP162" s="74"/>
      <c r="AQ162" s="142"/>
      <c r="AR162" s="142"/>
      <c r="AS162" s="135"/>
      <c r="AT162" s="135"/>
      <c r="AU162" s="135"/>
      <c r="AV162" s="135"/>
      <c r="AW162" s="127"/>
      <c r="AX162" s="127"/>
      <c r="AY162" s="133"/>
      <c r="AZ162" s="133"/>
      <c r="BA162" s="133"/>
      <c r="BB162" s="133"/>
      <c r="BC162" s="166"/>
      <c r="BD162" s="127"/>
      <c r="BE162" s="127"/>
      <c r="BF162" s="142"/>
      <c r="BG162" s="183"/>
      <c r="BH162" s="183"/>
      <c r="BI162" s="133"/>
      <c r="BJ162" s="127"/>
      <c r="BK162" s="127"/>
      <c r="BL162" s="135"/>
      <c r="BM162" s="135"/>
      <c r="BN162" s="135"/>
      <c r="BO162" s="135"/>
      <c r="BP162" s="14"/>
      <c r="BQ162" s="127"/>
      <c r="BR162" s="127"/>
      <c r="BS162" s="133"/>
      <c r="BT162" s="133"/>
      <c r="BU162" s="133"/>
      <c r="BV162" s="133"/>
      <c r="BW162" s="14"/>
      <c r="BX162" s="127"/>
      <c r="BY162" s="127"/>
      <c r="BZ162" s="133"/>
      <c r="CA162" s="133"/>
      <c r="CB162" s="133"/>
      <c r="CC162" s="133"/>
      <c r="CD162" s="13"/>
      <c r="CE162" s="127"/>
      <c r="CF162" s="127"/>
      <c r="CG162" s="135"/>
      <c r="CH162" s="135"/>
      <c r="CI162" s="135"/>
      <c r="CJ162" s="135"/>
      <c r="CK162" s="14"/>
      <c r="CL162" s="127"/>
      <c r="CM162" s="127"/>
      <c r="CN162" s="133"/>
      <c r="CO162" s="133"/>
      <c r="CP162" s="133"/>
      <c r="CQ162" s="133"/>
      <c r="CR162" s="14"/>
      <c r="CS162" s="127"/>
      <c r="CT162" s="127"/>
      <c r="CU162" s="133"/>
      <c r="CV162" s="133"/>
      <c r="CW162" s="133"/>
      <c r="CX162" s="133"/>
      <c r="CY162" s="14"/>
    </row>
    <row r="163" spans="1:104" ht="13.5" thickBot="1">
      <c r="A163" s="457" t="s">
        <v>84</v>
      </c>
      <c r="B163" s="280">
        <f>AB168</f>
        <v>0</v>
      </c>
      <c r="C163" s="281" t="s">
        <v>35</v>
      </c>
      <c r="D163" s="281" t="s">
        <v>181</v>
      </c>
      <c r="E163" s="22">
        <f>E164/G164</f>
        <v>0</v>
      </c>
      <c r="F163" s="279" t="s">
        <v>11</v>
      </c>
      <c r="G163" s="99">
        <f>AE174</f>
        <v>2.5000000000000001E-2</v>
      </c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463" t="s">
        <v>80</v>
      </c>
      <c r="AA163" s="133" t="s">
        <v>83</v>
      </c>
      <c r="AB163" s="51"/>
      <c r="AC163" s="110" t="str">
        <f>$G$3</f>
        <v>DatLab 7</v>
      </c>
      <c r="AD163" s="51"/>
      <c r="AE163" s="51"/>
      <c r="AF163" s="96"/>
      <c r="AG163" s="51"/>
      <c r="AH163" s="59" t="s">
        <v>8</v>
      </c>
      <c r="AI163" s="59" t="s">
        <v>183</v>
      </c>
      <c r="AJ163" s="60">
        <f>$E163-($E163*AJ162/1000)/2</f>
        <v>0</v>
      </c>
      <c r="AK163" s="60">
        <f>$E163-($E163*(SUM(AJ162:AK162))/1000)/2</f>
        <v>0</v>
      </c>
      <c r="AL163" s="60">
        <f>$E163-($E163*(SUM(AJ162:AL162))/1000)/2</f>
        <v>0</v>
      </c>
      <c r="AM163" s="60">
        <f>$E163-($E163*(SUM(AJ162:AM162))/1000)/2</f>
        <v>0</v>
      </c>
      <c r="AN163" s="133"/>
      <c r="AO163" s="181"/>
      <c r="AP163" s="74"/>
      <c r="AQ163" s="142"/>
      <c r="AR163" s="142"/>
      <c r="AS163" s="135"/>
      <c r="AT163" s="135"/>
      <c r="AU163" s="135"/>
      <c r="AV163" s="135"/>
      <c r="AW163" s="127"/>
      <c r="AX163" s="127"/>
      <c r="AY163" s="133"/>
      <c r="AZ163" s="133"/>
      <c r="BA163" s="133"/>
      <c r="BB163" s="133"/>
      <c r="BC163" s="166"/>
      <c r="BD163" s="127"/>
      <c r="BE163" s="127"/>
      <c r="BF163" s="142"/>
      <c r="BG163" s="183"/>
      <c r="BH163" s="183"/>
      <c r="BI163" s="133"/>
      <c r="BJ163" s="127"/>
      <c r="BK163" s="127"/>
      <c r="BL163" s="135"/>
      <c r="BM163" s="135"/>
      <c r="BN163" s="135"/>
      <c r="BO163" s="135"/>
      <c r="BP163" s="14"/>
      <c r="BQ163" s="127"/>
      <c r="BR163" s="127"/>
      <c r="BS163" s="133"/>
      <c r="BT163" s="133"/>
      <c r="BU163" s="133"/>
      <c r="BV163" s="133"/>
      <c r="BW163" s="14"/>
      <c r="BX163" s="127"/>
      <c r="BY163" s="127"/>
      <c r="BZ163" s="133"/>
      <c r="CA163" s="133"/>
      <c r="CB163" s="133"/>
      <c r="CC163" s="133"/>
      <c r="CD163" s="13"/>
      <c r="CE163" s="127"/>
      <c r="CF163" s="127"/>
      <c r="CG163" s="135"/>
      <c r="CH163" s="135"/>
      <c r="CI163" s="135"/>
      <c r="CJ163" s="135"/>
      <c r="CK163" s="14"/>
      <c r="CL163" s="127"/>
      <c r="CM163" s="127"/>
      <c r="CN163" s="133"/>
      <c r="CO163" s="133"/>
      <c r="CP163" s="133"/>
      <c r="CQ163" s="133"/>
      <c r="CR163" s="14"/>
      <c r="CS163" s="127"/>
      <c r="CT163" s="127"/>
      <c r="CU163" s="133"/>
      <c r="CV163" s="133"/>
      <c r="CW163" s="133"/>
      <c r="CX163" s="133"/>
      <c r="CY163" s="14"/>
      <c r="CZ163" s="10" t="s">
        <v>9</v>
      </c>
    </row>
    <row r="164" spans="1:104" ht="14.25" thickTop="1" thickBot="1">
      <c r="A164" s="184"/>
      <c r="B164" s="282">
        <f>AB166</f>
        <v>0</v>
      </c>
      <c r="C164" s="283" t="s">
        <v>7</v>
      </c>
      <c r="D164" s="283" t="s">
        <v>182</v>
      </c>
      <c r="E164" s="100">
        <f>AB173</f>
        <v>0</v>
      </c>
      <c r="F164" s="284" t="s">
        <v>36</v>
      </c>
      <c r="G164" s="62">
        <f>AB174</f>
        <v>2</v>
      </c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241" t="s">
        <v>33</v>
      </c>
      <c r="AA164" s="211" t="s">
        <v>177</v>
      </c>
      <c r="AB164" s="242"/>
      <c r="AC164" s="242"/>
      <c r="AD164" s="242"/>
      <c r="AE164" s="242"/>
      <c r="AF164" s="243"/>
      <c r="AG164" s="117"/>
      <c r="AH164" s="117"/>
      <c r="AI164" s="117"/>
      <c r="AJ164" s="117"/>
      <c r="AK164" s="117"/>
      <c r="AL164" s="117"/>
      <c r="AM164" s="117"/>
      <c r="AP164" s="74"/>
      <c r="AS164" s="135"/>
      <c r="AT164" s="135"/>
      <c r="AU164" s="135"/>
      <c r="AV164" s="135"/>
      <c r="BC164" s="166"/>
      <c r="BD164" s="127"/>
      <c r="BE164" s="127"/>
      <c r="BF164" s="142"/>
      <c r="BG164" s="183"/>
      <c r="BH164" s="183"/>
      <c r="BI164" s="133"/>
      <c r="BJ164" s="127"/>
      <c r="BK164" s="127"/>
      <c r="BL164" s="135"/>
      <c r="BM164" s="135"/>
      <c r="BN164" s="135"/>
      <c r="BO164" s="135"/>
      <c r="BP164" s="14"/>
      <c r="BQ164" s="127"/>
      <c r="BR164" s="127"/>
      <c r="BS164" s="133"/>
      <c r="BT164" s="133"/>
      <c r="BU164" s="133"/>
      <c r="BV164" s="133"/>
      <c r="BW164" s="14"/>
      <c r="BX164" s="127"/>
      <c r="BY164" s="127"/>
      <c r="BZ164" s="133"/>
      <c r="CA164" s="133"/>
      <c r="CB164" s="133"/>
      <c r="CC164" s="133"/>
      <c r="CD164" s="13"/>
      <c r="CE164" s="127"/>
      <c r="CF164" s="127"/>
      <c r="CG164" s="135"/>
      <c r="CH164" s="135"/>
      <c r="CI164" s="135"/>
      <c r="CJ164" s="135"/>
      <c r="CK164" s="14"/>
      <c r="CL164" s="127"/>
      <c r="CM164" s="127"/>
      <c r="CN164" s="133"/>
      <c r="CO164" s="133"/>
      <c r="CP164" s="133"/>
      <c r="CQ164" s="133"/>
      <c r="CR164" s="14"/>
      <c r="CS164" s="127"/>
      <c r="CT164" s="127"/>
      <c r="CU164" s="133"/>
      <c r="CV164" s="133"/>
      <c r="CW164" s="133"/>
      <c r="CX164" s="133"/>
      <c r="CY164" s="14"/>
      <c r="CZ164" s="101" t="s">
        <v>66</v>
      </c>
    </row>
    <row r="165" spans="1:104" ht="13.5" thickBot="1">
      <c r="A165" s="83" t="s">
        <v>69</v>
      </c>
      <c r="B165" s="63"/>
      <c r="C165" s="134"/>
      <c r="D165" s="41"/>
      <c r="E165" s="41"/>
      <c r="F165" s="469" t="s">
        <v>166</v>
      </c>
      <c r="G165" s="469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16"/>
      <c r="AA165" s="269"/>
      <c r="AB165" s="244" t="s">
        <v>56</v>
      </c>
      <c r="AC165" s="245"/>
      <c r="AD165" s="246" t="s">
        <v>37</v>
      </c>
      <c r="AE165" s="247" t="s">
        <v>38</v>
      </c>
      <c r="AF165" s="248"/>
      <c r="AG165" s="102"/>
      <c r="AH165" s="15"/>
      <c r="AI165" s="15"/>
      <c r="AJ165" s="485"/>
      <c r="AK165" s="31"/>
      <c r="AL165" s="32"/>
      <c r="AM165" s="33"/>
      <c r="AN165" s="133"/>
      <c r="AO165" s="181"/>
      <c r="AP165" s="74"/>
      <c r="AS165" s="135"/>
      <c r="AT165" s="135"/>
      <c r="AU165" s="135"/>
      <c r="AV165" s="135"/>
      <c r="AW165" s="127"/>
      <c r="AX165" s="127"/>
      <c r="AY165" s="133"/>
      <c r="AZ165" s="133"/>
      <c r="BA165" s="133"/>
      <c r="BB165" s="133"/>
      <c r="BC165" s="166"/>
      <c r="BD165" s="127"/>
      <c r="BE165" s="127"/>
      <c r="BF165" s="142"/>
      <c r="BG165" s="183"/>
      <c r="BH165" s="183"/>
      <c r="BI165" s="133"/>
      <c r="BJ165" s="127"/>
      <c r="BK165" s="127"/>
      <c r="BL165" s="135"/>
      <c r="BM165" s="135"/>
      <c r="BN165" s="135"/>
      <c r="BO165" s="135"/>
      <c r="BP165" s="14"/>
      <c r="BQ165" s="127"/>
      <c r="BR165" s="127"/>
      <c r="BS165" s="133"/>
      <c r="BT165" s="133"/>
      <c r="BU165" s="133"/>
      <c r="BV165" s="133"/>
      <c r="BW165" s="14"/>
      <c r="BX165" s="127"/>
      <c r="BY165" s="127"/>
      <c r="BZ165" s="133"/>
      <c r="CA165" s="133"/>
      <c r="CB165" s="133"/>
      <c r="CC165" s="133"/>
      <c r="CD165" s="13"/>
      <c r="CE165" s="127"/>
      <c r="CF165" s="127"/>
      <c r="CG165" s="135"/>
      <c r="CH165" s="135"/>
      <c r="CI165" s="135"/>
      <c r="CJ165" s="135"/>
      <c r="CK165" s="14"/>
      <c r="CL165" s="127"/>
      <c r="CM165" s="127"/>
      <c r="CN165" s="133"/>
      <c r="CO165" s="133"/>
      <c r="CP165" s="133"/>
      <c r="CQ165" s="133"/>
      <c r="CR165" s="14"/>
      <c r="CS165" s="127"/>
      <c r="CT165" s="127"/>
      <c r="CU165" s="133"/>
      <c r="CV165" s="133"/>
      <c r="CW165" s="133"/>
      <c r="CX165" s="133"/>
      <c r="CY165" s="14"/>
    </row>
    <row r="166" spans="1:104">
      <c r="A166" s="9" t="s">
        <v>70</v>
      </c>
      <c r="B166" s="83"/>
      <c r="C166" s="13"/>
      <c r="D166" s="185"/>
      <c r="E166" s="8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26"/>
      <c r="AA166" s="270" t="s">
        <v>39</v>
      </c>
      <c r="AB166" s="249"/>
      <c r="AC166" s="250"/>
      <c r="AD166" s="251" t="s">
        <v>40</v>
      </c>
      <c r="AE166" s="247"/>
      <c r="AF166" s="252"/>
      <c r="AG166" s="102"/>
      <c r="AH166" s="186"/>
      <c r="AI166" s="186"/>
      <c r="AJ166" s="133"/>
      <c r="AK166" s="133"/>
      <c r="AL166" s="133"/>
      <c r="AM166" s="133"/>
      <c r="AN166" s="133"/>
      <c r="AO166" s="181"/>
      <c r="AP166" s="74"/>
      <c r="AQ166" s="64" t="s">
        <v>17</v>
      </c>
      <c r="AR166" s="187"/>
      <c r="AS166" s="135"/>
      <c r="AT166" s="135"/>
      <c r="AU166" s="135"/>
      <c r="AV166" s="135"/>
      <c r="AW166" s="127"/>
      <c r="AX166" s="127"/>
      <c r="AY166" s="133"/>
      <c r="AZ166" s="133"/>
      <c r="BA166" s="133"/>
      <c r="BB166" s="133"/>
      <c r="BC166" s="166"/>
      <c r="BD166" s="127"/>
      <c r="BE166" s="127"/>
      <c r="BF166" s="142"/>
      <c r="BG166" s="183"/>
      <c r="BH166" s="183"/>
      <c r="BI166" s="133"/>
      <c r="BJ166" s="127"/>
      <c r="BK166" s="127"/>
      <c r="BL166" s="135"/>
      <c r="BM166" s="135"/>
      <c r="BN166" s="135"/>
      <c r="BO166" s="135"/>
      <c r="BP166" s="14"/>
      <c r="BQ166" s="127"/>
      <c r="BR166" s="127"/>
      <c r="BS166" s="133"/>
      <c r="BT166" s="133"/>
      <c r="BU166" s="133"/>
      <c r="BV166" s="133"/>
      <c r="BW166" s="14"/>
      <c r="BX166" s="127"/>
      <c r="BY166" s="127"/>
      <c r="BZ166" s="133"/>
      <c r="CA166" s="133"/>
      <c r="CB166" s="133"/>
      <c r="CC166" s="133"/>
      <c r="CD166" s="13"/>
      <c r="CE166" s="127"/>
      <c r="CF166" s="127"/>
      <c r="CG166" s="135"/>
      <c r="CH166" s="135"/>
      <c r="CI166" s="135"/>
      <c r="CJ166" s="135"/>
      <c r="CK166" s="14"/>
      <c r="CL166" s="127"/>
      <c r="CM166" s="127"/>
      <c r="CN166" s="133"/>
      <c r="CO166" s="133"/>
      <c r="CP166" s="133"/>
      <c r="CQ166" s="133"/>
      <c r="CR166" s="14"/>
      <c r="CS166" s="127"/>
      <c r="CT166" s="127"/>
      <c r="CU166" s="133"/>
      <c r="CV166" s="133"/>
      <c r="CW166" s="133"/>
      <c r="CX166" s="133"/>
      <c r="CY166" s="14"/>
    </row>
    <row r="167" spans="1:104" ht="13.5" thickBot="1">
      <c r="A167" s="83"/>
      <c r="B167" s="83"/>
      <c r="C167" s="83"/>
      <c r="D167" s="85"/>
      <c r="E167" s="84"/>
      <c r="F167" s="86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26"/>
      <c r="AA167" s="271" t="s">
        <v>41</v>
      </c>
      <c r="AB167" s="253"/>
      <c r="AC167" s="254"/>
      <c r="AD167" s="158" t="s">
        <v>42</v>
      </c>
      <c r="AE167" s="117"/>
      <c r="AF167" s="255"/>
      <c r="AG167" s="14"/>
      <c r="AH167" s="186"/>
      <c r="AI167" s="186"/>
      <c r="AJ167" s="188"/>
      <c r="AK167" s="188"/>
      <c r="AL167" s="188"/>
      <c r="AM167" s="188"/>
      <c r="AN167" s="133"/>
      <c r="AO167" s="181"/>
      <c r="AP167" s="74"/>
      <c r="AQ167" s="65" t="s">
        <v>43</v>
      </c>
      <c r="AR167" s="66"/>
      <c r="AS167" s="135"/>
      <c r="AT167" s="135"/>
      <c r="AU167" s="135"/>
      <c r="AV167" s="135"/>
      <c r="AW167" s="127"/>
      <c r="AX167" s="127"/>
      <c r="AY167" s="133"/>
      <c r="AZ167" s="133"/>
      <c r="BA167" s="133"/>
      <c r="BB167" s="133"/>
      <c r="BC167" s="166"/>
      <c r="BD167" s="127"/>
      <c r="BE167" s="127"/>
      <c r="BF167" s="142"/>
      <c r="BG167" s="183"/>
      <c r="BH167" s="183"/>
      <c r="BI167" s="133"/>
      <c r="BJ167" s="127"/>
      <c r="BK167" s="127"/>
      <c r="BL167" s="135"/>
      <c r="BM167" s="135"/>
      <c r="BN167" s="135"/>
      <c r="BO167" s="135"/>
      <c r="BP167" s="14"/>
      <c r="BQ167" s="127"/>
      <c r="BR167" s="127"/>
      <c r="BS167" s="133"/>
      <c r="BT167" s="133"/>
      <c r="BU167" s="133"/>
      <c r="BV167" s="133"/>
      <c r="BW167" s="14"/>
      <c r="BX167" s="127"/>
      <c r="BY167" s="127"/>
      <c r="BZ167" s="133"/>
      <c r="CA167" s="133"/>
      <c r="CB167" s="133"/>
      <c r="CC167" s="133"/>
      <c r="CD167" s="13"/>
      <c r="CE167" s="127"/>
      <c r="CF167" s="127"/>
      <c r="CG167" s="135"/>
      <c r="CH167" s="135"/>
      <c r="CI167" s="135"/>
      <c r="CJ167" s="135"/>
      <c r="CK167" s="14"/>
      <c r="CL167" s="127"/>
      <c r="CM167" s="127"/>
      <c r="CN167" s="133"/>
      <c r="CO167" s="133"/>
      <c r="CP167" s="133"/>
      <c r="CQ167" s="133"/>
      <c r="CR167" s="14"/>
      <c r="CS167" s="127"/>
      <c r="CT167" s="127"/>
      <c r="CU167" s="133"/>
      <c r="CV167" s="133"/>
      <c r="CW167" s="133"/>
      <c r="CX167" s="133"/>
      <c r="CY167" s="14"/>
    </row>
    <row r="168" spans="1:104">
      <c r="A168" s="83"/>
      <c r="B168" s="83"/>
      <c r="C168" s="83"/>
      <c r="D168" s="85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26"/>
      <c r="AA168" s="271" t="s">
        <v>120</v>
      </c>
      <c r="AB168" s="253"/>
      <c r="AC168" s="254"/>
      <c r="AD168" s="158" t="s">
        <v>44</v>
      </c>
      <c r="AE168" s="117"/>
      <c r="AF168" s="255"/>
      <c r="AG168" s="14"/>
      <c r="AH168" s="186"/>
      <c r="AI168" s="188"/>
      <c r="AJ168" s="188"/>
      <c r="AK168" s="188"/>
      <c r="AL168" s="188"/>
      <c r="AM168" s="188"/>
      <c r="AP168" s="74"/>
      <c r="AQ168" s="67" t="s">
        <v>188</v>
      </c>
      <c r="AR168" s="68" t="s">
        <v>189</v>
      </c>
      <c r="AS168" s="135"/>
      <c r="AT168" s="135"/>
      <c r="AU168" s="135"/>
      <c r="AV168" s="135"/>
      <c r="AW168" s="127"/>
      <c r="AX168" s="127"/>
      <c r="AY168" s="133"/>
      <c r="AZ168" s="133"/>
      <c r="BA168" s="133"/>
      <c r="BB168" s="133"/>
      <c r="BC168" s="166"/>
      <c r="BD168" s="127"/>
      <c r="BE168" s="127"/>
      <c r="BF168" s="142"/>
      <c r="BG168" s="183"/>
      <c r="BH168" s="183"/>
      <c r="BI168" s="133"/>
      <c r="BJ168" s="127"/>
      <c r="BK168" s="127"/>
      <c r="BL168" s="135"/>
      <c r="BM168" s="135"/>
      <c r="BN168" s="135"/>
      <c r="BO168" s="135"/>
      <c r="BP168" s="14"/>
      <c r="BQ168" s="127"/>
      <c r="BR168" s="127"/>
      <c r="BS168" s="133"/>
      <c r="BT168" s="133"/>
      <c r="BU168" s="133"/>
      <c r="BV168" s="133"/>
      <c r="BW168" s="14"/>
      <c r="BX168" s="127"/>
      <c r="BY168" s="127"/>
      <c r="BZ168" s="133"/>
      <c r="CA168" s="133"/>
      <c r="CB168" s="133"/>
      <c r="CC168" s="133"/>
      <c r="CD168" s="13"/>
      <c r="CE168" s="127"/>
      <c r="CF168" s="127"/>
      <c r="CG168" s="135"/>
      <c r="CH168" s="135"/>
      <c r="CI168" s="135"/>
      <c r="CJ168" s="135"/>
      <c r="CK168" s="14"/>
      <c r="CL168" s="127"/>
      <c r="CM168" s="127"/>
      <c r="CN168" s="133"/>
      <c r="CO168" s="133"/>
      <c r="CP168" s="133"/>
      <c r="CQ168" s="133"/>
      <c r="CR168" s="14"/>
      <c r="CS168" s="127"/>
      <c r="CT168" s="127"/>
      <c r="CU168" s="133"/>
      <c r="CV168" s="133"/>
      <c r="CW168" s="133"/>
      <c r="CX168" s="133"/>
      <c r="CY168" s="14"/>
    </row>
    <row r="169" spans="1:104" ht="13.5" thickBot="1">
      <c r="A169" s="83"/>
      <c r="B169" s="83"/>
      <c r="C169" s="83"/>
      <c r="D169" s="83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26"/>
      <c r="AA169" s="271" t="s">
        <v>28</v>
      </c>
      <c r="AB169" s="197"/>
      <c r="AC169" s="254"/>
      <c r="AD169" s="158" t="s">
        <v>45</v>
      </c>
      <c r="AE169" s="117"/>
      <c r="AF169" s="255"/>
      <c r="AG169" s="177"/>
      <c r="AH169" s="189"/>
      <c r="AI169" s="190"/>
      <c r="AJ169" s="189"/>
      <c r="AK169" s="189"/>
      <c r="AL169" s="189"/>
      <c r="AM169" s="189"/>
      <c r="AP169" s="74"/>
      <c r="AQ169" s="69" t="str">
        <f>BN171</f>
        <v/>
      </c>
      <c r="AR169" s="70" t="str">
        <f>BO171</f>
        <v/>
      </c>
      <c r="AS169" s="135"/>
      <c r="AT169" s="135"/>
      <c r="AU169" s="135"/>
      <c r="AV169" s="135"/>
      <c r="AW169" s="127"/>
      <c r="AX169" s="127"/>
      <c r="AY169" s="133"/>
      <c r="AZ169" s="133"/>
      <c r="BA169" s="133"/>
      <c r="BB169" s="133"/>
      <c r="BC169" s="166"/>
      <c r="BD169" s="127"/>
      <c r="BE169" s="127"/>
      <c r="BF169" s="142"/>
      <c r="BG169" s="183"/>
      <c r="BH169" s="183"/>
      <c r="BI169" s="133"/>
      <c r="BJ169" s="127"/>
      <c r="BK169" s="127"/>
      <c r="BL169" s="135"/>
      <c r="BM169" s="135"/>
      <c r="BN169" s="135"/>
      <c r="BO169" s="135"/>
      <c r="BP169" s="14"/>
      <c r="BQ169" s="127"/>
      <c r="BR169" s="127"/>
      <c r="BS169" s="133"/>
      <c r="BT169" s="133"/>
      <c r="BU169" s="133"/>
      <c r="BV169" s="133"/>
      <c r="BW169" s="14"/>
      <c r="BX169" s="127"/>
      <c r="BY169" s="127"/>
      <c r="BZ169" s="133"/>
      <c r="CA169" s="133"/>
      <c r="CB169" s="133"/>
      <c r="CC169" s="133"/>
      <c r="CD169" s="13"/>
      <c r="CE169" s="127"/>
      <c r="CF169" s="127"/>
      <c r="CG169" s="135"/>
      <c r="CH169" s="135"/>
      <c r="CI169" s="135"/>
      <c r="CJ169" s="135"/>
      <c r="CK169" s="14"/>
      <c r="CL169" s="127"/>
      <c r="CM169" s="127"/>
      <c r="CN169" s="133"/>
      <c r="CO169" s="133"/>
      <c r="CP169" s="133"/>
      <c r="CQ169" s="133"/>
      <c r="CR169" s="14"/>
      <c r="CS169" s="127"/>
      <c r="CT169" s="127"/>
      <c r="CU169" s="133"/>
      <c r="CV169" s="133"/>
      <c r="CW169" s="133"/>
      <c r="CX169" s="133"/>
      <c r="CY169" s="14"/>
    </row>
    <row r="170" spans="1:104">
      <c r="A170" s="83"/>
      <c r="B170" s="87"/>
      <c r="C170" s="87"/>
      <c r="D170" s="87"/>
      <c r="E170" s="145"/>
      <c r="F170" s="145"/>
      <c r="G170" s="87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6"/>
      <c r="AA170" s="271" t="s">
        <v>46</v>
      </c>
      <c r="AB170" s="256"/>
      <c r="AC170" s="254"/>
      <c r="AD170" s="158" t="s">
        <v>47</v>
      </c>
      <c r="AE170" s="117"/>
      <c r="AF170" s="255"/>
      <c r="AG170" s="103"/>
      <c r="AH170" s="104"/>
      <c r="AI170" s="16"/>
      <c r="AJ170" s="71"/>
      <c r="AK170" s="71"/>
      <c r="AL170" s="71"/>
      <c r="AM170" s="71"/>
      <c r="AP170" s="454"/>
      <c r="AQ170" s="113" t="s">
        <v>14</v>
      </c>
      <c r="AR170" s="113" t="s">
        <v>13</v>
      </c>
      <c r="AS170" s="485" t="str">
        <f>AS$1</f>
        <v>R</v>
      </c>
      <c r="AT170" s="31" t="str">
        <f t="shared" ref="AT170:AV170" si="152">AT$1</f>
        <v>1Omy</v>
      </c>
      <c r="AU170" s="32" t="str">
        <f t="shared" si="152"/>
        <v>2U</v>
      </c>
      <c r="AV170" s="33" t="str">
        <f t="shared" si="152"/>
        <v>3Ama</v>
      </c>
      <c r="AW170" s="113" t="str">
        <f>AQ170</f>
        <v>Quantity</v>
      </c>
      <c r="AX170" s="113" t="str">
        <f>AR170</f>
        <v>Units</v>
      </c>
      <c r="AY170" s="485">
        <f>AJ165</f>
        <v>0</v>
      </c>
      <c r="AZ170" s="31">
        <f>AK165</f>
        <v>0</v>
      </c>
      <c r="BA170" s="32">
        <f>AL165</f>
        <v>0</v>
      </c>
      <c r="BB170" s="33">
        <f>AM165</f>
        <v>0</v>
      </c>
      <c r="BC170" s="166"/>
      <c r="BD170" s="34" t="s">
        <v>27</v>
      </c>
      <c r="BE170" s="34" t="s">
        <v>28</v>
      </c>
      <c r="BF170" s="35" t="s">
        <v>120</v>
      </c>
      <c r="BG170" s="72" t="s">
        <v>26</v>
      </c>
      <c r="BH170" s="72"/>
      <c r="BI170" s="36" t="s">
        <v>7</v>
      </c>
      <c r="BJ170" s="113" t="str">
        <f>$AQ170</f>
        <v>Quantity</v>
      </c>
      <c r="BK170" s="113" t="str">
        <f>$AR170</f>
        <v>Units</v>
      </c>
      <c r="BL170" s="485" t="str">
        <f>BL$1</f>
        <v>R</v>
      </c>
      <c r="BM170" s="31" t="str">
        <f t="shared" ref="BM170:BO170" si="153">BM$1</f>
        <v>1Omy</v>
      </c>
      <c r="BN170" s="32" t="str">
        <f t="shared" si="153"/>
        <v>2U</v>
      </c>
      <c r="BO170" s="33" t="str">
        <f t="shared" si="153"/>
        <v>3Ama</v>
      </c>
      <c r="BP170" s="191"/>
      <c r="BQ170" s="113" t="str">
        <f>$AQ170</f>
        <v>Quantity</v>
      </c>
      <c r="BR170" s="113" t="str">
        <f>$AR170</f>
        <v>Units</v>
      </c>
      <c r="BS170" s="485" t="str">
        <f>BS$1</f>
        <v>R</v>
      </c>
      <c r="BT170" s="31" t="str">
        <f t="shared" ref="BT170:BV170" si="154">BT$1</f>
        <v>1Omy</v>
      </c>
      <c r="BU170" s="32" t="str">
        <f t="shared" si="154"/>
        <v>2U</v>
      </c>
      <c r="BV170" s="33" t="str">
        <f t="shared" si="154"/>
        <v>3Ama</v>
      </c>
      <c r="BW170" s="191"/>
      <c r="BX170" s="113" t="str">
        <f>$AQ170</f>
        <v>Quantity</v>
      </c>
      <c r="BY170" s="113" t="str">
        <f>$AR170</f>
        <v>Units</v>
      </c>
      <c r="BZ170" s="485" t="str">
        <f>BZ$1</f>
        <v>1-R/U</v>
      </c>
      <c r="CA170" s="31" t="str">
        <f t="shared" ref="CA170:CC170" si="155">CA$1</f>
        <v>1-Omy/R</v>
      </c>
      <c r="CB170" s="32" t="str">
        <f t="shared" si="155"/>
        <v>1-Omy/U</v>
      </c>
      <c r="CC170" s="33" t="str">
        <f t="shared" si="155"/>
        <v>1-ROX/U</v>
      </c>
      <c r="CD170" s="191"/>
      <c r="CE170" s="113" t="str">
        <f>$AQ170</f>
        <v>Quantity</v>
      </c>
      <c r="CF170" s="113" t="str">
        <f>$AR170</f>
        <v>Units</v>
      </c>
      <c r="CG170" s="485" t="str">
        <f>CG$1</f>
        <v>R</v>
      </c>
      <c r="CH170" s="31" t="str">
        <f t="shared" ref="CH170:CJ170" si="156">CH$1</f>
        <v>1Omy</v>
      </c>
      <c r="CI170" s="32" t="str">
        <f t="shared" si="156"/>
        <v>2U</v>
      </c>
      <c r="CJ170" s="33" t="str">
        <f t="shared" si="156"/>
        <v>3Ama</v>
      </c>
      <c r="CK170" s="191"/>
      <c r="CL170" s="113" t="str">
        <f>$AQ170</f>
        <v>Quantity</v>
      </c>
      <c r="CM170" s="113" t="str">
        <f>$AR170</f>
        <v>Units</v>
      </c>
      <c r="CN170" s="485" t="str">
        <f>CN$1</f>
        <v>R</v>
      </c>
      <c r="CO170" s="31" t="str">
        <f t="shared" ref="CO170:CQ170" si="157">CO$1</f>
        <v>1Omy</v>
      </c>
      <c r="CP170" s="32" t="str">
        <f t="shared" si="157"/>
        <v>2U</v>
      </c>
      <c r="CQ170" s="33" t="str">
        <f t="shared" si="157"/>
        <v>3Ama</v>
      </c>
      <c r="CR170" s="191"/>
      <c r="CS170" s="113" t="str">
        <f>$AQ170</f>
        <v>Quantity</v>
      </c>
      <c r="CT170" s="113" t="str">
        <f>$AR170</f>
        <v>Units</v>
      </c>
      <c r="CU170" s="485" t="str">
        <f>CU$1</f>
        <v>1-R/U</v>
      </c>
      <c r="CV170" s="31" t="str">
        <f t="shared" ref="CV170:CX170" si="158">CV$1</f>
        <v>1-Omy/R</v>
      </c>
      <c r="CW170" s="32" t="str">
        <f t="shared" si="158"/>
        <v>1-Omy/U</v>
      </c>
      <c r="CX170" s="33" t="str">
        <f t="shared" si="158"/>
        <v>1-ROX/U</v>
      </c>
      <c r="CY170" s="14"/>
    </row>
    <row r="171" spans="1:104">
      <c r="A171" s="83"/>
      <c r="B171" s="83"/>
      <c r="C171" s="83"/>
      <c r="D171" s="83"/>
      <c r="E171" s="14"/>
      <c r="F171" s="14"/>
      <c r="G171" s="83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16"/>
      <c r="AA171" s="271" t="s">
        <v>48</v>
      </c>
      <c r="AB171" s="257"/>
      <c r="AC171" s="254"/>
      <c r="AD171" s="158" t="s">
        <v>49</v>
      </c>
      <c r="AE171" s="117"/>
      <c r="AF171" s="255"/>
      <c r="AG171" s="105"/>
      <c r="AH171" s="106"/>
      <c r="AI171" s="17"/>
      <c r="AJ171" s="8"/>
      <c r="AK171" s="8"/>
      <c r="AL171" s="8"/>
      <c r="AM171" s="8"/>
      <c r="AP171" s="455" t="str">
        <f>E162</f>
        <v/>
      </c>
      <c r="AQ171" s="488" t="s">
        <v>5</v>
      </c>
      <c r="AR171" s="488" t="s">
        <v>4</v>
      </c>
      <c r="AS171" s="21" t="str">
        <f>IF(ISNUMBER(AJ171),AJ171-($G163*AJ170+$G162),"")</f>
        <v/>
      </c>
      <c r="AT171" s="21" t="str">
        <f>IF(ISNUMBER(AK171),AK171-($G163*AK170+$G162),"")</f>
        <v/>
      </c>
      <c r="AU171" s="21" t="str">
        <f>IF(ISNUMBER(AL171),AL171-($G163*AL170+$G162),"")</f>
        <v/>
      </c>
      <c r="AV171" s="21" t="str">
        <f>IF(ISNUMBER(AM171),AM171-($G163*AM170+$G162),"")</f>
        <v/>
      </c>
      <c r="AW171" s="107">
        <f>$AH170</f>
        <v>0</v>
      </c>
      <c r="AX171" s="107">
        <f>$AI170</f>
        <v>0</v>
      </c>
      <c r="AY171" s="73" t="str">
        <f>IF(ISNUMBER(AJ170),AJ170,"")</f>
        <v/>
      </c>
      <c r="AZ171" s="73" t="str">
        <f>IF(ISNUMBER(AK170),AK170,"")</f>
        <v/>
      </c>
      <c r="BA171" s="73" t="str">
        <f t="shared" ref="BA171:BB171" si="159">IF(ISNUMBER(AL170),AL170,"")</f>
        <v/>
      </c>
      <c r="BB171" s="73" t="str">
        <f t="shared" si="159"/>
        <v/>
      </c>
      <c r="BC171" s="166"/>
      <c r="BD171" s="176" t="str">
        <f>$AA164</f>
        <v>•</v>
      </c>
      <c r="BE171" s="193">
        <f>$D162</f>
        <v>0</v>
      </c>
      <c r="BF171" s="124">
        <f>$B163</f>
        <v>0</v>
      </c>
      <c r="BG171" s="194" t="str">
        <f>$E162</f>
        <v/>
      </c>
      <c r="BH171" s="195"/>
      <c r="BI171" s="196" t="str">
        <f>IF(ISNUMBER($AB173),$AB173,"")</f>
        <v/>
      </c>
      <c r="BJ171" s="489" t="str">
        <f>AH2</f>
        <v>O2 flow per cells</v>
      </c>
      <c r="BK171" s="489" t="str">
        <f>AI2</f>
        <v>pmol/(s*Mill)</v>
      </c>
      <c r="BL171" s="7" t="str">
        <f>IF(ISNUMBER(AS171),AS171/AJ163,"")</f>
        <v/>
      </c>
      <c r="BM171" s="7" t="str">
        <f>IF(ISNUMBER(AT171),AT171/AK163,"")</f>
        <v/>
      </c>
      <c r="BN171" s="7" t="str">
        <f>IF(ISNUMBER(AU171),AU171/AL163,"")</f>
        <v/>
      </c>
      <c r="BO171" s="7" t="str">
        <f>IF(ISNUMBER(AV171),AV171/AM163,"")</f>
        <v/>
      </c>
      <c r="BP171" s="194" t="str">
        <f>$E162</f>
        <v/>
      </c>
      <c r="BQ171" s="6" t="s">
        <v>19</v>
      </c>
      <c r="BR171" s="6" t="s">
        <v>20</v>
      </c>
      <c r="BS171" s="5" t="str">
        <f>IF(ISNUMBER(BL171),BL171/$AQ169,"")</f>
        <v/>
      </c>
      <c r="BT171" s="5" t="str">
        <f>IF(ISNUMBER(BM171),BM171/$AQ169,"")</f>
        <v/>
      </c>
      <c r="BU171" s="5" t="str">
        <f>IF(ISNUMBER(BN171),BN171/$AQ169,"")</f>
        <v/>
      </c>
      <c r="BV171" s="5" t="str">
        <f>IF(ISNUMBER(BO171),BO171/$AQ169,"")</f>
        <v/>
      </c>
      <c r="BW171" s="194" t="str">
        <f>$E162</f>
        <v/>
      </c>
      <c r="BX171" s="6" t="s">
        <v>18</v>
      </c>
      <c r="BY171" s="6" t="s">
        <v>21</v>
      </c>
      <c r="BZ171" s="5" t="str">
        <f>IF(ISNUMBER(BN171),1-BL171/BN171,"")</f>
        <v/>
      </c>
      <c r="CA171" s="5" t="str">
        <f>IF(ISNUMBER(BM171),1-BM171/BL171,"")</f>
        <v/>
      </c>
      <c r="CB171" s="5" t="str">
        <f>IF(ISNUMBER(BM171),1-BM171/BN171,"")</f>
        <v/>
      </c>
      <c r="CC171" s="5" t="str">
        <f>IF(ISNUMBER(BN171),1-BO171/BN171,"")</f>
        <v/>
      </c>
      <c r="CD171" s="194" t="str">
        <f>$E162</f>
        <v/>
      </c>
      <c r="CE171" s="489" t="str">
        <f>AH3</f>
        <v>O2 flow per cells (mt: ROX-corr.)</v>
      </c>
      <c r="CF171" s="489" t="str">
        <f>AI2</f>
        <v>pmol/(s*Mill)</v>
      </c>
      <c r="CG171" s="7" t="str">
        <f>IF(ISNUMBER(BL171),BL171-$AR169,"")</f>
        <v/>
      </c>
      <c r="CH171" s="7" t="str">
        <f t="shared" ref="CH171:CJ171" si="160">IF(ISNUMBER(BM171),BM171-$AR169,"")</f>
        <v/>
      </c>
      <c r="CI171" s="7" t="str">
        <f t="shared" si="160"/>
        <v/>
      </c>
      <c r="CJ171" s="7" t="str">
        <f t="shared" si="160"/>
        <v/>
      </c>
      <c r="CK171" s="194" t="str">
        <f>$E162</f>
        <v/>
      </c>
      <c r="CL171" s="6" t="s">
        <v>3</v>
      </c>
      <c r="CM171" s="6" t="s">
        <v>1</v>
      </c>
      <c r="CN171" s="5" t="str">
        <f>IF(ISNUMBER(CG171),CG171/($AQ169-$AR169),"")</f>
        <v/>
      </c>
      <c r="CO171" s="5" t="str">
        <f t="shared" ref="CO171:CQ171" si="161">IF(ISNUMBER(CH171),CH171/($AQ169-$AR169),"")</f>
        <v/>
      </c>
      <c r="CP171" s="5" t="str">
        <f t="shared" si="161"/>
        <v/>
      </c>
      <c r="CQ171" s="5" t="str">
        <f t="shared" si="161"/>
        <v/>
      </c>
      <c r="CR171" s="194" t="str">
        <f>$E162</f>
        <v/>
      </c>
      <c r="CS171" s="6" t="s">
        <v>2</v>
      </c>
      <c r="CT171" s="6" t="s">
        <v>1</v>
      </c>
      <c r="CU171" s="5" t="str">
        <f>IF(ISNUMBER(CI171),1-CG171/CI171,"")</f>
        <v/>
      </c>
      <c r="CV171" s="5" t="str">
        <f>IF(ISNUMBER(CH171),1-CH171/CG171,"")</f>
        <v/>
      </c>
      <c r="CW171" s="5" t="str">
        <f>IF(ISNUMBER(CH171),1-CH171/CI171,"")</f>
        <v/>
      </c>
      <c r="CX171" s="5" t="str">
        <f>IF(ISNUMBER(CI171),1-CJ171/CI171,"")</f>
        <v/>
      </c>
      <c r="CY171" s="14"/>
    </row>
    <row r="172" spans="1:104">
      <c r="A172" s="83"/>
      <c r="B172" s="83"/>
      <c r="C172" s="83"/>
      <c r="D172" s="83"/>
      <c r="E172" s="83"/>
      <c r="F172" s="83"/>
      <c r="G172" s="83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26"/>
      <c r="AA172" s="272" t="s">
        <v>50</v>
      </c>
      <c r="AB172" s="258"/>
      <c r="AC172" s="259"/>
      <c r="AD172" s="158" t="s">
        <v>178</v>
      </c>
      <c r="AE172" s="256"/>
      <c r="AF172" s="255"/>
      <c r="AG172" s="274"/>
      <c r="AH172" s="275"/>
      <c r="AI172" s="275"/>
      <c r="AJ172" s="276"/>
      <c r="AK172" s="276"/>
      <c r="AL172" s="276"/>
      <c r="AM172" s="276"/>
      <c r="AN172" s="2"/>
      <c r="AO172" s="11"/>
      <c r="AP172" s="74"/>
      <c r="AQ172" s="75"/>
      <c r="AR172" s="75"/>
      <c r="AS172" s="3"/>
      <c r="AT172" s="3"/>
      <c r="AU172" s="3"/>
      <c r="AV172" s="3"/>
      <c r="AW172" s="4"/>
      <c r="AX172" s="4"/>
      <c r="AY172" s="2"/>
      <c r="AZ172" s="2"/>
      <c r="BA172" s="2"/>
      <c r="BB172" s="2"/>
      <c r="BC172" s="76"/>
      <c r="BD172" s="4"/>
      <c r="BE172" s="4"/>
      <c r="BF172" s="75"/>
      <c r="BG172" s="77"/>
      <c r="BH172" s="77"/>
      <c r="BI172" s="2"/>
      <c r="BJ172" s="4"/>
      <c r="BK172" s="4"/>
      <c r="BL172" s="3"/>
      <c r="BM172" s="3"/>
      <c r="BN172" s="3"/>
      <c r="BO172" s="3"/>
      <c r="BP172" s="14"/>
      <c r="BQ172" s="4"/>
      <c r="BR172" s="4"/>
      <c r="BS172" s="2"/>
      <c r="BT172" s="2"/>
      <c r="BU172" s="2"/>
      <c r="BV172" s="2"/>
      <c r="BW172" s="14"/>
      <c r="BX172" s="4"/>
      <c r="BY172" s="4"/>
      <c r="BZ172" s="2"/>
      <c r="CA172" s="2"/>
      <c r="CB172" s="2"/>
      <c r="CC172" s="2"/>
      <c r="CD172" s="13"/>
      <c r="CE172" s="4"/>
      <c r="CF172" s="4"/>
      <c r="CG172" s="3"/>
      <c r="CH172" s="3"/>
      <c r="CI172" s="3"/>
      <c r="CJ172" s="3"/>
      <c r="CK172" s="14"/>
      <c r="CL172" s="4"/>
      <c r="CM172" s="4"/>
      <c r="CN172" s="2"/>
      <c r="CO172" s="2"/>
      <c r="CP172" s="2"/>
      <c r="CQ172" s="2"/>
      <c r="CR172" s="14"/>
      <c r="CS172" s="4"/>
      <c r="CT172" s="4"/>
      <c r="CU172" s="2"/>
      <c r="CV172" s="2"/>
      <c r="CW172" s="2"/>
      <c r="CX172" s="2"/>
      <c r="CY172" s="14"/>
    </row>
    <row r="173" spans="1:104">
      <c r="A173" s="83"/>
      <c r="B173" s="83"/>
      <c r="C173" s="83"/>
      <c r="D173" s="83"/>
      <c r="E173" s="83"/>
      <c r="F173" s="83"/>
      <c r="G173" s="83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26"/>
      <c r="AA173" s="271" t="s">
        <v>51</v>
      </c>
      <c r="AB173" s="260"/>
      <c r="AC173" s="261"/>
      <c r="AD173" s="262" t="s">
        <v>52</v>
      </c>
      <c r="AE173" s="263">
        <v>-2</v>
      </c>
      <c r="AF173" s="255"/>
      <c r="AG173" s="274"/>
      <c r="AH173" s="274"/>
      <c r="AI173" s="274"/>
      <c r="AJ173" s="145"/>
      <c r="AK173" s="145"/>
      <c r="AL173" s="145"/>
      <c r="AM173" s="145"/>
      <c r="AN173" s="133"/>
      <c r="AO173" s="181"/>
      <c r="AP173" s="74"/>
      <c r="AQ173" s="142"/>
      <c r="AR173" s="142"/>
      <c r="AS173" s="135"/>
      <c r="AT173" s="135"/>
      <c r="AU173" s="135"/>
      <c r="AV173" s="135"/>
      <c r="AW173" s="127"/>
      <c r="AX173" s="127"/>
      <c r="AY173" s="133"/>
      <c r="AZ173" s="133"/>
      <c r="BA173" s="133"/>
      <c r="BB173" s="133"/>
      <c r="BC173" s="166"/>
      <c r="BD173" s="127"/>
      <c r="BE173" s="127"/>
      <c r="BF173" s="142"/>
      <c r="BG173" s="183"/>
      <c r="BH173" s="183"/>
      <c r="BI173" s="133"/>
      <c r="BJ173" s="127"/>
      <c r="BK173" s="127"/>
      <c r="BL173" s="135"/>
      <c r="BM173" s="135"/>
      <c r="BN173" s="135"/>
      <c r="BO173" s="135"/>
      <c r="BP173" s="14"/>
      <c r="BQ173" s="127"/>
      <c r="BR173" s="127"/>
      <c r="BS173" s="133"/>
      <c r="BT173" s="133"/>
      <c r="BU173" s="133"/>
      <c r="BV173" s="133"/>
      <c r="BW173" s="14"/>
      <c r="BX173" s="127"/>
      <c r="BY173" s="127"/>
      <c r="BZ173" s="133"/>
      <c r="CA173" s="133"/>
      <c r="CB173" s="133"/>
      <c r="CC173" s="133"/>
      <c r="CD173" s="13"/>
      <c r="CE173" s="127"/>
      <c r="CF173" s="127"/>
      <c r="CG173" s="135"/>
      <c r="CH173" s="135"/>
      <c r="CI173" s="135"/>
      <c r="CJ173" s="135"/>
      <c r="CK173" s="14"/>
      <c r="CL173" s="127"/>
      <c r="CM173" s="127"/>
      <c r="CN173" s="133"/>
      <c r="CO173" s="133"/>
      <c r="CP173" s="133"/>
      <c r="CQ173" s="133"/>
      <c r="CR173" s="14"/>
      <c r="CS173" s="127"/>
      <c r="CT173" s="127"/>
      <c r="CU173" s="133"/>
      <c r="CV173" s="133"/>
      <c r="CW173" s="133"/>
      <c r="CX173" s="133"/>
      <c r="CY173" s="14"/>
    </row>
    <row r="174" spans="1:104" ht="13.5" thickBot="1">
      <c r="A174" s="83"/>
      <c r="B174" s="83"/>
      <c r="C174" s="83"/>
      <c r="D174" s="83"/>
      <c r="E174" s="83"/>
      <c r="F174" s="83"/>
      <c r="G174" s="83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26"/>
      <c r="AA174" s="273" t="s">
        <v>53</v>
      </c>
      <c r="AB174" s="264">
        <v>2</v>
      </c>
      <c r="AC174" s="265" t="s">
        <v>54</v>
      </c>
      <c r="AD174" s="266" t="s">
        <v>55</v>
      </c>
      <c r="AE174" s="267">
        <v>2.5000000000000001E-2</v>
      </c>
      <c r="AF174" s="268"/>
      <c r="AG174" s="274"/>
      <c r="AH174" s="274"/>
      <c r="AI174" s="274"/>
      <c r="AJ174" s="145"/>
      <c r="AK174" s="145"/>
      <c r="AL174" s="145"/>
      <c r="AM174" s="145"/>
      <c r="AN174" s="133"/>
      <c r="AO174" s="181"/>
      <c r="AP174" s="74"/>
      <c r="AQ174" s="142"/>
      <c r="AR174" s="142"/>
      <c r="AS174" s="135"/>
      <c r="AT174" s="135"/>
      <c r="AU174" s="135"/>
      <c r="AV174" s="135"/>
      <c r="AW174" s="127"/>
      <c r="AX174" s="127"/>
      <c r="AY174" s="133"/>
      <c r="AZ174" s="133"/>
      <c r="BA174" s="133"/>
      <c r="BB174" s="133"/>
      <c r="BC174" s="166"/>
      <c r="BD174" s="127"/>
      <c r="BE174" s="127"/>
      <c r="BF174" s="142"/>
      <c r="BG174" s="183"/>
      <c r="BH174" s="183"/>
      <c r="BI174" s="133"/>
      <c r="BJ174" s="127"/>
      <c r="BK174" s="127"/>
      <c r="BL174" s="135"/>
      <c r="BM174" s="135"/>
      <c r="BN174" s="135"/>
      <c r="BO174" s="135"/>
      <c r="BP174" s="14"/>
      <c r="BQ174" s="127"/>
      <c r="BR174" s="127"/>
      <c r="BS174" s="133"/>
      <c r="BT174" s="133"/>
      <c r="BU174" s="133"/>
      <c r="BV174" s="133"/>
      <c r="BW174" s="14"/>
      <c r="BX174" s="127"/>
      <c r="BY174" s="127"/>
      <c r="BZ174" s="133"/>
      <c r="CA174" s="133"/>
      <c r="CB174" s="133"/>
      <c r="CC174" s="133"/>
      <c r="CD174" s="13"/>
      <c r="CE174" s="127"/>
      <c r="CF174" s="127"/>
      <c r="CG174" s="135"/>
      <c r="CH174" s="135"/>
      <c r="CI174" s="135"/>
      <c r="CJ174" s="135"/>
      <c r="CK174" s="14"/>
      <c r="CL174" s="127"/>
      <c r="CM174" s="127"/>
      <c r="CN174" s="133"/>
      <c r="CO174" s="133"/>
      <c r="CP174" s="133"/>
      <c r="CQ174" s="133"/>
      <c r="CR174" s="14"/>
      <c r="CS174" s="127"/>
      <c r="CT174" s="127"/>
      <c r="CU174" s="133"/>
      <c r="CV174" s="133"/>
      <c r="CW174" s="133"/>
      <c r="CX174" s="133"/>
      <c r="CY174" s="14"/>
    </row>
    <row r="175" spans="1:104">
      <c r="A175" s="83"/>
      <c r="B175" s="83"/>
      <c r="C175" s="83"/>
      <c r="D175" s="83"/>
      <c r="E175" s="83"/>
      <c r="F175" s="83"/>
      <c r="G175" s="83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26"/>
      <c r="AH175" s="127"/>
      <c r="AI175" s="127"/>
      <c r="AJ175" s="135"/>
      <c r="AK175" s="135"/>
      <c r="AL175" s="135"/>
      <c r="AM175" s="135"/>
      <c r="AN175" s="133"/>
      <c r="AO175" s="181"/>
      <c r="AP175" s="74"/>
      <c r="AQ175" s="142"/>
      <c r="AR175" s="142"/>
      <c r="AS175" s="135"/>
      <c r="AT175" s="135"/>
      <c r="AU175" s="135"/>
      <c r="AV175" s="135"/>
      <c r="AW175" s="127"/>
      <c r="AX175" s="127"/>
      <c r="AY175" s="133"/>
      <c r="AZ175" s="133"/>
      <c r="BA175" s="133"/>
      <c r="BB175" s="133"/>
      <c r="BC175" s="166"/>
      <c r="BD175" s="127"/>
      <c r="BE175" s="127"/>
      <c r="BF175" s="142"/>
      <c r="BG175" s="183"/>
      <c r="BH175" s="183"/>
      <c r="BI175" s="133"/>
      <c r="BJ175" s="127"/>
      <c r="BK175" s="127"/>
      <c r="BL175" s="135"/>
      <c r="BM175" s="135"/>
      <c r="BN175" s="135"/>
      <c r="BO175" s="135"/>
      <c r="BP175" s="14"/>
      <c r="BQ175" s="127"/>
      <c r="BV175" s="133"/>
      <c r="BW175" s="14"/>
      <c r="BX175" s="127"/>
      <c r="BY175" s="127"/>
      <c r="BZ175" s="133"/>
      <c r="CA175" s="133"/>
      <c r="CB175" s="133"/>
      <c r="CC175" s="133"/>
      <c r="CD175" s="13"/>
      <c r="CE175" s="127"/>
      <c r="CF175" s="127"/>
      <c r="CG175" s="135"/>
      <c r="CH175" s="135"/>
      <c r="CI175" s="135"/>
      <c r="CJ175" s="135"/>
      <c r="CK175" s="14"/>
      <c r="CL175" s="127"/>
      <c r="CM175" s="127"/>
      <c r="CN175" s="133"/>
      <c r="CO175" s="133"/>
      <c r="CP175" s="133"/>
      <c r="CQ175" s="133"/>
      <c r="CR175" s="14"/>
      <c r="CS175" s="127"/>
      <c r="CT175" s="127"/>
      <c r="CU175" s="133"/>
      <c r="CV175" s="133"/>
      <c r="CW175" s="133"/>
      <c r="CX175" s="133"/>
      <c r="CY175" s="14"/>
    </row>
    <row r="176" spans="1:104">
      <c r="A176" s="83"/>
      <c r="B176" s="83"/>
      <c r="C176" s="83"/>
      <c r="D176" s="83"/>
      <c r="E176" s="83"/>
      <c r="F176" s="83"/>
      <c r="G176" s="83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26"/>
      <c r="AH176" s="127"/>
      <c r="AI176" s="127"/>
      <c r="AJ176" s="135"/>
      <c r="AK176" s="135"/>
      <c r="AL176" s="135"/>
      <c r="AM176" s="135"/>
      <c r="AN176" s="133"/>
      <c r="AO176" s="181"/>
      <c r="AP176" s="74"/>
      <c r="AQ176" s="142"/>
      <c r="AR176" s="142"/>
      <c r="AS176" s="135"/>
      <c r="AT176" s="135"/>
      <c r="AU176" s="135"/>
      <c r="AV176" s="135"/>
      <c r="AW176" s="127"/>
      <c r="AX176" s="127"/>
      <c r="AY176" s="133"/>
      <c r="AZ176" s="133"/>
      <c r="BA176" s="133"/>
      <c r="BB176" s="133"/>
      <c r="BC176" s="166"/>
      <c r="BD176" s="127"/>
      <c r="BE176" s="127"/>
      <c r="BF176" s="142"/>
      <c r="BG176" s="183"/>
      <c r="BH176" s="183"/>
      <c r="BI176" s="133"/>
      <c r="BJ176" s="127"/>
      <c r="BK176" s="127"/>
      <c r="BL176" s="135"/>
      <c r="BM176" s="135"/>
      <c r="BN176" s="135"/>
      <c r="BO176" s="135"/>
      <c r="BP176" s="14"/>
      <c r="BQ176" s="127"/>
      <c r="BV176" s="133"/>
      <c r="BW176" s="14"/>
      <c r="BX176" s="127"/>
      <c r="BY176" s="127"/>
      <c r="BZ176" s="133"/>
      <c r="CA176" s="133"/>
      <c r="CB176" s="133"/>
      <c r="CC176" s="133"/>
      <c r="CD176" s="13"/>
      <c r="CE176" s="127"/>
      <c r="CF176" s="127"/>
      <c r="CG176" s="135"/>
      <c r="CH176" s="135"/>
      <c r="CI176" s="135"/>
      <c r="CJ176" s="135"/>
      <c r="CK176" s="14"/>
      <c r="CL176" s="127"/>
      <c r="CM176" s="127"/>
      <c r="CN176" s="133"/>
      <c r="CO176" s="133"/>
      <c r="CP176" s="133"/>
      <c r="CQ176" s="133"/>
      <c r="CR176" s="14"/>
      <c r="CS176" s="127"/>
      <c r="CT176" s="127"/>
      <c r="CU176" s="133"/>
      <c r="CV176" s="133"/>
      <c r="CW176" s="133"/>
      <c r="CX176" s="133"/>
      <c r="CY176" s="14"/>
    </row>
    <row r="177" spans="1:104">
      <c r="A177" s="83"/>
      <c r="B177" s="83"/>
      <c r="C177" s="83"/>
      <c r="D177" s="83"/>
      <c r="E177" s="83"/>
      <c r="F177" s="83"/>
      <c r="G177" s="83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AH177" s="127"/>
      <c r="AI177" s="127"/>
      <c r="AJ177" s="135"/>
      <c r="AK177" s="135"/>
      <c r="AL177" s="135"/>
      <c r="AM177" s="135"/>
      <c r="AN177" s="133"/>
      <c r="AO177" s="181"/>
      <c r="AP177" s="74"/>
      <c r="AQ177" s="142"/>
      <c r="AR177" s="142"/>
      <c r="AS177" s="135"/>
      <c r="AT177" s="135"/>
      <c r="AU177" s="135"/>
      <c r="AV177" s="135"/>
      <c r="AW177" s="127"/>
      <c r="AX177" s="127"/>
      <c r="AY177" s="133"/>
      <c r="AZ177" s="133"/>
      <c r="BA177" s="133"/>
      <c r="BB177" s="133"/>
      <c r="BC177" s="166"/>
      <c r="BD177" s="127"/>
      <c r="BE177" s="127"/>
      <c r="BF177" s="142"/>
      <c r="BG177" s="183"/>
      <c r="BH177" s="183"/>
      <c r="BI177" s="133"/>
      <c r="BJ177" s="127"/>
      <c r="BK177" s="127"/>
      <c r="BL177" s="135"/>
      <c r="BM177" s="135"/>
      <c r="BN177" s="135"/>
      <c r="BO177" s="135"/>
      <c r="BP177" s="14"/>
      <c r="BQ177" s="127"/>
      <c r="BV177" s="133"/>
      <c r="BW177" s="14"/>
      <c r="BX177" s="127"/>
      <c r="BY177" s="127"/>
      <c r="BZ177" s="133"/>
      <c r="CA177" s="133"/>
      <c r="CB177" s="133"/>
      <c r="CC177" s="133"/>
      <c r="CD177" s="13"/>
      <c r="CE177" s="127"/>
      <c r="CF177" s="127"/>
      <c r="CG177" s="135"/>
      <c r="CH177" s="135"/>
      <c r="CI177" s="135"/>
      <c r="CJ177" s="135"/>
      <c r="CK177" s="14"/>
      <c r="CL177" s="127"/>
      <c r="CM177" s="127"/>
      <c r="CN177" s="133"/>
      <c r="CO177" s="133"/>
      <c r="CP177" s="133"/>
      <c r="CQ177" s="133"/>
      <c r="CR177" s="14"/>
      <c r="CS177" s="127"/>
      <c r="CT177" s="127"/>
      <c r="CU177" s="133"/>
      <c r="CV177" s="133"/>
      <c r="CW177" s="133"/>
      <c r="CX177" s="133"/>
      <c r="CY177" s="14"/>
    </row>
    <row r="178" spans="1:104">
      <c r="A178" s="184"/>
      <c r="B178" s="133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26"/>
      <c r="AH178" s="127"/>
      <c r="AI178" s="127"/>
      <c r="AJ178" s="135"/>
      <c r="AK178" s="135"/>
      <c r="AL178" s="135"/>
      <c r="AM178" s="135"/>
      <c r="AN178" s="133"/>
      <c r="AO178" s="181"/>
      <c r="AP178" s="74"/>
      <c r="AQ178" s="142"/>
      <c r="AR178" s="142"/>
      <c r="AS178" s="26" t="str">
        <f>IF(ISNUMBER(AJ178),AJ178-($D171*AJ177+$E171),"")</f>
        <v/>
      </c>
      <c r="AT178" s="26" t="str">
        <f>IF(ISNUMBER(AK178),AK178-($D171*AK177+$E171),"")</f>
        <v/>
      </c>
      <c r="AU178" s="26"/>
      <c r="AV178" s="26" t="str">
        <f>IF(ISNUMBER(AM178),AM178-($D171*AM177+$E171),"")</f>
        <v/>
      </c>
      <c r="AW178" s="127"/>
      <c r="AX178" s="127"/>
      <c r="AY178" s="133"/>
      <c r="AZ178" s="133"/>
      <c r="BA178" s="133"/>
      <c r="BB178" s="133"/>
      <c r="BC178" s="166"/>
      <c r="BD178" s="127"/>
      <c r="BE178" s="127"/>
      <c r="BF178" s="142"/>
      <c r="BG178" s="183"/>
      <c r="BH178" s="183"/>
      <c r="BI178" s="133"/>
      <c r="BJ178" s="127"/>
      <c r="BK178" s="127"/>
      <c r="BL178" s="78" t="str">
        <f>IF(ISNUMBER(AS178),AS178/AJ170,"")</f>
        <v/>
      </c>
      <c r="BM178" s="78" t="str">
        <f>IF(ISNUMBER(AT178),AT178/AK170,"")</f>
        <v/>
      </c>
      <c r="BN178" s="78"/>
      <c r="BO178" s="78" t="str">
        <f>IF(ISNUMBER(AV178),AV178/AM170,"")</f>
        <v/>
      </c>
      <c r="BP178" s="117"/>
      <c r="BQ178" s="141"/>
      <c r="BV178" s="24"/>
      <c r="BW178" s="117"/>
      <c r="BX178" s="141"/>
      <c r="BY178" s="141"/>
      <c r="BZ178" s="27" t="s">
        <v>0</v>
      </c>
      <c r="CA178" s="24" t="str">
        <f>IF(ISNUMBER(BL178),1-BL178/BM178,"")</f>
        <v/>
      </c>
      <c r="CB178" s="24"/>
      <c r="CC178" s="24"/>
      <c r="CD178" s="197"/>
      <c r="CE178" s="141"/>
      <c r="CF178" s="141"/>
      <c r="CG178" s="147"/>
      <c r="CH178" s="147"/>
      <c r="CI178" s="147"/>
      <c r="CJ178" s="147"/>
      <c r="CK178" s="117"/>
      <c r="CL178" s="141"/>
      <c r="CM178" s="141"/>
      <c r="CN178" s="134"/>
      <c r="CO178" s="134"/>
      <c r="CP178" s="134"/>
      <c r="CQ178" s="134"/>
      <c r="CR178" s="117"/>
      <c r="CS178" s="141"/>
      <c r="CT178" s="141"/>
      <c r="CU178" s="134"/>
      <c r="CV178" s="134"/>
      <c r="CW178" s="134"/>
      <c r="CX178" s="134"/>
      <c r="CY178" s="117"/>
    </row>
    <row r="179" spans="1:104">
      <c r="A179" s="184"/>
      <c r="B179" s="133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26"/>
      <c r="AH179" s="127"/>
      <c r="AI179" s="127"/>
      <c r="AJ179" s="135"/>
      <c r="AK179" s="135"/>
      <c r="AL179" s="135"/>
      <c r="AM179" s="135"/>
      <c r="AN179" s="133"/>
      <c r="AO179" s="181"/>
      <c r="AP179" s="74"/>
      <c r="AQ179" s="142"/>
      <c r="AR179" s="142"/>
      <c r="AS179" s="147"/>
      <c r="AT179" s="147"/>
      <c r="AU179" s="147"/>
      <c r="AV179" s="147"/>
      <c r="AW179" s="127"/>
      <c r="AX179" s="127"/>
      <c r="AY179" s="133"/>
      <c r="AZ179" s="133"/>
      <c r="BA179" s="133"/>
      <c r="BB179" s="133"/>
      <c r="BC179" s="166"/>
      <c r="BD179" s="127"/>
      <c r="BE179" s="127"/>
      <c r="BF179" s="142"/>
      <c r="BG179" s="183"/>
      <c r="BH179" s="183"/>
      <c r="BI179" s="133"/>
      <c r="BJ179" s="127"/>
      <c r="BK179" s="127"/>
      <c r="BL179" s="147"/>
      <c r="BM179" s="147"/>
      <c r="BN179" s="147"/>
      <c r="BO179" s="147"/>
      <c r="BP179" s="117"/>
      <c r="BQ179" s="141"/>
      <c r="BV179" s="134"/>
      <c r="BW179" s="117"/>
      <c r="BX179" s="141"/>
      <c r="BY179" s="141"/>
      <c r="BZ179" s="134"/>
      <c r="CA179" s="134"/>
      <c r="CB179" s="134"/>
      <c r="CC179" s="134"/>
      <c r="CD179" s="197"/>
      <c r="CE179" s="141"/>
      <c r="CF179" s="141"/>
      <c r="CG179" s="147"/>
      <c r="CH179" s="147"/>
      <c r="CI179" s="147"/>
      <c r="CJ179" s="147"/>
      <c r="CK179" s="117"/>
      <c r="CL179" s="141"/>
      <c r="CM179" s="141"/>
      <c r="CN179" s="134"/>
      <c r="CO179" s="134"/>
      <c r="CP179" s="134"/>
      <c r="CQ179" s="134"/>
      <c r="CR179" s="117"/>
      <c r="CS179" s="141"/>
      <c r="CT179" s="141"/>
      <c r="CU179" s="134"/>
      <c r="CV179" s="134"/>
      <c r="CW179" s="134"/>
      <c r="CX179" s="134"/>
      <c r="CY179" s="117"/>
    </row>
    <row r="180" spans="1:104" ht="13.5" thickBot="1">
      <c r="A180" s="460" t="s">
        <v>68</v>
      </c>
      <c r="B180" s="198" t="str">
        <f>$G$22</f>
        <v>DatLab 7 Template 16-08-02</v>
      </c>
      <c r="C180" s="199"/>
      <c r="D180" s="199"/>
      <c r="E180" s="199"/>
      <c r="F180" s="199"/>
      <c r="G180" s="199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1"/>
      <c r="AA180" s="202"/>
      <c r="AB180" s="202"/>
      <c r="AC180" s="202"/>
      <c r="AD180" s="202"/>
      <c r="AE180" s="202"/>
      <c r="AF180" s="202"/>
      <c r="AG180" s="202"/>
      <c r="AH180" s="12" t="str">
        <f>$B180</f>
        <v>DatLab 7 Template 16-08-02</v>
      </c>
      <c r="AI180" s="161"/>
      <c r="AJ180" s="203"/>
      <c r="AK180" s="203"/>
      <c r="AL180" s="203"/>
      <c r="AM180" s="203"/>
      <c r="AN180" s="204"/>
      <c r="AO180" s="205"/>
      <c r="AP180" s="206"/>
      <c r="AQ180" s="79" t="str">
        <f>$B180</f>
        <v>DatLab 7 Template 16-08-02</v>
      </c>
      <c r="AR180" s="161"/>
      <c r="AS180" s="203"/>
      <c r="AT180" s="203"/>
      <c r="AU180" s="203"/>
      <c r="AV180" s="203"/>
      <c r="AW180" s="161"/>
      <c r="AX180" s="161"/>
      <c r="AY180" s="204"/>
      <c r="AZ180" s="204"/>
      <c r="BA180" s="204"/>
      <c r="BB180" s="204"/>
      <c r="BC180" s="207"/>
      <c r="BD180" s="161"/>
      <c r="BE180" s="161"/>
      <c r="BF180" s="61"/>
      <c r="BG180" s="208"/>
      <c r="BH180" s="208"/>
      <c r="BI180" s="204"/>
      <c r="BJ180" s="79" t="str">
        <f>$B180</f>
        <v>DatLab 7 Template 16-08-02</v>
      </c>
      <c r="BK180" s="161"/>
      <c r="BL180" s="203"/>
      <c r="BM180" s="203"/>
      <c r="BN180" s="203"/>
      <c r="BO180" s="203"/>
      <c r="BP180" s="209"/>
      <c r="BQ180" s="79" t="str">
        <f>$B180</f>
        <v>DatLab 7 Template 16-08-02</v>
      </c>
      <c r="BR180" s="202"/>
      <c r="BS180" s="199"/>
      <c r="BT180" s="199"/>
      <c r="BU180" s="199"/>
      <c r="BV180" s="204"/>
      <c r="BW180" s="209"/>
      <c r="BX180" s="79" t="str">
        <f>$B180</f>
        <v>DatLab 7 Template 16-08-02</v>
      </c>
      <c r="BY180" s="161"/>
      <c r="BZ180" s="204"/>
      <c r="CA180" s="204"/>
      <c r="CB180" s="204"/>
      <c r="CC180" s="204"/>
      <c r="CD180" s="210"/>
      <c r="CE180" s="79" t="str">
        <f>$B180</f>
        <v>DatLab 7 Template 16-08-02</v>
      </c>
      <c r="CF180" s="161"/>
      <c r="CG180" s="203"/>
      <c r="CH180" s="203"/>
      <c r="CI180" s="203"/>
      <c r="CJ180" s="203"/>
      <c r="CK180" s="209"/>
      <c r="CL180" s="79" t="str">
        <f>$B180</f>
        <v>DatLab 7 Template 16-08-02</v>
      </c>
      <c r="CM180" s="161"/>
      <c r="CN180" s="204"/>
      <c r="CO180" s="204"/>
      <c r="CP180" s="204"/>
      <c r="CQ180" s="204"/>
      <c r="CR180" s="209"/>
      <c r="CS180" s="79" t="str">
        <f>$B180</f>
        <v>DatLab 7 Template 16-08-02</v>
      </c>
      <c r="CT180" s="161"/>
      <c r="CU180" s="204"/>
      <c r="CV180" s="204"/>
      <c r="CW180" s="204"/>
      <c r="CX180" s="204"/>
      <c r="CY180" s="209"/>
    </row>
    <row r="181" spans="1:104">
      <c r="A181" s="331" t="s">
        <v>111</v>
      </c>
      <c r="B181" s="285" t="str">
        <f>AA184</f>
        <v>•</v>
      </c>
      <c r="C181" s="277"/>
      <c r="D181" s="30"/>
      <c r="F181" s="55" t="s">
        <v>16</v>
      </c>
      <c r="G181" s="56">
        <f>AC185</f>
        <v>0</v>
      </c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425"/>
      <c r="AC181" s="110"/>
      <c r="AD181" s="110"/>
      <c r="AE181" s="110"/>
      <c r="AF181" s="110"/>
      <c r="AG181" s="110"/>
      <c r="AH181" s="110"/>
      <c r="AI181" s="180" t="s">
        <v>65</v>
      </c>
      <c r="AJ181" s="485" t="str">
        <f>AJ$1</f>
        <v>R</v>
      </c>
      <c r="AK181" s="31" t="str">
        <f t="shared" ref="AK181:AM181" si="162">AK$1</f>
        <v>1Omy</v>
      </c>
      <c r="AL181" s="32" t="str">
        <f t="shared" si="162"/>
        <v>2U</v>
      </c>
      <c r="AM181" s="33" t="str">
        <f t="shared" si="162"/>
        <v>3Ama</v>
      </c>
      <c r="AN181" s="133"/>
      <c r="AO181" s="181"/>
      <c r="AP181" s="74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8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3"/>
      <c r="BR181" s="143"/>
      <c r="BS181" s="143"/>
      <c r="BT181" s="143"/>
      <c r="BU181" s="143"/>
      <c r="BV181" s="143"/>
      <c r="BW181" s="14"/>
      <c r="BY181" s="143"/>
      <c r="BZ181" s="143"/>
      <c r="CA181" s="143"/>
      <c r="CB181" s="143"/>
      <c r="CC181" s="143"/>
      <c r="CD181" s="13"/>
      <c r="CF181" s="143"/>
      <c r="CG181" s="143"/>
      <c r="CH181" s="143"/>
      <c r="CI181" s="143"/>
      <c r="CJ181" s="143"/>
      <c r="CK181" s="13"/>
      <c r="CM181" s="143"/>
      <c r="CN181" s="143"/>
      <c r="CO181" s="143"/>
      <c r="CP181" s="143"/>
      <c r="CQ181" s="143"/>
      <c r="CR181" s="13"/>
      <c r="CT181" s="143"/>
      <c r="CU181" s="143"/>
      <c r="CV181" s="143"/>
      <c r="CW181" s="143"/>
      <c r="CX181" s="143"/>
      <c r="CY181" s="13"/>
    </row>
    <row r="182" spans="1:104">
      <c r="A182" s="452" t="str">
        <f>E182</f>
        <v/>
      </c>
      <c r="B182" s="286" t="s">
        <v>26</v>
      </c>
      <c r="C182" s="88">
        <f>AB187</f>
        <v>0</v>
      </c>
      <c r="D182" s="88">
        <f>AB189</f>
        <v>0</v>
      </c>
      <c r="E182" s="278" t="str">
        <f>IF(ISNUMBER(AB190),AB190+0.01*AB191,"")</f>
        <v/>
      </c>
      <c r="F182" s="279" t="s">
        <v>10</v>
      </c>
      <c r="G182" s="98">
        <f>AE193</f>
        <v>-2</v>
      </c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240" t="str">
        <f>$E182</f>
        <v/>
      </c>
      <c r="AA182" s="176"/>
      <c r="AB182" s="176"/>
      <c r="AC182" s="176"/>
      <c r="AD182" s="176"/>
      <c r="AE182" s="176"/>
      <c r="AF182" s="176"/>
      <c r="AG182" s="176"/>
      <c r="AH182" s="57" t="s">
        <v>215</v>
      </c>
      <c r="AI182" s="58" t="s">
        <v>12</v>
      </c>
      <c r="AJ182" s="182">
        <f>AJ186</f>
        <v>0</v>
      </c>
      <c r="AK182" s="182">
        <f t="shared" ref="AK182:AM182" si="163">AK186</f>
        <v>0</v>
      </c>
      <c r="AL182" s="182">
        <f t="shared" si="163"/>
        <v>0</v>
      </c>
      <c r="AM182" s="182">
        <f t="shared" si="163"/>
        <v>0</v>
      </c>
      <c r="AN182" s="133"/>
      <c r="AO182" s="181"/>
      <c r="AP182" s="74"/>
      <c r="AQ182" s="142"/>
      <c r="AR182" s="142"/>
      <c r="AS182" s="135"/>
      <c r="AT182" s="135"/>
      <c r="AU182" s="135"/>
      <c r="AV182" s="135"/>
      <c r="AW182" s="127"/>
      <c r="AX182" s="127"/>
      <c r="AY182" s="133"/>
      <c r="AZ182" s="133"/>
      <c r="BA182" s="133"/>
      <c r="BB182" s="133"/>
      <c r="BC182" s="166"/>
      <c r="BD182" s="127"/>
      <c r="BE182" s="127"/>
      <c r="BF182" s="142"/>
      <c r="BG182" s="183"/>
      <c r="BH182" s="183"/>
      <c r="BI182" s="133"/>
      <c r="BJ182" s="127"/>
      <c r="BK182" s="127"/>
      <c r="BL182" s="135"/>
      <c r="BM182" s="135"/>
      <c r="BN182" s="135"/>
      <c r="BO182" s="135"/>
      <c r="BP182" s="14"/>
      <c r="BQ182" s="127"/>
      <c r="BR182" s="127"/>
      <c r="BS182" s="133"/>
      <c r="BT182" s="133"/>
      <c r="BU182" s="133"/>
      <c r="BV182" s="133"/>
      <c r="BW182" s="14"/>
      <c r="BX182" s="127"/>
      <c r="BY182" s="127"/>
      <c r="BZ182" s="133"/>
      <c r="CA182" s="133"/>
      <c r="CB182" s="133"/>
      <c r="CC182" s="133"/>
      <c r="CD182" s="13"/>
      <c r="CE182" s="127"/>
      <c r="CF182" s="127"/>
      <c r="CG182" s="135"/>
      <c r="CH182" s="135"/>
      <c r="CI182" s="135"/>
      <c r="CJ182" s="135"/>
      <c r="CK182" s="14"/>
      <c r="CL182" s="127"/>
      <c r="CM182" s="127"/>
      <c r="CN182" s="133"/>
      <c r="CO182" s="133"/>
      <c r="CP182" s="133"/>
      <c r="CQ182" s="133"/>
      <c r="CR182" s="14"/>
      <c r="CS182" s="127"/>
      <c r="CT182" s="127"/>
      <c r="CU182" s="133"/>
      <c r="CV182" s="133"/>
      <c r="CW182" s="133"/>
      <c r="CX182" s="133"/>
      <c r="CY182" s="14"/>
    </row>
    <row r="183" spans="1:104" ht="13.5" thickBot="1">
      <c r="A183" s="457" t="s">
        <v>84</v>
      </c>
      <c r="B183" s="280">
        <f>AB188</f>
        <v>0</v>
      </c>
      <c r="C183" s="281" t="s">
        <v>35</v>
      </c>
      <c r="D183" s="281" t="s">
        <v>181</v>
      </c>
      <c r="E183" s="22">
        <f>E184/G184</f>
        <v>0</v>
      </c>
      <c r="F183" s="279" t="s">
        <v>11</v>
      </c>
      <c r="G183" s="99">
        <f>AE194</f>
        <v>2.5000000000000001E-2</v>
      </c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463" t="s">
        <v>80</v>
      </c>
      <c r="AA183" s="133" t="s">
        <v>83</v>
      </c>
      <c r="AB183" s="51"/>
      <c r="AC183" s="110" t="str">
        <f>$G$3</f>
        <v>DatLab 7</v>
      </c>
      <c r="AD183" s="51"/>
      <c r="AE183" s="51"/>
      <c r="AF183" s="96"/>
      <c r="AG183" s="51"/>
      <c r="AH183" s="59" t="s">
        <v>8</v>
      </c>
      <c r="AI183" s="59" t="s">
        <v>183</v>
      </c>
      <c r="AJ183" s="60">
        <f>$E183-($E183*AJ182/1000)/2</f>
        <v>0</v>
      </c>
      <c r="AK183" s="60">
        <f>$E183-($E183*(SUM(AJ182:AK182))/1000)/2</f>
        <v>0</v>
      </c>
      <c r="AL183" s="60">
        <f>$E183-($E183*(SUM(AJ182:AL182))/1000)/2</f>
        <v>0</v>
      </c>
      <c r="AM183" s="60">
        <f>$E183-($E183*(SUM(AJ182:AM182))/1000)/2</f>
        <v>0</v>
      </c>
      <c r="AN183" s="133"/>
      <c r="AO183" s="181"/>
      <c r="AP183" s="74"/>
      <c r="AQ183" s="142"/>
      <c r="AR183" s="142"/>
      <c r="AS183" s="135"/>
      <c r="AT183" s="135"/>
      <c r="AU183" s="135"/>
      <c r="AV183" s="135"/>
      <c r="AW183" s="127"/>
      <c r="AX183" s="127"/>
      <c r="AY183" s="133"/>
      <c r="AZ183" s="133"/>
      <c r="BA183" s="133"/>
      <c r="BB183" s="133"/>
      <c r="BC183" s="166"/>
      <c r="BD183" s="127"/>
      <c r="BE183" s="127"/>
      <c r="BF183" s="142"/>
      <c r="BG183" s="183"/>
      <c r="BH183" s="183"/>
      <c r="BI183" s="133"/>
      <c r="BJ183" s="127"/>
      <c r="BK183" s="127"/>
      <c r="BL183" s="135"/>
      <c r="BM183" s="135"/>
      <c r="BN183" s="135"/>
      <c r="BO183" s="135"/>
      <c r="BP183" s="14"/>
      <c r="BQ183" s="127"/>
      <c r="BR183" s="127"/>
      <c r="BS183" s="133"/>
      <c r="BT183" s="133"/>
      <c r="BU183" s="133"/>
      <c r="BV183" s="133"/>
      <c r="BW183" s="14"/>
      <c r="BX183" s="127"/>
      <c r="BY183" s="127"/>
      <c r="BZ183" s="133"/>
      <c r="CA183" s="133"/>
      <c r="CB183" s="133"/>
      <c r="CC183" s="133"/>
      <c r="CD183" s="13"/>
      <c r="CE183" s="127"/>
      <c r="CF183" s="127"/>
      <c r="CG183" s="135"/>
      <c r="CH183" s="135"/>
      <c r="CI183" s="135"/>
      <c r="CJ183" s="135"/>
      <c r="CK183" s="14"/>
      <c r="CL183" s="127"/>
      <c r="CM183" s="127"/>
      <c r="CN183" s="133"/>
      <c r="CO183" s="133"/>
      <c r="CP183" s="133"/>
      <c r="CQ183" s="133"/>
      <c r="CR183" s="14"/>
      <c r="CS183" s="127"/>
      <c r="CT183" s="127"/>
      <c r="CU183" s="133"/>
      <c r="CV183" s="133"/>
      <c r="CW183" s="133"/>
      <c r="CX183" s="133"/>
      <c r="CY183" s="14"/>
      <c r="CZ183" s="10" t="s">
        <v>9</v>
      </c>
    </row>
    <row r="184" spans="1:104" ht="14.25" thickTop="1" thickBot="1">
      <c r="A184" s="184"/>
      <c r="B184" s="282">
        <f>AB186</f>
        <v>0</v>
      </c>
      <c r="C184" s="283" t="s">
        <v>7</v>
      </c>
      <c r="D184" s="283" t="s">
        <v>182</v>
      </c>
      <c r="E184" s="100">
        <f>AB193</f>
        <v>0</v>
      </c>
      <c r="F184" s="284" t="s">
        <v>36</v>
      </c>
      <c r="G184" s="62">
        <f>AB194</f>
        <v>2</v>
      </c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241" t="s">
        <v>33</v>
      </c>
      <c r="AA184" s="211" t="s">
        <v>177</v>
      </c>
      <c r="AB184" s="242"/>
      <c r="AC184" s="242"/>
      <c r="AD184" s="242"/>
      <c r="AE184" s="242"/>
      <c r="AF184" s="243"/>
      <c r="AG184" s="117"/>
      <c r="AH184" s="117"/>
      <c r="AI184" s="117"/>
      <c r="AJ184" s="117"/>
      <c r="AK184" s="117"/>
      <c r="AL184" s="117"/>
      <c r="AM184" s="117"/>
      <c r="AP184" s="74"/>
      <c r="AS184" s="135"/>
      <c r="AT184" s="135"/>
      <c r="AU184" s="135"/>
      <c r="AV184" s="135"/>
      <c r="BC184" s="166"/>
      <c r="BD184" s="127"/>
      <c r="BE184" s="127"/>
      <c r="BF184" s="142"/>
      <c r="BG184" s="183"/>
      <c r="BH184" s="183"/>
      <c r="BI184" s="133"/>
      <c r="BJ184" s="127"/>
      <c r="BK184" s="127"/>
      <c r="BL184" s="135"/>
      <c r="BM184" s="135"/>
      <c r="BN184" s="135"/>
      <c r="BO184" s="135"/>
      <c r="BP184" s="14"/>
      <c r="BQ184" s="127"/>
      <c r="BR184" s="127"/>
      <c r="BS184" s="133"/>
      <c r="BT184" s="133"/>
      <c r="BU184" s="133"/>
      <c r="BV184" s="133"/>
      <c r="BW184" s="14"/>
      <c r="BX184" s="127"/>
      <c r="BY184" s="127"/>
      <c r="BZ184" s="133"/>
      <c r="CA184" s="133"/>
      <c r="CB184" s="133"/>
      <c r="CC184" s="133"/>
      <c r="CD184" s="13"/>
      <c r="CE184" s="127"/>
      <c r="CF184" s="127"/>
      <c r="CG184" s="135"/>
      <c r="CH184" s="135"/>
      <c r="CI184" s="135"/>
      <c r="CJ184" s="135"/>
      <c r="CK184" s="14"/>
      <c r="CL184" s="127"/>
      <c r="CM184" s="127"/>
      <c r="CN184" s="133"/>
      <c r="CO184" s="133"/>
      <c r="CP184" s="133"/>
      <c r="CQ184" s="133"/>
      <c r="CR184" s="14"/>
      <c r="CS184" s="127"/>
      <c r="CT184" s="127"/>
      <c r="CU184" s="133"/>
      <c r="CV184" s="133"/>
      <c r="CW184" s="133"/>
      <c r="CX184" s="133"/>
      <c r="CY184" s="14"/>
      <c r="CZ184" s="101" t="s">
        <v>66</v>
      </c>
    </row>
    <row r="185" spans="1:104" ht="13.5" thickBot="1">
      <c r="A185" s="83" t="s">
        <v>69</v>
      </c>
      <c r="B185" s="63"/>
      <c r="C185" s="134"/>
      <c r="D185" s="41"/>
      <c r="E185" s="41"/>
      <c r="F185" s="469" t="s">
        <v>166</v>
      </c>
      <c r="G185" s="469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16"/>
      <c r="AA185" s="269"/>
      <c r="AB185" s="244" t="s">
        <v>56</v>
      </c>
      <c r="AC185" s="245"/>
      <c r="AD185" s="246" t="s">
        <v>37</v>
      </c>
      <c r="AE185" s="247" t="s">
        <v>38</v>
      </c>
      <c r="AF185" s="248"/>
      <c r="AG185" s="102"/>
      <c r="AH185" s="15"/>
      <c r="AI185" s="15"/>
      <c r="AJ185" s="485"/>
      <c r="AK185" s="31"/>
      <c r="AL185" s="32"/>
      <c r="AM185" s="33"/>
      <c r="AN185" s="133"/>
      <c r="AO185" s="181"/>
      <c r="AP185" s="74"/>
      <c r="AS185" s="135"/>
      <c r="AT185" s="135"/>
      <c r="AU185" s="135"/>
      <c r="AV185" s="135"/>
      <c r="AW185" s="127"/>
      <c r="AX185" s="127"/>
      <c r="AY185" s="133"/>
      <c r="AZ185" s="133"/>
      <c r="BA185" s="133"/>
      <c r="BB185" s="133"/>
      <c r="BC185" s="166"/>
      <c r="BD185" s="127"/>
      <c r="BE185" s="127"/>
      <c r="BF185" s="142"/>
      <c r="BG185" s="183"/>
      <c r="BH185" s="183"/>
      <c r="BI185" s="133"/>
      <c r="BJ185" s="127"/>
      <c r="BK185" s="127"/>
      <c r="BL185" s="135"/>
      <c r="BM185" s="135"/>
      <c r="BN185" s="135"/>
      <c r="BO185" s="135"/>
      <c r="BP185" s="14"/>
      <c r="BQ185" s="127"/>
      <c r="BR185" s="127"/>
      <c r="BS185" s="133"/>
      <c r="BT185" s="133"/>
      <c r="BU185" s="133"/>
      <c r="BV185" s="133"/>
      <c r="BW185" s="14"/>
      <c r="BX185" s="127"/>
      <c r="BY185" s="127"/>
      <c r="BZ185" s="133"/>
      <c r="CA185" s="133"/>
      <c r="CB185" s="133"/>
      <c r="CC185" s="133"/>
      <c r="CD185" s="13"/>
      <c r="CE185" s="127"/>
      <c r="CF185" s="127"/>
      <c r="CG185" s="135"/>
      <c r="CH185" s="135"/>
      <c r="CI185" s="135"/>
      <c r="CJ185" s="135"/>
      <c r="CK185" s="14"/>
      <c r="CL185" s="127"/>
      <c r="CM185" s="127"/>
      <c r="CN185" s="133"/>
      <c r="CO185" s="133"/>
      <c r="CP185" s="133"/>
      <c r="CQ185" s="133"/>
      <c r="CR185" s="14"/>
      <c r="CS185" s="127"/>
      <c r="CT185" s="127"/>
      <c r="CU185" s="133"/>
      <c r="CV185" s="133"/>
      <c r="CW185" s="133"/>
      <c r="CX185" s="133"/>
      <c r="CY185" s="14"/>
    </row>
    <row r="186" spans="1:104">
      <c r="A186" s="9" t="s">
        <v>70</v>
      </c>
      <c r="B186" s="83"/>
      <c r="C186" s="13"/>
      <c r="D186" s="185"/>
      <c r="E186" s="8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26"/>
      <c r="AA186" s="270" t="s">
        <v>39</v>
      </c>
      <c r="AB186" s="249"/>
      <c r="AC186" s="250"/>
      <c r="AD186" s="251" t="s">
        <v>40</v>
      </c>
      <c r="AE186" s="247"/>
      <c r="AF186" s="252"/>
      <c r="AG186" s="102"/>
      <c r="AH186" s="186"/>
      <c r="AI186" s="186"/>
      <c r="AJ186" s="133"/>
      <c r="AK186" s="133"/>
      <c r="AL186" s="133"/>
      <c r="AM186" s="133"/>
      <c r="AN186" s="133"/>
      <c r="AO186" s="181"/>
      <c r="AP186" s="74"/>
      <c r="AQ186" s="64" t="s">
        <v>17</v>
      </c>
      <c r="AR186" s="187"/>
      <c r="AS186" s="135"/>
      <c r="AT186" s="135"/>
      <c r="AU186" s="135"/>
      <c r="AV186" s="135"/>
      <c r="AW186" s="127"/>
      <c r="AX186" s="127"/>
      <c r="AY186" s="133"/>
      <c r="AZ186" s="133"/>
      <c r="BA186" s="133"/>
      <c r="BB186" s="133"/>
      <c r="BC186" s="166"/>
      <c r="BD186" s="127"/>
      <c r="BE186" s="127"/>
      <c r="BF186" s="142"/>
      <c r="BG186" s="183"/>
      <c r="BH186" s="183"/>
      <c r="BI186" s="133"/>
      <c r="BJ186" s="127"/>
      <c r="BK186" s="127"/>
      <c r="BL186" s="135"/>
      <c r="BM186" s="135"/>
      <c r="BN186" s="135"/>
      <c r="BO186" s="135"/>
      <c r="BP186" s="14"/>
      <c r="BQ186" s="127"/>
      <c r="BR186" s="127"/>
      <c r="BS186" s="133"/>
      <c r="BT186" s="133"/>
      <c r="BU186" s="133"/>
      <c r="BV186" s="133"/>
      <c r="BW186" s="14"/>
      <c r="BX186" s="127"/>
      <c r="BY186" s="127"/>
      <c r="BZ186" s="133"/>
      <c r="CA186" s="133"/>
      <c r="CB186" s="133"/>
      <c r="CC186" s="133"/>
      <c r="CD186" s="13"/>
      <c r="CE186" s="127"/>
      <c r="CF186" s="127"/>
      <c r="CG186" s="135"/>
      <c r="CH186" s="135"/>
      <c r="CI186" s="135"/>
      <c r="CJ186" s="135"/>
      <c r="CK186" s="14"/>
      <c r="CL186" s="127"/>
      <c r="CM186" s="127"/>
      <c r="CN186" s="133"/>
      <c r="CO186" s="133"/>
      <c r="CP186" s="133"/>
      <c r="CQ186" s="133"/>
      <c r="CR186" s="14"/>
      <c r="CS186" s="127"/>
      <c r="CT186" s="127"/>
      <c r="CU186" s="133"/>
      <c r="CV186" s="133"/>
      <c r="CW186" s="133"/>
      <c r="CX186" s="133"/>
      <c r="CY186" s="14"/>
    </row>
    <row r="187" spans="1:104" ht="13.5" thickBot="1">
      <c r="A187" s="83"/>
      <c r="B187" s="83"/>
      <c r="C187" s="83"/>
      <c r="D187" s="85"/>
      <c r="E187" s="84"/>
      <c r="F187" s="86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26"/>
      <c r="AA187" s="271" t="s">
        <v>41</v>
      </c>
      <c r="AB187" s="253"/>
      <c r="AC187" s="254"/>
      <c r="AD187" s="158" t="s">
        <v>42</v>
      </c>
      <c r="AE187" s="117"/>
      <c r="AF187" s="255"/>
      <c r="AG187" s="14"/>
      <c r="AH187" s="186"/>
      <c r="AI187" s="186"/>
      <c r="AJ187" s="188"/>
      <c r="AK187" s="188"/>
      <c r="AL187" s="188"/>
      <c r="AM187" s="188"/>
      <c r="AN187" s="133"/>
      <c r="AO187" s="181"/>
      <c r="AP187" s="74"/>
      <c r="AQ187" s="65" t="s">
        <v>43</v>
      </c>
      <c r="AR187" s="66"/>
      <c r="AS187" s="135"/>
      <c r="AT187" s="135"/>
      <c r="AU187" s="135"/>
      <c r="AV187" s="135"/>
      <c r="AW187" s="127"/>
      <c r="AX187" s="127"/>
      <c r="AY187" s="133"/>
      <c r="AZ187" s="133"/>
      <c r="BA187" s="133"/>
      <c r="BB187" s="133"/>
      <c r="BC187" s="166"/>
      <c r="BD187" s="127"/>
      <c r="BE187" s="127"/>
      <c r="BF187" s="142"/>
      <c r="BG187" s="183"/>
      <c r="BH187" s="183"/>
      <c r="BI187" s="133"/>
      <c r="BJ187" s="127"/>
      <c r="BK187" s="127"/>
      <c r="BL187" s="135"/>
      <c r="BM187" s="135"/>
      <c r="BN187" s="135"/>
      <c r="BO187" s="135"/>
      <c r="BP187" s="14"/>
      <c r="BQ187" s="127"/>
      <c r="BR187" s="127"/>
      <c r="BS187" s="133"/>
      <c r="BT187" s="133"/>
      <c r="BU187" s="133"/>
      <c r="BV187" s="133"/>
      <c r="BW187" s="14"/>
      <c r="BX187" s="127"/>
      <c r="BY187" s="127"/>
      <c r="BZ187" s="133"/>
      <c r="CA187" s="133"/>
      <c r="CB187" s="133"/>
      <c r="CC187" s="133"/>
      <c r="CD187" s="13"/>
      <c r="CE187" s="127"/>
      <c r="CF187" s="127"/>
      <c r="CG187" s="135"/>
      <c r="CH187" s="135"/>
      <c r="CI187" s="135"/>
      <c r="CJ187" s="135"/>
      <c r="CK187" s="14"/>
      <c r="CL187" s="127"/>
      <c r="CM187" s="127"/>
      <c r="CN187" s="133"/>
      <c r="CO187" s="133"/>
      <c r="CP187" s="133"/>
      <c r="CQ187" s="133"/>
      <c r="CR187" s="14"/>
      <c r="CS187" s="127"/>
      <c r="CT187" s="127"/>
      <c r="CU187" s="133"/>
      <c r="CV187" s="133"/>
      <c r="CW187" s="133"/>
      <c r="CX187" s="133"/>
      <c r="CY187" s="14"/>
    </row>
    <row r="188" spans="1:104">
      <c r="A188" s="83"/>
      <c r="B188" s="83"/>
      <c r="C188" s="83"/>
      <c r="D188" s="85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26"/>
      <c r="AA188" s="271" t="s">
        <v>120</v>
      </c>
      <c r="AB188" s="253"/>
      <c r="AC188" s="254"/>
      <c r="AD188" s="158" t="s">
        <v>44</v>
      </c>
      <c r="AE188" s="117"/>
      <c r="AF188" s="255"/>
      <c r="AG188" s="14"/>
      <c r="AH188" s="186"/>
      <c r="AI188" s="188"/>
      <c r="AJ188" s="188"/>
      <c r="AK188" s="188"/>
      <c r="AL188" s="188"/>
      <c r="AM188" s="188"/>
      <c r="AP188" s="74"/>
      <c r="AQ188" s="67" t="s">
        <v>188</v>
      </c>
      <c r="AR188" s="68" t="s">
        <v>189</v>
      </c>
      <c r="AS188" s="135"/>
      <c r="AT188" s="135"/>
      <c r="AU188" s="135"/>
      <c r="AV188" s="135"/>
      <c r="AW188" s="127"/>
      <c r="AX188" s="127"/>
      <c r="AY188" s="133"/>
      <c r="AZ188" s="133"/>
      <c r="BA188" s="133"/>
      <c r="BB188" s="133"/>
      <c r="BC188" s="166"/>
      <c r="BD188" s="127"/>
      <c r="BE188" s="127"/>
      <c r="BF188" s="142"/>
      <c r="BG188" s="183"/>
      <c r="BH188" s="183"/>
      <c r="BI188" s="133"/>
      <c r="BJ188" s="127"/>
      <c r="BK188" s="127"/>
      <c r="BL188" s="135"/>
      <c r="BM188" s="135"/>
      <c r="BN188" s="135"/>
      <c r="BO188" s="135"/>
      <c r="BP188" s="14"/>
      <c r="BQ188" s="127"/>
      <c r="BR188" s="127"/>
      <c r="BS188" s="133"/>
      <c r="BT188" s="133"/>
      <c r="BU188" s="133"/>
      <c r="BV188" s="133"/>
      <c r="BW188" s="14"/>
      <c r="BX188" s="127"/>
      <c r="BY188" s="127"/>
      <c r="BZ188" s="133"/>
      <c r="CA188" s="133"/>
      <c r="CB188" s="133"/>
      <c r="CC188" s="133"/>
      <c r="CD188" s="13"/>
      <c r="CE188" s="127"/>
      <c r="CF188" s="127"/>
      <c r="CG188" s="135"/>
      <c r="CH188" s="135"/>
      <c r="CI188" s="135"/>
      <c r="CJ188" s="135"/>
      <c r="CK188" s="14"/>
      <c r="CL188" s="127"/>
      <c r="CM188" s="127"/>
      <c r="CN188" s="133"/>
      <c r="CO188" s="133"/>
      <c r="CP188" s="133"/>
      <c r="CQ188" s="133"/>
      <c r="CR188" s="14"/>
      <c r="CS188" s="127"/>
      <c r="CT188" s="127"/>
      <c r="CU188" s="133"/>
      <c r="CV188" s="133"/>
      <c r="CW188" s="133"/>
      <c r="CX188" s="133"/>
      <c r="CY188" s="14"/>
    </row>
    <row r="189" spans="1:104" ht="13.5" thickBot="1">
      <c r="A189" s="83"/>
      <c r="B189" s="83"/>
      <c r="C189" s="83"/>
      <c r="D189" s="83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26"/>
      <c r="AA189" s="271" t="s">
        <v>28</v>
      </c>
      <c r="AB189" s="197"/>
      <c r="AC189" s="254"/>
      <c r="AD189" s="158" t="s">
        <v>45</v>
      </c>
      <c r="AE189" s="117"/>
      <c r="AF189" s="255"/>
      <c r="AG189" s="177"/>
      <c r="AH189" s="189"/>
      <c r="AI189" s="190"/>
      <c r="AJ189" s="189"/>
      <c r="AK189" s="189"/>
      <c r="AL189" s="189"/>
      <c r="AM189" s="189"/>
      <c r="AP189" s="74"/>
      <c r="AQ189" s="69" t="str">
        <f>BN191</f>
        <v/>
      </c>
      <c r="AR189" s="70" t="str">
        <f>BO191</f>
        <v/>
      </c>
      <c r="AS189" s="135"/>
      <c r="AT189" s="135"/>
      <c r="AU189" s="135"/>
      <c r="AV189" s="135"/>
      <c r="AW189" s="127"/>
      <c r="AX189" s="127"/>
      <c r="AY189" s="133"/>
      <c r="AZ189" s="133"/>
      <c r="BA189" s="133"/>
      <c r="BB189" s="133"/>
      <c r="BC189" s="166"/>
      <c r="BD189" s="127"/>
      <c r="BE189" s="127"/>
      <c r="BF189" s="142"/>
      <c r="BG189" s="183"/>
      <c r="BH189" s="183"/>
      <c r="BI189" s="133"/>
      <c r="BJ189" s="127"/>
      <c r="BK189" s="127"/>
      <c r="BL189" s="135"/>
      <c r="BM189" s="135"/>
      <c r="BN189" s="135"/>
      <c r="BO189" s="135"/>
      <c r="BP189" s="14"/>
      <c r="BQ189" s="127"/>
      <c r="BR189" s="127"/>
      <c r="BS189" s="204"/>
      <c r="BT189" s="204"/>
      <c r="BU189" s="204"/>
      <c r="BV189" s="133"/>
      <c r="BW189" s="14"/>
      <c r="BX189" s="127"/>
      <c r="BY189" s="127"/>
      <c r="BZ189" s="133"/>
      <c r="CA189" s="133"/>
      <c r="CB189" s="133"/>
      <c r="CC189" s="133"/>
      <c r="CD189" s="13"/>
      <c r="CE189" s="127"/>
      <c r="CF189" s="127"/>
      <c r="CG189" s="135"/>
      <c r="CH189" s="135"/>
      <c r="CI189" s="135"/>
      <c r="CJ189" s="135"/>
      <c r="CK189" s="14"/>
      <c r="CL189" s="127"/>
      <c r="CM189" s="127"/>
      <c r="CN189" s="133"/>
      <c r="CO189" s="133"/>
      <c r="CP189" s="133"/>
      <c r="CQ189" s="133"/>
      <c r="CR189" s="14"/>
      <c r="CS189" s="127"/>
      <c r="CT189" s="127"/>
      <c r="CU189" s="133"/>
      <c r="CV189" s="133"/>
      <c r="CW189" s="133"/>
      <c r="CX189" s="133"/>
      <c r="CY189" s="14"/>
    </row>
    <row r="190" spans="1:104">
      <c r="A190" s="83"/>
      <c r="B190" s="87"/>
      <c r="C190" s="87"/>
      <c r="D190" s="87"/>
      <c r="E190" s="145"/>
      <c r="F190" s="145"/>
      <c r="G190" s="87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6"/>
      <c r="AA190" s="271" t="s">
        <v>46</v>
      </c>
      <c r="AB190" s="256"/>
      <c r="AC190" s="254"/>
      <c r="AD190" s="158" t="s">
        <v>47</v>
      </c>
      <c r="AE190" s="117"/>
      <c r="AF190" s="255"/>
      <c r="AG190" s="103"/>
      <c r="AH190" s="104"/>
      <c r="AI190" s="16"/>
      <c r="AJ190" s="71"/>
      <c r="AK190" s="71"/>
      <c r="AL190" s="71"/>
      <c r="AM190" s="71"/>
      <c r="AP190" s="454"/>
      <c r="AQ190" s="113" t="s">
        <v>14</v>
      </c>
      <c r="AR190" s="113" t="s">
        <v>13</v>
      </c>
      <c r="AS190" s="485" t="str">
        <f>AS$1</f>
        <v>R</v>
      </c>
      <c r="AT190" s="31" t="str">
        <f t="shared" ref="AT190:AV190" si="164">AT$1</f>
        <v>1Omy</v>
      </c>
      <c r="AU190" s="32" t="str">
        <f t="shared" si="164"/>
        <v>2U</v>
      </c>
      <c r="AV190" s="33" t="str">
        <f t="shared" si="164"/>
        <v>3Ama</v>
      </c>
      <c r="AW190" s="113" t="str">
        <f>AQ190</f>
        <v>Quantity</v>
      </c>
      <c r="AX190" s="113" t="str">
        <f>AR190</f>
        <v>Units</v>
      </c>
      <c r="AY190" s="485">
        <f>AJ185</f>
        <v>0</v>
      </c>
      <c r="AZ190" s="31">
        <f>AK185</f>
        <v>0</v>
      </c>
      <c r="BA190" s="32">
        <f>AL185</f>
        <v>0</v>
      </c>
      <c r="BB190" s="33">
        <f>AM185</f>
        <v>0</v>
      </c>
      <c r="BC190" s="166"/>
      <c r="BD190" s="34" t="s">
        <v>27</v>
      </c>
      <c r="BE190" s="34" t="s">
        <v>28</v>
      </c>
      <c r="BF190" s="35" t="s">
        <v>120</v>
      </c>
      <c r="BG190" s="72" t="s">
        <v>26</v>
      </c>
      <c r="BH190" s="72"/>
      <c r="BI190" s="36" t="s">
        <v>7</v>
      </c>
      <c r="BJ190" s="113" t="str">
        <f>$AQ190</f>
        <v>Quantity</v>
      </c>
      <c r="BK190" s="113" t="str">
        <f>$AR190</f>
        <v>Units</v>
      </c>
      <c r="BL190" s="485" t="str">
        <f>BL$1</f>
        <v>R</v>
      </c>
      <c r="BM190" s="31" t="str">
        <f t="shared" ref="BM190:BO190" si="165">BM$1</f>
        <v>1Omy</v>
      </c>
      <c r="BN190" s="32" t="str">
        <f t="shared" si="165"/>
        <v>2U</v>
      </c>
      <c r="BO190" s="33" t="str">
        <f t="shared" si="165"/>
        <v>3Ama</v>
      </c>
      <c r="BP190" s="191"/>
      <c r="BQ190" s="113" t="str">
        <f>$AQ190</f>
        <v>Quantity</v>
      </c>
      <c r="BR190" s="113" t="str">
        <f>$AR190</f>
        <v>Units</v>
      </c>
      <c r="BS190" s="485" t="str">
        <f>BS$1</f>
        <v>R</v>
      </c>
      <c r="BT190" s="31" t="str">
        <f t="shared" ref="BT190:BV190" si="166">BT$1</f>
        <v>1Omy</v>
      </c>
      <c r="BU190" s="32" t="str">
        <f t="shared" si="166"/>
        <v>2U</v>
      </c>
      <c r="BV190" s="33" t="str">
        <f t="shared" si="166"/>
        <v>3Ama</v>
      </c>
      <c r="BW190" s="191"/>
      <c r="BX190" s="113" t="str">
        <f>$AQ190</f>
        <v>Quantity</v>
      </c>
      <c r="BY190" s="113" t="str">
        <f>$AR190</f>
        <v>Units</v>
      </c>
      <c r="BZ190" s="485" t="str">
        <f>BZ$1</f>
        <v>1-R/U</v>
      </c>
      <c r="CA190" s="31" t="str">
        <f t="shared" ref="CA190:CC190" si="167">CA$1</f>
        <v>1-Omy/R</v>
      </c>
      <c r="CB190" s="32" t="str">
        <f t="shared" si="167"/>
        <v>1-Omy/U</v>
      </c>
      <c r="CC190" s="33" t="str">
        <f t="shared" si="167"/>
        <v>1-ROX/U</v>
      </c>
      <c r="CD190" s="191"/>
      <c r="CE190" s="113" t="str">
        <f>$AQ190</f>
        <v>Quantity</v>
      </c>
      <c r="CF190" s="113" t="str">
        <f>$AR190</f>
        <v>Units</v>
      </c>
      <c r="CG190" s="485" t="str">
        <f>CG$1</f>
        <v>R</v>
      </c>
      <c r="CH190" s="31" t="str">
        <f t="shared" ref="CH190:CJ190" si="168">CH$1</f>
        <v>1Omy</v>
      </c>
      <c r="CI190" s="32" t="str">
        <f t="shared" si="168"/>
        <v>2U</v>
      </c>
      <c r="CJ190" s="33" t="str">
        <f t="shared" si="168"/>
        <v>3Ama</v>
      </c>
      <c r="CK190" s="191"/>
      <c r="CL190" s="113" t="str">
        <f>$AQ190</f>
        <v>Quantity</v>
      </c>
      <c r="CM190" s="113" t="str">
        <f>$AR190</f>
        <v>Units</v>
      </c>
      <c r="CN190" s="485" t="str">
        <f>CN$1</f>
        <v>R</v>
      </c>
      <c r="CO190" s="31" t="str">
        <f t="shared" ref="CO190:CQ190" si="169">CO$1</f>
        <v>1Omy</v>
      </c>
      <c r="CP190" s="32" t="str">
        <f t="shared" si="169"/>
        <v>2U</v>
      </c>
      <c r="CQ190" s="33" t="str">
        <f t="shared" si="169"/>
        <v>3Ama</v>
      </c>
      <c r="CR190" s="191"/>
      <c r="CS190" s="113" t="str">
        <f>$AQ190</f>
        <v>Quantity</v>
      </c>
      <c r="CT190" s="113" t="str">
        <f>$AR190</f>
        <v>Units</v>
      </c>
      <c r="CU190" s="485" t="str">
        <f>CU$1</f>
        <v>1-R/U</v>
      </c>
      <c r="CV190" s="31" t="str">
        <f t="shared" ref="CV190:CX190" si="170">CV$1</f>
        <v>1-Omy/R</v>
      </c>
      <c r="CW190" s="32" t="str">
        <f t="shared" si="170"/>
        <v>1-Omy/U</v>
      </c>
      <c r="CX190" s="33" t="str">
        <f t="shared" si="170"/>
        <v>1-ROX/U</v>
      </c>
      <c r="CY190" s="14"/>
    </row>
    <row r="191" spans="1:104">
      <c r="A191" s="83"/>
      <c r="B191" s="83"/>
      <c r="C191" s="83"/>
      <c r="D191" s="83"/>
      <c r="E191" s="14"/>
      <c r="F191" s="14"/>
      <c r="G191" s="83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16"/>
      <c r="AA191" s="271" t="s">
        <v>48</v>
      </c>
      <c r="AB191" s="257"/>
      <c r="AC191" s="254"/>
      <c r="AD191" s="158" t="s">
        <v>49</v>
      </c>
      <c r="AE191" s="117"/>
      <c r="AF191" s="255"/>
      <c r="AG191" s="105"/>
      <c r="AH191" s="106"/>
      <c r="AI191" s="17"/>
      <c r="AJ191" s="8"/>
      <c r="AK191" s="8"/>
      <c r="AL191" s="8"/>
      <c r="AM191" s="8"/>
      <c r="AP191" s="455" t="str">
        <f>E182</f>
        <v/>
      </c>
      <c r="AQ191" s="488" t="s">
        <v>5</v>
      </c>
      <c r="AR191" s="488" t="s">
        <v>4</v>
      </c>
      <c r="AS191" s="21" t="str">
        <f>IF(ISNUMBER(AJ191),AJ191-($G183*AJ190+$G182),"")</f>
        <v/>
      </c>
      <c r="AT191" s="21" t="str">
        <f>IF(ISNUMBER(AK191),AK191-($G183*AK190+$G182),"")</f>
        <v/>
      </c>
      <c r="AU191" s="21" t="str">
        <f>IF(ISNUMBER(AL191),AL191-($G183*AL190+$G182),"")</f>
        <v/>
      </c>
      <c r="AV191" s="21" t="str">
        <f>IF(ISNUMBER(AM191),AM191-($G183*AM190+$G182),"")</f>
        <v/>
      </c>
      <c r="AW191" s="107">
        <f>$AH190</f>
        <v>0</v>
      </c>
      <c r="AX191" s="107">
        <f>$AI190</f>
        <v>0</v>
      </c>
      <c r="AY191" s="73" t="str">
        <f>IF(ISNUMBER(AJ190),AJ190,"")</f>
        <v/>
      </c>
      <c r="AZ191" s="73" t="str">
        <f>IF(ISNUMBER(AK190),AK190,"")</f>
        <v/>
      </c>
      <c r="BA191" s="73" t="str">
        <f t="shared" ref="BA191:BB191" si="171">IF(ISNUMBER(AL190),AL190,"")</f>
        <v/>
      </c>
      <c r="BB191" s="73" t="str">
        <f t="shared" si="171"/>
        <v/>
      </c>
      <c r="BC191" s="166"/>
      <c r="BD191" s="176" t="str">
        <f>$AA184</f>
        <v>•</v>
      </c>
      <c r="BE191" s="193">
        <f>$D182</f>
        <v>0</v>
      </c>
      <c r="BF191" s="124">
        <f>$B183</f>
        <v>0</v>
      </c>
      <c r="BG191" s="194" t="str">
        <f>$E182</f>
        <v/>
      </c>
      <c r="BH191" s="195"/>
      <c r="BI191" s="196" t="str">
        <f>IF(ISNUMBER($AB193),$AB193,"")</f>
        <v/>
      </c>
      <c r="BJ191" s="489" t="str">
        <f>AH2</f>
        <v>O2 flow per cells</v>
      </c>
      <c r="BK191" s="489" t="str">
        <f>AI2</f>
        <v>pmol/(s*Mill)</v>
      </c>
      <c r="BL191" s="7" t="str">
        <f>IF(ISNUMBER(AS191),AS191/AJ183,"")</f>
        <v/>
      </c>
      <c r="BM191" s="7" t="str">
        <f>IF(ISNUMBER(AT191),AT191/AK183,"")</f>
        <v/>
      </c>
      <c r="BN191" s="7" t="str">
        <f>IF(ISNUMBER(AU191),AU191/AL183,"")</f>
        <v/>
      </c>
      <c r="BO191" s="7" t="str">
        <f>IF(ISNUMBER(AV191),AV191/AM183,"")</f>
        <v/>
      </c>
      <c r="BP191" s="194" t="str">
        <f>$E182</f>
        <v/>
      </c>
      <c r="BQ191" s="6" t="s">
        <v>19</v>
      </c>
      <c r="BR191" s="6" t="s">
        <v>20</v>
      </c>
      <c r="BS191" s="5" t="str">
        <f>IF(ISNUMBER(BL191),BL191/$AQ189,"")</f>
        <v/>
      </c>
      <c r="BT191" s="5" t="str">
        <f>IF(ISNUMBER(BM191),BM191/$AQ189,"")</f>
        <v/>
      </c>
      <c r="BU191" s="5" t="str">
        <f>IF(ISNUMBER(BN191),BN191/$AQ189,"")</f>
        <v/>
      </c>
      <c r="BV191" s="5" t="str">
        <f>IF(ISNUMBER(BO191),BO191/$AQ189,"")</f>
        <v/>
      </c>
      <c r="BW191" s="194" t="str">
        <f>$E182</f>
        <v/>
      </c>
      <c r="BX191" s="6" t="s">
        <v>18</v>
      </c>
      <c r="BY191" s="6" t="s">
        <v>21</v>
      </c>
      <c r="BZ191" s="5" t="str">
        <f>IF(ISNUMBER(BN191),1-BL191/BN191,"")</f>
        <v/>
      </c>
      <c r="CA191" s="5" t="str">
        <f>IF(ISNUMBER(BM191),1-BM191/BL191,"")</f>
        <v/>
      </c>
      <c r="CB191" s="5" t="str">
        <f>IF(ISNUMBER(BM191),1-BM191/BN191,"")</f>
        <v/>
      </c>
      <c r="CC191" s="5" t="str">
        <f>IF(ISNUMBER(BN191),1-BO191/BN191,"")</f>
        <v/>
      </c>
      <c r="CD191" s="194" t="str">
        <f>$E182</f>
        <v/>
      </c>
      <c r="CE191" s="489" t="str">
        <f>AH3</f>
        <v>O2 flow per cells (mt: ROX-corr.)</v>
      </c>
      <c r="CF191" s="489" t="str">
        <f>AI2</f>
        <v>pmol/(s*Mill)</v>
      </c>
      <c r="CG191" s="7" t="str">
        <f>IF(ISNUMBER(BL191),BL191-$AR189,"")</f>
        <v/>
      </c>
      <c r="CH191" s="7" t="str">
        <f t="shared" ref="CH191:CJ191" si="172">IF(ISNUMBER(BM191),BM191-$AR189,"")</f>
        <v/>
      </c>
      <c r="CI191" s="7" t="str">
        <f t="shared" si="172"/>
        <v/>
      </c>
      <c r="CJ191" s="7" t="str">
        <f t="shared" si="172"/>
        <v/>
      </c>
      <c r="CK191" s="194" t="str">
        <f>$E182</f>
        <v/>
      </c>
      <c r="CL191" s="6" t="s">
        <v>3</v>
      </c>
      <c r="CM191" s="6" t="s">
        <v>1</v>
      </c>
      <c r="CN191" s="5" t="str">
        <f>IF(ISNUMBER(CG191),CG191/($AQ189-$AR189),"")</f>
        <v/>
      </c>
      <c r="CO191" s="5" t="str">
        <f t="shared" ref="CO191:CQ191" si="173">IF(ISNUMBER(CH191),CH191/($AQ189-$AR189),"")</f>
        <v/>
      </c>
      <c r="CP191" s="5" t="str">
        <f t="shared" si="173"/>
        <v/>
      </c>
      <c r="CQ191" s="5" t="str">
        <f t="shared" si="173"/>
        <v/>
      </c>
      <c r="CR191" s="194" t="str">
        <f>$E182</f>
        <v/>
      </c>
      <c r="CS191" s="6" t="s">
        <v>2</v>
      </c>
      <c r="CT191" s="6" t="s">
        <v>1</v>
      </c>
      <c r="CU191" s="5" t="str">
        <f>IF(ISNUMBER(CI191),1-CG191/CI191,"")</f>
        <v/>
      </c>
      <c r="CV191" s="5" t="str">
        <f>IF(ISNUMBER(CH191),1-CH191/CG191,"")</f>
        <v/>
      </c>
      <c r="CW191" s="5" t="str">
        <f>IF(ISNUMBER(CH191),1-CH191/CI191,"")</f>
        <v/>
      </c>
      <c r="CX191" s="5" t="str">
        <f>IF(ISNUMBER(CI191),1-CJ191/CI191,"")</f>
        <v/>
      </c>
      <c r="CY191" s="14"/>
    </row>
    <row r="192" spans="1:104">
      <c r="A192" s="83"/>
      <c r="B192" s="83"/>
      <c r="C192" s="83"/>
      <c r="D192" s="83"/>
      <c r="E192" s="83"/>
      <c r="F192" s="83"/>
      <c r="G192" s="83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26"/>
      <c r="AA192" s="272" t="s">
        <v>50</v>
      </c>
      <c r="AB192" s="258"/>
      <c r="AC192" s="259"/>
      <c r="AD192" s="158" t="s">
        <v>178</v>
      </c>
      <c r="AE192" s="256"/>
      <c r="AF192" s="255"/>
      <c r="AG192" s="274"/>
      <c r="AH192" s="275"/>
      <c r="AI192" s="275"/>
      <c r="AJ192" s="276"/>
      <c r="AK192" s="276"/>
      <c r="AL192" s="276"/>
      <c r="AM192" s="276"/>
      <c r="AN192" s="2"/>
      <c r="AO192" s="11"/>
      <c r="AP192" s="74"/>
      <c r="AQ192" s="75"/>
      <c r="AR192" s="75"/>
      <c r="AS192" s="3"/>
      <c r="AT192" s="3"/>
      <c r="AU192" s="3"/>
      <c r="AV192" s="3"/>
      <c r="AW192" s="4"/>
      <c r="AX192" s="4"/>
      <c r="AY192" s="2"/>
      <c r="AZ192" s="2"/>
      <c r="BA192" s="2"/>
      <c r="BB192" s="2"/>
      <c r="BC192" s="76"/>
      <c r="BD192" s="4"/>
      <c r="BE192" s="4"/>
      <c r="BF192" s="75"/>
      <c r="BG192" s="77"/>
      <c r="BH192" s="77"/>
      <c r="BI192" s="2"/>
      <c r="BJ192" s="4"/>
      <c r="BK192" s="4"/>
      <c r="BL192" s="3"/>
      <c r="BM192" s="3"/>
      <c r="BN192" s="3"/>
      <c r="BO192" s="3"/>
      <c r="BP192" s="14"/>
      <c r="BQ192" s="4"/>
      <c r="BR192" s="4"/>
      <c r="BS192" s="2"/>
      <c r="BT192" s="2"/>
      <c r="BU192" s="2"/>
      <c r="BV192" s="2"/>
      <c r="BW192" s="14"/>
      <c r="BX192" s="4"/>
      <c r="BY192" s="4"/>
      <c r="BZ192" s="2"/>
      <c r="CA192" s="2"/>
      <c r="CB192" s="2"/>
      <c r="CC192" s="2"/>
      <c r="CD192" s="13"/>
      <c r="CE192" s="4"/>
      <c r="CF192" s="4"/>
      <c r="CG192" s="3"/>
      <c r="CH192" s="3"/>
      <c r="CI192" s="3"/>
      <c r="CJ192" s="3"/>
      <c r="CK192" s="14"/>
      <c r="CL192" s="4"/>
      <c r="CM192" s="4"/>
      <c r="CN192" s="2"/>
      <c r="CO192" s="2"/>
      <c r="CP192" s="2"/>
      <c r="CQ192" s="2"/>
      <c r="CR192" s="14"/>
      <c r="CS192" s="4"/>
      <c r="CT192" s="4"/>
      <c r="CU192" s="2"/>
      <c r="CV192" s="2"/>
      <c r="CW192" s="2"/>
      <c r="CX192" s="2"/>
      <c r="CY192" s="14"/>
    </row>
    <row r="193" spans="1:103">
      <c r="A193" s="83"/>
      <c r="B193" s="83"/>
      <c r="C193" s="83"/>
      <c r="D193" s="83"/>
      <c r="E193" s="83"/>
      <c r="F193" s="83"/>
      <c r="G193" s="83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26"/>
      <c r="AA193" s="271" t="s">
        <v>51</v>
      </c>
      <c r="AB193" s="260"/>
      <c r="AC193" s="261"/>
      <c r="AD193" s="262" t="s">
        <v>52</v>
      </c>
      <c r="AE193" s="263">
        <v>-2</v>
      </c>
      <c r="AF193" s="255"/>
      <c r="AG193" s="274"/>
      <c r="AH193" s="274"/>
      <c r="AI193" s="274"/>
      <c r="AJ193" s="145"/>
      <c r="AK193" s="145"/>
      <c r="AL193" s="145"/>
      <c r="AM193" s="145"/>
      <c r="AN193" s="133"/>
      <c r="AO193" s="181"/>
      <c r="AP193" s="74"/>
      <c r="AQ193" s="142"/>
      <c r="AR193" s="142"/>
      <c r="AS193" s="135"/>
      <c r="AT193" s="135"/>
      <c r="AU193" s="135"/>
      <c r="AV193" s="135"/>
      <c r="AW193" s="127"/>
      <c r="AX193" s="127"/>
      <c r="AY193" s="133"/>
      <c r="AZ193" s="133"/>
      <c r="BA193" s="133"/>
      <c r="BB193" s="133"/>
      <c r="BC193" s="166"/>
      <c r="BD193" s="127"/>
      <c r="BE193" s="127"/>
      <c r="BF193" s="142"/>
      <c r="BG193" s="183"/>
      <c r="BH193" s="183"/>
      <c r="BI193" s="133"/>
      <c r="BJ193" s="127"/>
      <c r="BK193" s="127"/>
      <c r="BL193" s="135"/>
      <c r="BM193" s="135"/>
      <c r="BN193" s="135"/>
      <c r="BO193" s="135"/>
      <c r="BP193" s="14"/>
      <c r="BQ193" s="127"/>
      <c r="BR193" s="127"/>
      <c r="BS193" s="133"/>
      <c r="BT193" s="133"/>
      <c r="BU193" s="133"/>
      <c r="BV193" s="133"/>
      <c r="BW193" s="14"/>
      <c r="BX193" s="127"/>
      <c r="BY193" s="127"/>
      <c r="BZ193" s="133"/>
      <c r="CA193" s="133"/>
      <c r="CB193" s="133"/>
      <c r="CC193" s="133"/>
      <c r="CD193" s="13"/>
      <c r="CE193" s="127"/>
      <c r="CF193" s="127"/>
      <c r="CG193" s="135"/>
      <c r="CH193" s="135"/>
      <c r="CI193" s="135"/>
      <c r="CJ193" s="135"/>
      <c r="CK193" s="14"/>
      <c r="CL193" s="127"/>
      <c r="CM193" s="127"/>
      <c r="CN193" s="133"/>
      <c r="CO193" s="133"/>
      <c r="CP193" s="133"/>
      <c r="CQ193" s="133"/>
      <c r="CR193" s="14"/>
      <c r="CS193" s="127"/>
      <c r="CT193" s="127"/>
      <c r="CU193" s="133"/>
      <c r="CV193" s="133"/>
      <c r="CW193" s="133"/>
      <c r="CX193" s="133"/>
      <c r="CY193" s="14"/>
    </row>
    <row r="194" spans="1:103" ht="13.5" thickBot="1">
      <c r="A194" s="83"/>
      <c r="B194" s="83"/>
      <c r="C194" s="83"/>
      <c r="D194" s="83"/>
      <c r="E194" s="83"/>
      <c r="F194" s="83"/>
      <c r="G194" s="83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26"/>
      <c r="AA194" s="273" t="s">
        <v>53</v>
      </c>
      <c r="AB194" s="264">
        <v>2</v>
      </c>
      <c r="AC194" s="265" t="s">
        <v>54</v>
      </c>
      <c r="AD194" s="266" t="s">
        <v>55</v>
      </c>
      <c r="AE194" s="267">
        <v>2.5000000000000001E-2</v>
      </c>
      <c r="AF194" s="268"/>
      <c r="AG194" s="274"/>
      <c r="AH194" s="274"/>
      <c r="AI194" s="274"/>
      <c r="AJ194" s="145"/>
      <c r="AK194" s="145"/>
      <c r="AL194" s="145"/>
      <c r="AM194" s="145"/>
      <c r="AN194" s="133"/>
      <c r="AO194" s="181"/>
      <c r="AP194" s="74"/>
      <c r="AQ194" s="142"/>
      <c r="AR194" s="142"/>
      <c r="AS194" s="135"/>
      <c r="AT194" s="135"/>
      <c r="AU194" s="135"/>
      <c r="AV194" s="135"/>
      <c r="AW194" s="127"/>
      <c r="AX194" s="127"/>
      <c r="AY194" s="133"/>
      <c r="AZ194" s="133"/>
      <c r="BA194" s="133"/>
      <c r="BB194" s="133"/>
      <c r="BC194" s="166"/>
      <c r="BD194" s="127"/>
      <c r="BE194" s="127"/>
      <c r="BF194" s="142"/>
      <c r="BG194" s="183"/>
      <c r="BH194" s="183"/>
      <c r="BI194" s="133"/>
      <c r="BJ194" s="127"/>
      <c r="BK194" s="127"/>
      <c r="BL194" s="135"/>
      <c r="BM194" s="135"/>
      <c r="BN194" s="135"/>
      <c r="BO194" s="135"/>
      <c r="BP194" s="14"/>
      <c r="BQ194" s="127"/>
      <c r="BR194" s="127"/>
      <c r="BS194" s="133"/>
      <c r="BT194" s="133"/>
      <c r="BU194" s="133"/>
      <c r="BV194" s="133"/>
      <c r="BW194" s="14"/>
      <c r="BX194" s="127"/>
      <c r="BY194" s="127"/>
      <c r="BZ194" s="133"/>
      <c r="CA194" s="133"/>
      <c r="CB194" s="133"/>
      <c r="CC194" s="133"/>
      <c r="CD194" s="13"/>
      <c r="CE194" s="127"/>
      <c r="CF194" s="127"/>
      <c r="CG194" s="135"/>
      <c r="CH194" s="135"/>
      <c r="CI194" s="135"/>
      <c r="CJ194" s="135"/>
      <c r="CK194" s="14"/>
      <c r="CL194" s="127"/>
      <c r="CM194" s="127"/>
      <c r="CN194" s="133"/>
      <c r="CO194" s="133"/>
      <c r="CP194" s="133"/>
      <c r="CQ194" s="133"/>
      <c r="CR194" s="14"/>
      <c r="CS194" s="127"/>
      <c r="CT194" s="127"/>
      <c r="CU194" s="133"/>
      <c r="CV194" s="133"/>
      <c r="CW194" s="133"/>
      <c r="CX194" s="133"/>
      <c r="CY194" s="14"/>
    </row>
    <row r="195" spans="1:103">
      <c r="A195" s="83"/>
      <c r="B195" s="83"/>
      <c r="C195" s="83"/>
      <c r="D195" s="83"/>
      <c r="E195" s="83"/>
      <c r="F195" s="83"/>
      <c r="G195" s="83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26"/>
      <c r="AH195" s="127"/>
      <c r="AI195" s="127"/>
      <c r="AJ195" s="135"/>
      <c r="AK195" s="135"/>
      <c r="AL195" s="135"/>
      <c r="AM195" s="135"/>
      <c r="AN195" s="133"/>
      <c r="AO195" s="181"/>
      <c r="AP195" s="74"/>
      <c r="AQ195" s="142"/>
      <c r="AR195" s="142"/>
      <c r="AS195" s="135"/>
      <c r="AT195" s="135"/>
      <c r="AU195" s="135"/>
      <c r="AV195" s="135"/>
      <c r="AW195" s="127"/>
      <c r="AX195" s="127"/>
      <c r="AY195" s="133"/>
      <c r="AZ195" s="133"/>
      <c r="BA195" s="133"/>
      <c r="BB195" s="133"/>
      <c r="BC195" s="166"/>
      <c r="BD195" s="127"/>
      <c r="BE195" s="127"/>
      <c r="BF195" s="142"/>
      <c r="BG195" s="183"/>
      <c r="BH195" s="183"/>
      <c r="BI195" s="133"/>
      <c r="BJ195" s="127"/>
      <c r="BK195" s="127"/>
      <c r="BL195" s="135"/>
      <c r="BM195" s="135"/>
      <c r="BN195" s="135"/>
      <c r="BO195" s="135"/>
      <c r="BP195" s="14"/>
      <c r="BQ195" s="127"/>
      <c r="BR195" s="127"/>
      <c r="BS195" s="127"/>
      <c r="BT195" s="127"/>
      <c r="BU195" s="127"/>
      <c r="BV195" s="133"/>
      <c r="BW195" s="14"/>
      <c r="BX195" s="127"/>
      <c r="BY195" s="127"/>
      <c r="BZ195" s="133"/>
      <c r="CA195" s="133"/>
      <c r="CB195" s="133"/>
      <c r="CC195" s="133"/>
      <c r="CD195" s="13"/>
      <c r="CE195" s="127"/>
      <c r="CF195" s="127"/>
      <c r="CG195" s="135"/>
      <c r="CH195" s="135"/>
      <c r="CI195" s="135"/>
      <c r="CJ195" s="135"/>
      <c r="CK195" s="14"/>
      <c r="CL195" s="127"/>
      <c r="CM195" s="127"/>
      <c r="CN195" s="133"/>
      <c r="CO195" s="133"/>
      <c r="CP195" s="133"/>
      <c r="CQ195" s="133"/>
      <c r="CR195" s="14"/>
      <c r="CS195" s="127"/>
      <c r="CT195" s="127"/>
      <c r="CU195" s="133"/>
      <c r="CV195" s="133"/>
      <c r="CW195" s="133"/>
      <c r="CX195" s="133"/>
      <c r="CY195" s="14"/>
    </row>
    <row r="196" spans="1:103">
      <c r="A196" s="83"/>
      <c r="B196" s="83"/>
      <c r="C196" s="83"/>
      <c r="D196" s="83"/>
      <c r="E196" s="83"/>
      <c r="F196" s="83"/>
      <c r="G196" s="83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26"/>
      <c r="AH196" s="127"/>
      <c r="AI196" s="127"/>
      <c r="AJ196" s="135"/>
      <c r="AK196" s="135"/>
      <c r="AL196" s="135"/>
      <c r="AM196" s="135"/>
      <c r="AN196" s="133"/>
      <c r="AO196" s="181"/>
      <c r="AP196" s="74"/>
      <c r="AQ196" s="142"/>
      <c r="AR196" s="142"/>
      <c r="AS196" s="135"/>
      <c r="AT196" s="135"/>
      <c r="AU196" s="135"/>
      <c r="AV196" s="135"/>
      <c r="AW196" s="127"/>
      <c r="AX196" s="127"/>
      <c r="AY196" s="133"/>
      <c r="AZ196" s="133"/>
      <c r="BA196" s="133"/>
      <c r="BB196" s="133"/>
      <c r="BC196" s="166"/>
      <c r="BD196" s="127"/>
      <c r="BE196" s="127"/>
      <c r="BF196" s="142"/>
      <c r="BG196" s="183"/>
      <c r="BH196" s="183"/>
      <c r="BI196" s="133"/>
      <c r="BJ196" s="127"/>
      <c r="BK196" s="127"/>
      <c r="BL196" s="135"/>
      <c r="BM196" s="135"/>
      <c r="BN196" s="135"/>
      <c r="BO196" s="135"/>
      <c r="BP196" s="14"/>
      <c r="BQ196" s="127"/>
      <c r="BR196" s="127"/>
      <c r="BS196" s="127"/>
      <c r="BT196" s="127"/>
      <c r="BU196" s="127"/>
      <c r="BV196" s="133"/>
      <c r="BW196" s="14"/>
      <c r="BX196" s="127"/>
      <c r="BY196" s="127"/>
      <c r="BZ196" s="133"/>
      <c r="CA196" s="133"/>
      <c r="CB196" s="133"/>
      <c r="CC196" s="133"/>
      <c r="CD196" s="13"/>
      <c r="CE196" s="127"/>
      <c r="CF196" s="127"/>
      <c r="CG196" s="135"/>
      <c r="CH196" s="135"/>
      <c r="CI196" s="135"/>
      <c r="CJ196" s="135"/>
      <c r="CK196" s="14"/>
      <c r="CL196" s="127"/>
      <c r="CM196" s="127"/>
      <c r="CN196" s="133"/>
      <c r="CO196" s="133"/>
      <c r="CP196" s="133"/>
      <c r="CQ196" s="133"/>
      <c r="CR196" s="14"/>
      <c r="CS196" s="127"/>
      <c r="CT196" s="127"/>
      <c r="CU196" s="133"/>
      <c r="CV196" s="133"/>
      <c r="CW196" s="133"/>
      <c r="CX196" s="133"/>
      <c r="CY196" s="14"/>
    </row>
    <row r="197" spans="1:103">
      <c r="A197" s="83"/>
      <c r="B197" s="83"/>
      <c r="C197" s="83"/>
      <c r="D197" s="83"/>
      <c r="E197" s="83"/>
      <c r="F197" s="83"/>
      <c r="G197" s="83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AH197" s="127"/>
      <c r="AI197" s="127"/>
      <c r="AJ197" s="135"/>
      <c r="AK197" s="135"/>
      <c r="AL197" s="135"/>
      <c r="AM197" s="135"/>
      <c r="AN197" s="133"/>
      <c r="AO197" s="181"/>
      <c r="AP197" s="74"/>
      <c r="AQ197" s="142"/>
      <c r="AR197" s="142"/>
      <c r="AS197" s="135"/>
      <c r="AT197" s="135"/>
      <c r="AU197" s="135"/>
      <c r="AV197" s="135"/>
      <c r="AW197" s="127"/>
      <c r="AX197" s="127"/>
      <c r="AY197" s="133"/>
      <c r="AZ197" s="133"/>
      <c r="BA197" s="133"/>
      <c r="BB197" s="133"/>
      <c r="BC197" s="166"/>
      <c r="BD197" s="127"/>
      <c r="BE197" s="127"/>
      <c r="BF197" s="142"/>
      <c r="BG197" s="183"/>
      <c r="BH197" s="183"/>
      <c r="BI197" s="133"/>
      <c r="BJ197" s="127"/>
      <c r="BK197" s="127"/>
      <c r="BL197" s="135"/>
      <c r="BM197" s="135"/>
      <c r="BN197" s="135"/>
      <c r="BO197" s="135"/>
      <c r="BP197" s="14"/>
      <c r="BQ197" s="127"/>
      <c r="BR197" s="127"/>
      <c r="BS197" s="127"/>
      <c r="BT197" s="127"/>
      <c r="BU197" s="127"/>
      <c r="BV197" s="133"/>
      <c r="BW197" s="14"/>
      <c r="BX197" s="127"/>
      <c r="BY197" s="127"/>
      <c r="BZ197" s="133"/>
      <c r="CA197" s="133"/>
      <c r="CB197" s="133"/>
      <c r="CC197" s="133"/>
      <c r="CD197" s="13"/>
      <c r="CE197" s="127"/>
      <c r="CF197" s="127"/>
      <c r="CG197" s="135"/>
      <c r="CH197" s="135"/>
      <c r="CI197" s="135"/>
      <c r="CJ197" s="135"/>
      <c r="CK197" s="14"/>
      <c r="CL197" s="127"/>
      <c r="CM197" s="127"/>
      <c r="CN197" s="133"/>
      <c r="CO197" s="133"/>
      <c r="CP197" s="133"/>
      <c r="CQ197" s="133"/>
      <c r="CR197" s="14"/>
      <c r="CS197" s="127"/>
      <c r="CT197" s="127"/>
      <c r="CU197" s="133"/>
      <c r="CV197" s="133"/>
      <c r="CW197" s="133"/>
      <c r="CX197" s="133"/>
      <c r="CY197" s="14"/>
    </row>
    <row r="198" spans="1:103">
      <c r="A198" s="184"/>
      <c r="B198" s="133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26"/>
      <c r="AH198" s="127"/>
      <c r="AI198" s="127"/>
      <c r="AJ198" s="135"/>
      <c r="AK198" s="135"/>
      <c r="AL198" s="135"/>
      <c r="AM198" s="135"/>
      <c r="AN198" s="133"/>
      <c r="AO198" s="181"/>
      <c r="AP198" s="74"/>
      <c r="AQ198" s="142"/>
      <c r="AR198" s="142"/>
      <c r="AS198" s="26" t="str">
        <f>IF(ISNUMBER(AJ198),AJ198-($D191*AJ197+$E191),"")</f>
        <v/>
      </c>
      <c r="AT198" s="26" t="str">
        <f>IF(ISNUMBER(AK198),AK198-($D191*AK197+$E191),"")</f>
        <v/>
      </c>
      <c r="AU198" s="26"/>
      <c r="AV198" s="26" t="str">
        <f>IF(ISNUMBER(AM198),AM198-($D191*AM197+$E191),"")</f>
        <v/>
      </c>
      <c r="AW198" s="127"/>
      <c r="AX198" s="127"/>
      <c r="AY198" s="133"/>
      <c r="AZ198" s="133"/>
      <c r="BA198" s="133"/>
      <c r="BB198" s="133"/>
      <c r="BC198" s="166"/>
      <c r="BD198" s="127"/>
      <c r="BE198" s="127"/>
      <c r="BF198" s="142"/>
      <c r="BG198" s="183"/>
      <c r="BH198" s="183"/>
      <c r="BI198" s="133"/>
      <c r="BJ198" s="127"/>
      <c r="BK198" s="127"/>
      <c r="BL198" s="78" t="str">
        <f>IF(ISNUMBER(AS198),AS198/AJ190,"")</f>
        <v/>
      </c>
      <c r="BM198" s="78" t="str">
        <f>IF(ISNUMBER(AT198),AT198/AK190,"")</f>
        <v/>
      </c>
      <c r="BN198" s="78"/>
      <c r="BO198" s="78" t="str">
        <f>IF(ISNUMBER(AV198),AV198/AM190,"")</f>
        <v/>
      </c>
      <c r="BP198" s="117"/>
      <c r="BQ198" s="141"/>
      <c r="BR198" s="127"/>
      <c r="BS198" s="127"/>
      <c r="BT198" s="127"/>
      <c r="BU198" s="127"/>
      <c r="BV198" s="24"/>
      <c r="BW198" s="117"/>
      <c r="BX198" s="141"/>
      <c r="BY198" s="141"/>
      <c r="BZ198" s="27" t="s">
        <v>0</v>
      </c>
      <c r="CA198" s="24" t="str">
        <f>IF(ISNUMBER(BL198),1-BL198/BM198,"")</f>
        <v/>
      </c>
      <c r="CB198" s="24"/>
      <c r="CC198" s="24"/>
      <c r="CD198" s="197"/>
      <c r="CE198" s="141"/>
      <c r="CF198" s="141"/>
      <c r="CG198" s="147"/>
      <c r="CH198" s="147"/>
      <c r="CI198" s="147"/>
      <c r="CJ198" s="147"/>
      <c r="CK198" s="117"/>
      <c r="CL198" s="141"/>
      <c r="CM198" s="141"/>
      <c r="CN198" s="134"/>
      <c r="CO198" s="134"/>
      <c r="CP198" s="134"/>
      <c r="CQ198" s="134"/>
      <c r="CR198" s="117"/>
      <c r="CS198" s="141"/>
      <c r="CT198" s="141"/>
      <c r="CU198" s="134"/>
      <c r="CV198" s="134"/>
      <c r="CW198" s="134"/>
      <c r="CX198" s="134"/>
      <c r="CY198" s="117"/>
    </row>
    <row r="199" spans="1:103">
      <c r="A199" s="184"/>
      <c r="B199" s="133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26"/>
      <c r="AH199" s="127"/>
      <c r="AI199" s="127"/>
      <c r="AJ199" s="135"/>
      <c r="AK199" s="135"/>
      <c r="AL199" s="135"/>
      <c r="AM199" s="135"/>
      <c r="AN199" s="133"/>
      <c r="AO199" s="181"/>
      <c r="AP199" s="74"/>
      <c r="AQ199" s="142"/>
      <c r="AR199" s="142"/>
      <c r="AS199" s="147"/>
      <c r="AT199" s="147"/>
      <c r="AU199" s="147"/>
      <c r="AV199" s="147"/>
      <c r="AW199" s="127"/>
      <c r="AX199" s="127"/>
      <c r="AY199" s="133"/>
      <c r="AZ199" s="133"/>
      <c r="BA199" s="133"/>
      <c r="BB199" s="133"/>
      <c r="BC199" s="166"/>
      <c r="BD199" s="127"/>
      <c r="BE199" s="127"/>
      <c r="BF199" s="142"/>
      <c r="BG199" s="183"/>
      <c r="BH199" s="183"/>
      <c r="BI199" s="133"/>
      <c r="BJ199" s="127"/>
      <c r="BK199" s="127"/>
      <c r="BL199" s="147"/>
      <c r="BM199" s="147"/>
      <c r="BN199" s="147"/>
      <c r="BO199" s="147"/>
      <c r="BP199" s="117"/>
      <c r="BQ199" s="141"/>
      <c r="BR199" s="127"/>
      <c r="BS199" s="127"/>
      <c r="BT199" s="127"/>
      <c r="BU199" s="127"/>
      <c r="BV199" s="134"/>
      <c r="BW199" s="117"/>
      <c r="BX199" s="141"/>
      <c r="BY199" s="141"/>
      <c r="BZ199" s="134"/>
      <c r="CA199" s="134"/>
      <c r="CB199" s="134"/>
      <c r="CC199" s="134"/>
      <c r="CD199" s="197"/>
      <c r="CE199" s="141"/>
      <c r="CF199" s="141"/>
      <c r="CG199" s="147"/>
      <c r="CH199" s="147"/>
      <c r="CI199" s="147"/>
      <c r="CJ199" s="147"/>
      <c r="CK199" s="117"/>
      <c r="CL199" s="141"/>
      <c r="CM199" s="141"/>
      <c r="CN199" s="134"/>
      <c r="CO199" s="134"/>
      <c r="CP199" s="134"/>
      <c r="CQ199" s="134"/>
      <c r="CR199" s="117"/>
      <c r="CS199" s="141"/>
      <c r="CT199" s="141"/>
      <c r="CU199" s="134"/>
      <c r="CV199" s="134"/>
      <c r="CW199" s="134"/>
      <c r="CX199" s="134"/>
      <c r="CY199" s="117"/>
    </row>
    <row r="200" spans="1:103" ht="13.5" thickBot="1">
      <c r="A200" s="460" t="s">
        <v>68</v>
      </c>
      <c r="B200" s="198" t="str">
        <f>$G$22</f>
        <v>DatLab 7 Template 16-08-02</v>
      </c>
      <c r="C200" s="199"/>
      <c r="D200" s="199"/>
      <c r="E200" s="199"/>
      <c r="F200" s="199"/>
      <c r="G200" s="199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1"/>
      <c r="AA200" s="202"/>
      <c r="AB200" s="202"/>
      <c r="AC200" s="202"/>
      <c r="AD200" s="202"/>
      <c r="AE200" s="202"/>
      <c r="AF200" s="202"/>
      <c r="AG200" s="202"/>
      <c r="AH200" s="12" t="str">
        <f>$B200</f>
        <v>DatLab 7 Template 16-08-02</v>
      </c>
      <c r="AI200" s="161"/>
      <c r="AJ200" s="203"/>
      <c r="AK200" s="203"/>
      <c r="AL200" s="203"/>
      <c r="AM200" s="203"/>
      <c r="AN200" s="204"/>
      <c r="AO200" s="205"/>
      <c r="AP200" s="206"/>
      <c r="AQ200" s="79" t="str">
        <f>$B200</f>
        <v>DatLab 7 Template 16-08-02</v>
      </c>
      <c r="AR200" s="161"/>
      <c r="AS200" s="203"/>
      <c r="AT200" s="203"/>
      <c r="AU200" s="203"/>
      <c r="AV200" s="203"/>
      <c r="AW200" s="161"/>
      <c r="AX200" s="161"/>
      <c r="AY200" s="204"/>
      <c r="AZ200" s="204"/>
      <c r="BA200" s="204"/>
      <c r="BB200" s="204"/>
      <c r="BC200" s="207"/>
      <c r="BD200" s="161"/>
      <c r="BE200" s="161"/>
      <c r="BF200" s="61"/>
      <c r="BG200" s="208"/>
      <c r="BH200" s="208"/>
      <c r="BI200" s="204"/>
      <c r="BJ200" s="79" t="str">
        <f>$B200</f>
        <v>DatLab 7 Template 16-08-02</v>
      </c>
      <c r="BK200" s="161"/>
      <c r="BL200" s="203"/>
      <c r="BM200" s="203"/>
      <c r="BN200" s="203"/>
      <c r="BO200" s="203"/>
      <c r="BP200" s="209"/>
      <c r="BQ200" s="79" t="str">
        <f>$B200</f>
        <v>DatLab 7 Template 16-08-02</v>
      </c>
      <c r="BR200" s="200"/>
      <c r="BS200" s="200"/>
      <c r="BT200" s="200"/>
      <c r="BU200" s="200"/>
      <c r="BV200" s="204"/>
      <c r="BW200" s="209"/>
      <c r="BX200" s="79" t="str">
        <f>$B200</f>
        <v>DatLab 7 Template 16-08-02</v>
      </c>
      <c r="BY200" s="161"/>
      <c r="BZ200" s="204"/>
      <c r="CA200" s="204"/>
      <c r="CB200" s="204"/>
      <c r="CC200" s="204"/>
      <c r="CD200" s="210"/>
      <c r="CE200" s="79" t="str">
        <f>$B200</f>
        <v>DatLab 7 Template 16-08-02</v>
      </c>
      <c r="CF200" s="161"/>
      <c r="CG200" s="203"/>
      <c r="CH200" s="203"/>
      <c r="CI200" s="203"/>
      <c r="CJ200" s="203"/>
      <c r="CK200" s="209"/>
      <c r="CL200" s="79" t="str">
        <f>$B200</f>
        <v>DatLab 7 Template 16-08-02</v>
      </c>
      <c r="CM200" s="161"/>
      <c r="CN200" s="204"/>
      <c r="CO200" s="204"/>
      <c r="CP200" s="204"/>
      <c r="CQ200" s="204"/>
      <c r="CR200" s="209"/>
      <c r="CS200" s="79" t="str">
        <f>$B200</f>
        <v>DatLab 7 Template 16-08-02</v>
      </c>
      <c r="CT200" s="161"/>
      <c r="CU200" s="204"/>
      <c r="CV200" s="204"/>
      <c r="CW200" s="204"/>
      <c r="CX200" s="204"/>
      <c r="CY200" s="209"/>
    </row>
    <row r="208" spans="1:103">
      <c r="AQ208" s="486"/>
      <c r="AR208" s="486"/>
      <c r="AS208" s="306"/>
      <c r="AT208" s="306"/>
      <c r="AU208" s="306"/>
      <c r="AV208" s="306"/>
    </row>
    <row r="209" spans="43:48">
      <c r="AQ209" s="487"/>
      <c r="AR209" s="483"/>
      <c r="AS209" s="483"/>
      <c r="AT209" s="483"/>
      <c r="AU209" s="483"/>
      <c r="AV209" s="483"/>
    </row>
  </sheetData>
  <conditionalFormatting sqref="CU3:CX10 CN34:CQ34 CN3:CQ32 CG34:CJ34 CG3:CJ32 BZ3:CA10 CB3:CC32 BS34:BV34 BI34 BL34:BO34 AV17 AS34:AV34 AQ3:AR32 AS3:AV10 AY3:BB32 BL3:BO10 BS3:BV10 BZ34:CC34 CU34:CX34">
    <cfRule type="containsErrors" dxfId="11" priority="2" stopIfTrue="1">
      <formula>ISERROR(AQ3)</formula>
    </cfRule>
  </conditionalFormatting>
  <conditionalFormatting sqref="AS34:AV34">
    <cfRule type="containsErrors" dxfId="10" priority="1" stopIfTrue="1">
      <formula>ISERROR(AS34)</formula>
    </cfRule>
  </conditionalFormatting>
  <hyperlinks>
    <hyperlink ref="G2" r:id="rId1" display="SUIT protocol"/>
    <hyperlink ref="A3" r:id="rId2" display="Subsample"/>
    <hyperlink ref="A4" location="Subs_a" display="↓  Subsample entry #a"/>
    <hyperlink ref="CZ45" location="'SUIT1 template'!A60" display="Goto Subsample #1"/>
    <hyperlink ref="B3" r:id="rId3" display="Sample summary"/>
    <hyperlink ref="A40" location="Sample_statistics" display="é Sample statistics"/>
    <hyperlink ref="G3" r:id="rId4"/>
    <hyperlink ref="F45" location="O2k!B3" display="O2 background check ↗"/>
    <hyperlink ref="AA2" r:id="rId5" display="↓ Paste 'Mark statistics'"/>
    <hyperlink ref="A43" location="MSa" display="î Mark statistics #a"/>
    <hyperlink ref="A60" location="Sample_statistics" display="é Sample statistics"/>
    <hyperlink ref="Z43" location="Subs_a" display="←  Graph"/>
    <hyperlink ref="A5" location="Subs_b" display="↓  Subsample entry #b"/>
    <hyperlink ref="CZ65" location="'SUIT1 template'!A60" display="Goto Subsample #1"/>
    <hyperlink ref="A63" location="MSb" display="↘ Mark statistics"/>
    <hyperlink ref="A80" location="Sample_statistics" display="é Sample statistics"/>
    <hyperlink ref="Z63" location="Subs_b" display="←  Graph"/>
    <hyperlink ref="CZ125" location="'SUIT1 template'!A60" display="Goto Subsample #1"/>
    <hyperlink ref="A123" location="MSe" display="↘ Mark statistics"/>
    <hyperlink ref="A140" location="Sample_statistics" display="é Sample statistics"/>
    <hyperlink ref="Z123" location="Subs_e" display="←  Graph"/>
    <hyperlink ref="CZ145" location="'SUIT1 template'!A60" display="Goto Subsample #1"/>
    <hyperlink ref="A143" location="MSf" display="↘ Mark statistics"/>
    <hyperlink ref="A160" location="Sample_statistics" display="é Sample statistics"/>
    <hyperlink ref="Z143" location="Subs_f" display="←  Graph"/>
    <hyperlink ref="CZ165" location="'SUIT1 template'!A60" display="Goto Subsample #1"/>
    <hyperlink ref="A163" location="MSg" display="↘ Mark statistics"/>
    <hyperlink ref="A180" location="Sample_statistics" display="é Sample statistics"/>
    <hyperlink ref="Z163" location="Subs_g" display="←  Graph"/>
    <hyperlink ref="CZ185" location="'SUIT1 template'!A60" display="Goto Subsample #1"/>
    <hyperlink ref="A183" location="MSh" display="↘ Mark statistics"/>
    <hyperlink ref="A200" location="Sample_statistics" display="é Sample statistics"/>
    <hyperlink ref="Z183" location="Subs_h" display="←  Graph"/>
    <hyperlink ref="A6" location="Subs_c" display="↓  Subsample entry #c"/>
    <hyperlink ref="A1" location="Sample_statistics" display="Sample entry #1"/>
    <hyperlink ref="CZ85" location="'SUIT1 template'!A60" display="Goto Subsample #1"/>
    <hyperlink ref="A83" location="MSc" display="↘ Mark statistics"/>
    <hyperlink ref="A100" location="Sample_statistics" display="é Sample statistics"/>
    <hyperlink ref="Z83" location="Subs_c" display="←  Graph"/>
    <hyperlink ref="CZ105" location="'SUIT1 template'!A60" display="Goto Subsample #1"/>
    <hyperlink ref="A103" location="MSd" display="↘ Mark statistics"/>
    <hyperlink ref="A120" location="Sample_statistics" display="é Sample statistics"/>
    <hyperlink ref="Z103" location="Subs_d" display="←  Graph"/>
    <hyperlink ref="A7" location="Subs_d" display="↓  Subsample entry #d"/>
    <hyperlink ref="A8" location="Subs_e" display="↓  Subsample entry #e"/>
    <hyperlink ref="A9" location="Subs_f" display="↓  Subsample entry #f"/>
    <hyperlink ref="A10" location="Subs_g" display="↓  Subsample entry #g"/>
    <hyperlink ref="A11" location="Subs_h" display="↓  Subsample entry #h"/>
    <hyperlink ref="G1" location="Cohort!B3" display="↗ Cohort"/>
    <hyperlink ref="A2" location="Navigation!B3" display="↗ Navigation"/>
    <hyperlink ref="F65" location="O2k!B3" display="O2 background check ↗"/>
    <hyperlink ref="F85" location="O2k!B3" display="O2 background check ↗"/>
    <hyperlink ref="F105" location="O2k!B3" display="O2 background check ↗"/>
    <hyperlink ref="F125" location="O2k!B3" display="O2 background check ↗"/>
    <hyperlink ref="F145" location="O2k!B3" display="O2 background check ↗"/>
    <hyperlink ref="F165" location="O2k!B3" display="O2 background check ↗"/>
    <hyperlink ref="F185" location="O2k!B3" display="O2 background check ↗"/>
    <hyperlink ref="AI5" r:id="rId6"/>
    <hyperlink ref="AM5" location="Sample_statistics" display="← Sample statistics"/>
    <hyperlink ref="A33" location="'#1'!AV33" display="→ Tables: Sample statistics"/>
    <hyperlink ref="A32" location="'#1'!AI5" display="→ Coupling-pathway diagram"/>
    <hyperlink ref="AM33" location="Sample_statistics" display="← Sample statistics"/>
  </hyperlinks>
  <pageMargins left="0.7" right="0.7" top="0.78740157499999996" bottom="0.78740157499999996" header="0.3" footer="0.3"/>
  <pageSetup paperSize="9" orientation="portrait" r:id="rId7"/>
  <drawing r:id="rId8"/>
  <legacyDrawing r:id="rId9"/>
</worksheet>
</file>

<file path=xl/worksheets/sheet6.xml><?xml version="1.0" encoding="utf-8"?>
<worksheet xmlns="http://schemas.openxmlformats.org/spreadsheetml/2006/main" xmlns:r="http://schemas.openxmlformats.org/officeDocument/2006/relationships">
  <dimension ref="A1:DL209"/>
  <sheetViews>
    <sheetView zoomScale="85" zoomScaleNormal="8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ColWidth="11.5703125" defaultRowHeight="12.75"/>
  <cols>
    <col min="1" max="1" width="24.7109375" style="93" customWidth="1"/>
    <col min="2" max="2" width="18.7109375" style="116" customWidth="1"/>
    <col min="3" max="3" width="11.7109375" style="116" customWidth="1"/>
    <col min="4" max="5" width="12.7109375" style="116" customWidth="1"/>
    <col min="6" max="6" width="13.85546875" style="116" customWidth="1"/>
    <col min="7" max="7" width="13.7109375" style="116" customWidth="1"/>
    <col min="8" max="25" width="16.7109375" style="116" customWidth="1"/>
    <col min="26" max="26" width="8.85546875" style="132" customWidth="1"/>
    <col min="27" max="27" width="18.7109375" style="130" customWidth="1"/>
    <col min="28" max="29" width="10.7109375" style="130" customWidth="1"/>
    <col min="30" max="30" width="16.7109375" style="130" customWidth="1"/>
    <col min="31" max="31" width="10.7109375" style="130" customWidth="1"/>
    <col min="32" max="32" width="12.7109375" style="130" customWidth="1"/>
    <col min="33" max="33" width="10.7109375" style="130" customWidth="1"/>
    <col min="34" max="34" width="54.140625" style="130" bestFit="1" customWidth="1"/>
    <col min="35" max="35" width="13.7109375" style="130" customWidth="1"/>
    <col min="36" max="39" width="9.7109375" style="116" customWidth="1"/>
    <col min="40" max="40" width="6.7109375" style="116" customWidth="1"/>
    <col min="41" max="41" width="6.7109375" style="89" customWidth="1"/>
    <col min="42" max="42" width="7.7109375" style="89" customWidth="1"/>
    <col min="43" max="43" width="20.7109375" style="128" customWidth="1"/>
    <col min="44" max="44" width="13.7109375" style="128" customWidth="1"/>
    <col min="45" max="48" width="8" style="129" bestFit="1" customWidth="1"/>
    <col min="49" max="49" width="20.140625" style="130" customWidth="1"/>
    <col min="50" max="50" width="7.85546875" style="130" customWidth="1"/>
    <col min="51" max="54" width="9.42578125" style="116" bestFit="1" customWidth="1"/>
    <col min="55" max="55" width="1.5703125" style="89" customWidth="1"/>
    <col min="56" max="56" width="20.7109375" style="130" customWidth="1"/>
    <col min="57" max="57" width="13.7109375" style="130" customWidth="1"/>
    <col min="58" max="58" width="13.7109375" style="128" customWidth="1"/>
    <col min="59" max="60" width="9.7109375" style="131" customWidth="1"/>
    <col min="61" max="61" width="9.7109375" style="116" customWidth="1"/>
    <col min="62" max="62" width="20.7109375" style="130" customWidth="1"/>
    <col min="63" max="63" width="13.7109375" style="130" customWidth="1"/>
    <col min="64" max="67" width="9.42578125" style="129" bestFit="1" customWidth="1"/>
    <col min="68" max="68" width="7.7109375" style="116" customWidth="1"/>
    <col min="69" max="69" width="20.7109375" style="130" customWidth="1"/>
    <col min="70" max="70" width="13.7109375" style="130" customWidth="1"/>
    <col min="71" max="74" width="9.42578125" style="116" bestFit="1" customWidth="1"/>
    <col min="75" max="75" width="7.7109375" style="116" customWidth="1"/>
    <col min="76" max="76" width="20.7109375" style="130" customWidth="1"/>
    <col min="77" max="77" width="13.7109375" style="130" customWidth="1"/>
    <col min="78" max="78" width="8.85546875" style="116" bestFit="1" customWidth="1"/>
    <col min="79" max="81" width="9.42578125" style="116" bestFit="1" customWidth="1"/>
    <col min="82" max="82" width="7.7109375" style="132" customWidth="1"/>
    <col min="83" max="83" width="20.7109375" style="130" customWidth="1"/>
    <col min="84" max="84" width="13.7109375" style="130" customWidth="1"/>
    <col min="85" max="88" width="9.42578125" style="129" bestFit="1" customWidth="1"/>
    <col min="89" max="89" width="7.7109375" style="116" customWidth="1"/>
    <col min="90" max="90" width="20.7109375" style="130" customWidth="1"/>
    <col min="91" max="91" width="13.7109375" style="130" customWidth="1"/>
    <col min="92" max="95" width="9.42578125" style="116" bestFit="1" customWidth="1"/>
    <col min="96" max="96" width="7.7109375" style="116" customWidth="1"/>
    <col min="97" max="97" width="20.7109375" style="130" customWidth="1"/>
    <col min="98" max="98" width="13.7109375" style="130" customWidth="1"/>
    <col min="99" max="99" width="6.42578125" style="116" bestFit="1" customWidth="1"/>
    <col min="100" max="102" width="9.42578125" style="116" bestFit="1" customWidth="1"/>
    <col min="103" max="103" width="5.7109375" style="116" customWidth="1"/>
    <col min="104" max="16384" width="11.5703125" style="116"/>
  </cols>
  <sheetData>
    <row r="1" spans="1:116" ht="16.5" thickBot="1">
      <c r="A1" s="324" t="s">
        <v>225</v>
      </c>
      <c r="B1" s="325" t="str">
        <f>IF(ISTEXT(AB48),AB48,"Cohort")</f>
        <v>Cohort</v>
      </c>
      <c r="C1" s="330" t="str">
        <f>IF(ISTEXT(AB47),AB47,"Type")</f>
        <v>Type</v>
      </c>
      <c r="D1" s="330" t="str">
        <f>IF(ISTEXT(AB49),AB49,"Code")</f>
        <v>Code</v>
      </c>
      <c r="E1" s="326" t="str">
        <f>IF(ISNUMBER(AB50),AB50,"")</f>
        <v/>
      </c>
      <c r="F1" s="325"/>
      <c r="G1" s="428" t="s">
        <v>121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448" t="str">
        <f>$E$1</f>
        <v/>
      </c>
      <c r="AA1" s="470" t="str">
        <f>$G$3</f>
        <v>DatLab 7</v>
      </c>
      <c r="AB1" s="110"/>
      <c r="AC1" s="110"/>
      <c r="AD1" s="110"/>
      <c r="AE1" s="110"/>
      <c r="AF1" s="332" t="s">
        <v>170</v>
      </c>
      <c r="AG1" s="332"/>
      <c r="AH1" s="332" t="s">
        <v>184</v>
      </c>
      <c r="AI1" s="332" t="s">
        <v>13</v>
      </c>
      <c r="AJ1" s="485" t="s">
        <v>169</v>
      </c>
      <c r="AK1" s="333" t="s">
        <v>185</v>
      </c>
      <c r="AL1" s="334" t="s">
        <v>186</v>
      </c>
      <c r="AM1" s="335" t="s">
        <v>222</v>
      </c>
      <c r="AN1" s="111" t="s">
        <v>25</v>
      </c>
      <c r="AO1" s="112" t="s">
        <v>26</v>
      </c>
      <c r="AP1" s="448" t="str">
        <f>$E$1</f>
        <v/>
      </c>
      <c r="AQ1" s="113" t="s">
        <v>14</v>
      </c>
      <c r="AR1" s="113" t="s">
        <v>13</v>
      </c>
      <c r="AS1" s="485" t="str">
        <f>AJ1</f>
        <v>R</v>
      </c>
      <c r="AT1" s="31" t="str">
        <f>AK1</f>
        <v>1Omy</v>
      </c>
      <c r="AU1" s="32" t="str">
        <f>AL1</f>
        <v>2U</v>
      </c>
      <c r="AV1" s="33" t="str">
        <f>AM1</f>
        <v>3Ama</v>
      </c>
      <c r="AW1" s="114" t="str">
        <f>AQ1</f>
        <v>Quantity</v>
      </c>
      <c r="AX1" s="114" t="str">
        <f>AR1</f>
        <v>Units</v>
      </c>
      <c r="AY1" s="485" t="str">
        <f>AJ1</f>
        <v>R</v>
      </c>
      <c r="AZ1" s="31" t="str">
        <f>AK1</f>
        <v>1Omy</v>
      </c>
      <c r="BA1" s="32" t="str">
        <f>AL1</f>
        <v>2U</v>
      </c>
      <c r="BB1" s="33" t="str">
        <f>AM1</f>
        <v>3Ama</v>
      </c>
      <c r="BC1" s="115"/>
      <c r="BD1" s="34" t="s">
        <v>27</v>
      </c>
      <c r="BE1" s="34" t="s">
        <v>28</v>
      </c>
      <c r="BF1" s="35" t="s">
        <v>120</v>
      </c>
      <c r="BG1" s="448" t="str">
        <f>$E$1</f>
        <v/>
      </c>
      <c r="BH1" s="449" t="s">
        <v>32</v>
      </c>
      <c r="BI1" s="36" t="s">
        <v>7</v>
      </c>
      <c r="BJ1" s="114" t="str">
        <f>AQ1</f>
        <v>Quantity</v>
      </c>
      <c r="BK1" s="114" t="str">
        <f>AR1</f>
        <v>Units</v>
      </c>
      <c r="BL1" s="485" t="str">
        <f>AJ1</f>
        <v>R</v>
      </c>
      <c r="BM1" s="31" t="str">
        <f>AK1</f>
        <v>1Omy</v>
      </c>
      <c r="BN1" s="32" t="str">
        <f>AL1</f>
        <v>2U</v>
      </c>
      <c r="BO1" s="33" t="str">
        <f>AM1</f>
        <v>3Ama</v>
      </c>
      <c r="BP1" s="448" t="str">
        <f>$E$1</f>
        <v/>
      </c>
      <c r="BQ1" s="114" t="str">
        <f>AQ1</f>
        <v>Quantity</v>
      </c>
      <c r="BR1" s="114" t="str">
        <f>AR1</f>
        <v>Units</v>
      </c>
      <c r="BS1" s="485" t="str">
        <f>AJ1</f>
        <v>R</v>
      </c>
      <c r="BT1" s="31" t="str">
        <f>AK1</f>
        <v>1Omy</v>
      </c>
      <c r="BU1" s="32" t="str">
        <f>AL1</f>
        <v>2U</v>
      </c>
      <c r="BV1" s="33" t="str">
        <f>AM1</f>
        <v>3Ama</v>
      </c>
      <c r="BW1" s="448" t="str">
        <f>$E$1</f>
        <v/>
      </c>
      <c r="BX1" s="114" t="str">
        <f>AQ1</f>
        <v>Quantity</v>
      </c>
      <c r="BY1" s="114" t="str">
        <f>AR1</f>
        <v>Units</v>
      </c>
      <c r="BZ1" s="485" t="s">
        <v>219</v>
      </c>
      <c r="CA1" s="31" t="s">
        <v>220</v>
      </c>
      <c r="CB1" s="32" t="s">
        <v>218</v>
      </c>
      <c r="CC1" s="33" t="s">
        <v>221</v>
      </c>
      <c r="CD1" s="448" t="str">
        <f>$E$1</f>
        <v/>
      </c>
      <c r="CE1" s="114" t="str">
        <f>AQ1</f>
        <v>Quantity</v>
      </c>
      <c r="CF1" s="114" t="str">
        <f>AR1</f>
        <v>Units</v>
      </c>
      <c r="CG1" s="485" t="str">
        <f>AJ1</f>
        <v>R</v>
      </c>
      <c r="CH1" s="31" t="str">
        <f>AK1</f>
        <v>1Omy</v>
      </c>
      <c r="CI1" s="32" t="str">
        <f>AL1</f>
        <v>2U</v>
      </c>
      <c r="CJ1" s="33" t="str">
        <f>AM1</f>
        <v>3Ama</v>
      </c>
      <c r="CK1" s="448" t="str">
        <f>$E$1</f>
        <v/>
      </c>
      <c r="CL1" s="114" t="str">
        <f>AQ1</f>
        <v>Quantity</v>
      </c>
      <c r="CM1" s="114" t="str">
        <f>AR1</f>
        <v>Units</v>
      </c>
      <c r="CN1" s="485" t="str">
        <f>AJ1</f>
        <v>R</v>
      </c>
      <c r="CO1" s="31" t="str">
        <f>AK1</f>
        <v>1Omy</v>
      </c>
      <c r="CP1" s="32" t="str">
        <f>AL1</f>
        <v>2U</v>
      </c>
      <c r="CQ1" s="33" t="str">
        <f>AM1</f>
        <v>3Ama</v>
      </c>
      <c r="CR1" s="448" t="str">
        <f>$E$1</f>
        <v/>
      </c>
      <c r="CS1" s="114" t="str">
        <f>AQ1</f>
        <v>Quantity</v>
      </c>
      <c r="CT1" s="114" t="str">
        <f>AR1</f>
        <v>Units</v>
      </c>
      <c r="CU1" s="485" t="s">
        <v>219</v>
      </c>
      <c r="CV1" s="31" t="s">
        <v>220</v>
      </c>
      <c r="CW1" s="32" t="s">
        <v>218</v>
      </c>
      <c r="CX1" s="33" t="s">
        <v>221</v>
      </c>
      <c r="CY1" s="448" t="str">
        <f>$E$1</f>
        <v/>
      </c>
    </row>
    <row r="2" spans="1:116" ht="14.25">
      <c r="A2" s="459" t="s">
        <v>67</v>
      </c>
      <c r="B2" s="329" t="str">
        <f>AH1</f>
        <v>CCP</v>
      </c>
      <c r="C2" s="338"/>
      <c r="D2" s="338"/>
      <c r="E2" s="339" t="s">
        <v>96</v>
      </c>
      <c r="F2" s="340">
        <f>E37</f>
        <v>0</v>
      </c>
      <c r="G2" s="451" t="s">
        <v>128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25"/>
      <c r="AA2" s="471" t="s">
        <v>76</v>
      </c>
      <c r="AB2" s="118"/>
      <c r="AC2" s="118"/>
      <c r="AD2" s="118"/>
      <c r="AE2" s="118"/>
      <c r="AF2" s="332" t="s">
        <v>171</v>
      </c>
      <c r="AG2" s="332"/>
      <c r="AH2" s="332" t="s">
        <v>173</v>
      </c>
      <c r="AI2" s="332" t="s">
        <v>176</v>
      </c>
      <c r="AJ2" s="118"/>
      <c r="AK2" s="118"/>
      <c r="AL2" s="118"/>
      <c r="AM2" s="118"/>
      <c r="AN2" s="119"/>
      <c r="AO2" s="120"/>
      <c r="AP2" s="121"/>
      <c r="AQ2" s="122"/>
      <c r="AR2" s="122"/>
      <c r="AS2" s="118"/>
      <c r="AT2" s="118"/>
      <c r="AU2" s="118"/>
      <c r="AV2" s="118"/>
      <c r="AW2" s="122"/>
      <c r="AX2" s="122"/>
      <c r="AY2" s="118"/>
      <c r="AZ2" s="118"/>
      <c r="BA2" s="118"/>
      <c r="BB2" s="118"/>
      <c r="BC2" s="123"/>
      <c r="BD2" s="122"/>
      <c r="BE2" s="122"/>
      <c r="BF2" s="124"/>
      <c r="BG2" s="125"/>
      <c r="BH2" s="125"/>
      <c r="BI2" s="118"/>
      <c r="BJ2" s="122"/>
      <c r="BK2" s="122"/>
      <c r="BL2" s="118"/>
      <c r="BM2" s="118"/>
      <c r="BN2" s="118"/>
      <c r="BO2" s="118"/>
      <c r="BP2" s="125"/>
      <c r="BQ2" s="122"/>
      <c r="BR2" s="122"/>
      <c r="BS2" s="118"/>
      <c r="BT2" s="118"/>
      <c r="BU2" s="118"/>
      <c r="BV2" s="118"/>
      <c r="BW2" s="125"/>
      <c r="BX2" s="122"/>
      <c r="BY2" s="122"/>
      <c r="BZ2" s="118"/>
      <c r="CA2" s="503" t="s">
        <v>190</v>
      </c>
      <c r="CB2" s="118"/>
      <c r="CC2" s="33" t="s">
        <v>190</v>
      </c>
      <c r="CD2" s="125"/>
      <c r="CE2" s="122"/>
      <c r="CF2" s="122"/>
      <c r="CG2" s="118"/>
      <c r="CH2" s="118"/>
      <c r="CI2" s="118"/>
      <c r="CJ2" s="118"/>
      <c r="CK2" s="125"/>
      <c r="CL2" s="122"/>
      <c r="CM2" s="122"/>
      <c r="CN2" s="118"/>
      <c r="CO2" s="118"/>
      <c r="CP2" s="118"/>
      <c r="CQ2" s="118"/>
      <c r="CR2" s="125"/>
      <c r="CS2" s="122"/>
      <c r="CT2" s="122"/>
      <c r="CU2" s="118"/>
      <c r="CV2" s="503" t="s">
        <v>190</v>
      </c>
      <c r="CW2" s="118"/>
      <c r="CX2" s="33" t="s">
        <v>190</v>
      </c>
      <c r="CY2" s="125"/>
    </row>
    <row r="3" spans="1:116" ht="14.25">
      <c r="A3" s="450" t="s">
        <v>79</v>
      </c>
      <c r="B3" s="430" t="s">
        <v>86</v>
      </c>
      <c r="C3" s="317" t="s">
        <v>87</v>
      </c>
      <c r="D3" s="317" t="s">
        <v>88</v>
      </c>
      <c r="E3" s="317" t="s">
        <v>59</v>
      </c>
      <c r="F3" s="317" t="s">
        <v>57</v>
      </c>
      <c r="G3" s="430" t="s">
        <v>15</v>
      </c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26"/>
      <c r="AA3" s="127"/>
      <c r="AB3" s="127"/>
      <c r="AC3" s="127"/>
      <c r="AD3" s="127"/>
      <c r="AE3" s="127"/>
      <c r="AF3" s="127"/>
      <c r="AG3" s="127"/>
      <c r="AH3" s="332" t="s">
        <v>172</v>
      </c>
      <c r="AI3" s="127"/>
      <c r="AJ3" s="127"/>
      <c r="AK3" s="127"/>
      <c r="AL3" s="127"/>
      <c r="AM3" s="127"/>
      <c r="AN3" s="136">
        <v>51</v>
      </c>
      <c r="AO3" s="137">
        <v>1</v>
      </c>
      <c r="AP3" s="138" t="str">
        <f>$AP51</f>
        <v/>
      </c>
      <c r="AQ3" s="38" t="str">
        <f>AQ51</f>
        <v>O2 flux per volume</v>
      </c>
      <c r="AR3" s="38" t="str">
        <f>AR51</f>
        <v>pmol/(s*ml)</v>
      </c>
      <c r="AS3" s="38" t="e">
        <f>IF(ISNUMBER(AS51),AS51,NA())</f>
        <v>#N/A</v>
      </c>
      <c r="AT3" s="38" t="e">
        <f t="shared" ref="AT3:AV3" si="0">IF(ISNUMBER(AT51),AT51,NA())</f>
        <v>#N/A</v>
      </c>
      <c r="AU3" s="38" t="e">
        <f t="shared" si="0"/>
        <v>#N/A</v>
      </c>
      <c r="AV3" s="38" t="e">
        <f t="shared" si="0"/>
        <v>#N/A</v>
      </c>
      <c r="AW3" s="351">
        <f>AW51</f>
        <v>0</v>
      </c>
      <c r="AX3" s="351">
        <f>AX51</f>
        <v>0</v>
      </c>
      <c r="AY3" s="350" t="e">
        <f>IF(ISNUMBER(AY51),AY51,NA())</f>
        <v>#N/A</v>
      </c>
      <c r="AZ3" s="350" t="e">
        <f t="shared" ref="AZ3:BB3" si="1">IF(ISNUMBER(AZ51),AZ51,NA())</f>
        <v>#N/A</v>
      </c>
      <c r="BA3" s="350" t="e">
        <f t="shared" si="1"/>
        <v>#N/A</v>
      </c>
      <c r="BB3" s="350" t="e">
        <f t="shared" si="1"/>
        <v>#N/A</v>
      </c>
      <c r="BC3" s="140">
        <f>BC51</f>
        <v>0</v>
      </c>
      <c r="BD3" s="141" t="str">
        <f>BD51</f>
        <v>•</v>
      </c>
      <c r="BE3" s="141">
        <f>BE51</f>
        <v>0</v>
      </c>
      <c r="BF3" s="142">
        <f>BF51</f>
        <v>0</v>
      </c>
      <c r="BG3" s="143" t="str">
        <f>$AP51</f>
        <v/>
      </c>
      <c r="BH3" s="143"/>
      <c r="BI3" s="144" t="str">
        <f>BI51</f>
        <v/>
      </c>
      <c r="BJ3" s="353" t="str">
        <f>BJ51</f>
        <v>O2 flow per cells</v>
      </c>
      <c r="BK3" s="353" t="str">
        <f>BK51</f>
        <v>pmol/(s*Mill)</v>
      </c>
      <c r="BL3" s="38" t="e">
        <f>IF(ISNUMBER(BL51),BL51,NA())</f>
        <v>#N/A</v>
      </c>
      <c r="BM3" s="38" t="e">
        <f t="shared" ref="BM3:BO3" si="2">IF(ISNUMBER(BM51),BM51,NA())</f>
        <v>#N/A</v>
      </c>
      <c r="BN3" s="38" t="e">
        <f t="shared" si="2"/>
        <v>#N/A</v>
      </c>
      <c r="BO3" s="38" t="e">
        <f t="shared" si="2"/>
        <v>#N/A</v>
      </c>
      <c r="BP3" s="143" t="str">
        <f>$AP51</f>
        <v/>
      </c>
      <c r="BQ3" s="354" t="str">
        <f>BQ51</f>
        <v>Flux control ratio</v>
      </c>
      <c r="BR3" s="354" t="str">
        <f>BR51</f>
        <v>FCR, relative</v>
      </c>
      <c r="BS3" s="315" t="e">
        <f>IF(ISNUMBER(BS51),BS51,NA())</f>
        <v>#N/A</v>
      </c>
      <c r="BT3" s="315" t="e">
        <f t="shared" ref="BT3:BV3" si="3">IF(ISNUMBER(BT51),BT51,NA())</f>
        <v>#N/A</v>
      </c>
      <c r="BU3" s="315" t="e">
        <f t="shared" si="3"/>
        <v>#N/A</v>
      </c>
      <c r="BV3" s="315" t="e">
        <f t="shared" si="3"/>
        <v>#N/A</v>
      </c>
      <c r="BW3" s="143" t="str">
        <f>$AP51</f>
        <v/>
      </c>
      <c r="BX3" s="354" t="str">
        <f>BX51</f>
        <v>Flux control factor</v>
      </c>
      <c r="BY3" s="354" t="str">
        <f>BY51</f>
        <v>FCF, relative</v>
      </c>
      <c r="BZ3" s="315" t="e">
        <f>IF(ISNUMBER(BZ51),BZ51,NA())</f>
        <v>#N/A</v>
      </c>
      <c r="CA3" s="315" t="e">
        <f t="shared" ref="CA3:CC3" si="4">IF(ISNUMBER(CA51),CA51,NA())</f>
        <v>#N/A</v>
      </c>
      <c r="CB3" s="315" t="e">
        <f t="shared" si="4"/>
        <v>#N/A</v>
      </c>
      <c r="CC3" s="315" t="e">
        <f t="shared" si="4"/>
        <v>#N/A</v>
      </c>
      <c r="CD3" s="143" t="str">
        <f>$AP51</f>
        <v/>
      </c>
      <c r="CE3" s="353" t="str">
        <f>CE51</f>
        <v>O2 flow per cells (mt: ROX-corr.)</v>
      </c>
      <c r="CF3" s="353" t="str">
        <f>CF51</f>
        <v>pmol/(s*Mill)</v>
      </c>
      <c r="CG3" s="38" t="e">
        <f>IF(ISNUMBER(CG51),CG51,NA())</f>
        <v>#N/A</v>
      </c>
      <c r="CH3" s="38" t="e">
        <f t="shared" ref="CH3:CJ3" si="5">IF(ISNUMBER(CH51),CH51,NA())</f>
        <v>#N/A</v>
      </c>
      <c r="CI3" s="38" t="e">
        <f t="shared" si="5"/>
        <v>#N/A</v>
      </c>
      <c r="CJ3" s="38" t="e">
        <f t="shared" si="5"/>
        <v>#N/A</v>
      </c>
      <c r="CK3" s="143" t="str">
        <f>$AP51</f>
        <v/>
      </c>
      <c r="CL3" s="354" t="str">
        <f>CL51</f>
        <v>FCR (mt: ROX-corr.)</v>
      </c>
      <c r="CM3" s="354" t="str">
        <f>CM51</f>
        <v>relative</v>
      </c>
      <c r="CN3" s="315" t="e">
        <f>IF(ISNUMBER(CN51),CN51,NA())</f>
        <v>#N/A</v>
      </c>
      <c r="CO3" s="315" t="e">
        <f t="shared" ref="CO3:CQ3" si="6">IF(ISNUMBER(CO51),CO51,NA())</f>
        <v>#N/A</v>
      </c>
      <c r="CP3" s="315" t="e">
        <f t="shared" si="6"/>
        <v>#N/A</v>
      </c>
      <c r="CQ3" s="315" t="e">
        <f t="shared" si="6"/>
        <v>#N/A</v>
      </c>
      <c r="CR3" s="143" t="str">
        <f>$AP51</f>
        <v/>
      </c>
      <c r="CS3" s="354" t="str">
        <f>CS51</f>
        <v>FCF (mt: ROX-corr.)</v>
      </c>
      <c r="CT3" s="354" t="str">
        <f>CT51</f>
        <v>relative</v>
      </c>
      <c r="CU3" s="315" t="e">
        <f>IF(ISNUMBER(CU51),CU51,NA())</f>
        <v>#N/A</v>
      </c>
      <c r="CV3" s="315" t="e">
        <f t="shared" ref="CV3:CX3" si="7">IF(ISNUMBER(CV51),CV51,NA())</f>
        <v>#N/A</v>
      </c>
      <c r="CW3" s="315" t="e">
        <f t="shared" si="7"/>
        <v>#N/A</v>
      </c>
      <c r="CX3" s="315" t="e">
        <f t="shared" si="7"/>
        <v>#N/A</v>
      </c>
      <c r="CY3" s="143" t="str">
        <f>$AP51</f>
        <v/>
      </c>
    </row>
    <row r="4" spans="1:116">
      <c r="A4" s="468" t="s">
        <v>103</v>
      </c>
      <c r="B4" s="288" t="str">
        <f>B41</f>
        <v>•</v>
      </c>
      <c r="C4" s="166" t="str">
        <f>IF(ISTEXT(C42),C42,"")</f>
        <v/>
      </c>
      <c r="D4" s="166" t="str">
        <f>IF(ISTEXT(D42),D42,"")</f>
        <v/>
      </c>
      <c r="E4" s="240" t="str">
        <f>E42</f>
        <v/>
      </c>
      <c r="F4" s="166" t="str">
        <f>IF(ISTEXT(G41),G41,"")</f>
        <v/>
      </c>
      <c r="G4" s="40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26"/>
      <c r="AA4" s="127"/>
      <c r="AB4" s="127"/>
      <c r="AC4" s="127"/>
      <c r="AD4" s="127"/>
      <c r="AE4" s="127"/>
      <c r="AF4" s="127"/>
      <c r="AG4" s="127"/>
      <c r="AH4" s="127"/>
      <c r="AK4" s="130"/>
      <c r="AL4" s="130"/>
      <c r="AM4" s="130"/>
      <c r="AN4" s="136">
        <f t="shared" ref="AN4:AN32" si="8">AN3+20</f>
        <v>71</v>
      </c>
      <c r="AO4" s="137">
        <v>2</v>
      </c>
      <c r="AP4" s="138" t="str">
        <f>$AP71</f>
        <v/>
      </c>
      <c r="AQ4" s="38" t="str">
        <f>AQ71</f>
        <v>O2 flux per volume</v>
      </c>
      <c r="AR4" s="38" t="str">
        <f>AR71</f>
        <v>pmol/(s*ml)</v>
      </c>
      <c r="AS4" s="38" t="e">
        <f>IF(ISNUMBER(AS71),AS71,NA())</f>
        <v>#N/A</v>
      </c>
      <c r="AT4" s="38" t="e">
        <f t="shared" ref="AT4:AV4" si="9">IF(ISNUMBER(AT71),AT71,NA())</f>
        <v>#N/A</v>
      </c>
      <c r="AU4" s="38" t="e">
        <f t="shared" si="9"/>
        <v>#N/A</v>
      </c>
      <c r="AV4" s="38" t="e">
        <f t="shared" si="9"/>
        <v>#N/A</v>
      </c>
      <c r="AW4" s="351">
        <f>AW71</f>
        <v>0</v>
      </c>
      <c r="AX4" s="351">
        <f>AX71</f>
        <v>0</v>
      </c>
      <c r="AY4" s="350" t="e">
        <f>IF(ISNUMBER(AY71),AY71,NA())</f>
        <v>#N/A</v>
      </c>
      <c r="AZ4" s="350" t="e">
        <f t="shared" ref="AZ4:BB4" si="10">IF(ISNUMBER(AZ71),AZ71,NA())</f>
        <v>#N/A</v>
      </c>
      <c r="BA4" s="350" t="e">
        <f t="shared" si="10"/>
        <v>#N/A</v>
      </c>
      <c r="BB4" s="350" t="e">
        <f t="shared" si="10"/>
        <v>#N/A</v>
      </c>
      <c r="BC4" s="140">
        <f>BC71</f>
        <v>0</v>
      </c>
      <c r="BD4" s="141" t="str">
        <f>BD71</f>
        <v>•</v>
      </c>
      <c r="BE4" s="141">
        <f>BE71</f>
        <v>0</v>
      </c>
      <c r="BF4" s="142">
        <f>BF71</f>
        <v>0</v>
      </c>
      <c r="BG4" s="143" t="str">
        <f>$AP71</f>
        <v/>
      </c>
      <c r="BH4" s="143"/>
      <c r="BI4" s="144" t="str">
        <f>BI71</f>
        <v/>
      </c>
      <c r="BJ4" s="353" t="str">
        <f>BJ71</f>
        <v>O2 flow per cells</v>
      </c>
      <c r="BK4" s="353" t="str">
        <f>BK71</f>
        <v>pmol/(s*Mill)</v>
      </c>
      <c r="BL4" s="38" t="e">
        <f>IF(ISNUMBER(BL71),BL71,NA())</f>
        <v>#N/A</v>
      </c>
      <c r="BM4" s="38" t="e">
        <f t="shared" ref="BM4:BO4" si="11">IF(ISNUMBER(BM71),BM71,NA())</f>
        <v>#N/A</v>
      </c>
      <c r="BN4" s="38" t="e">
        <f t="shared" si="11"/>
        <v>#N/A</v>
      </c>
      <c r="BO4" s="38" t="e">
        <f t="shared" si="11"/>
        <v>#N/A</v>
      </c>
      <c r="BP4" s="143" t="str">
        <f>$AP71</f>
        <v/>
      </c>
      <c r="BQ4" s="354" t="str">
        <f>BQ71</f>
        <v>Flux control ratio</v>
      </c>
      <c r="BR4" s="354" t="str">
        <f>BR71</f>
        <v>FCR, relative</v>
      </c>
      <c r="BS4" s="315" t="e">
        <f>IF(ISNUMBER(BS71),BS71,NA())</f>
        <v>#N/A</v>
      </c>
      <c r="BT4" s="315" t="e">
        <f t="shared" ref="BT4:BV4" si="12">IF(ISNUMBER(BT71),BT71,NA())</f>
        <v>#N/A</v>
      </c>
      <c r="BU4" s="315" t="e">
        <f t="shared" si="12"/>
        <v>#N/A</v>
      </c>
      <c r="BV4" s="315" t="e">
        <f t="shared" si="12"/>
        <v>#N/A</v>
      </c>
      <c r="BW4" s="143" t="str">
        <f>$AP71</f>
        <v/>
      </c>
      <c r="BX4" s="354" t="str">
        <f>BX71</f>
        <v>Flux control factor</v>
      </c>
      <c r="BY4" s="354" t="str">
        <f>BY71</f>
        <v>FCF, relative</v>
      </c>
      <c r="BZ4" s="315" t="e">
        <f>IF(ISNUMBER(BZ71),BZ71,NA())</f>
        <v>#N/A</v>
      </c>
      <c r="CA4" s="315" t="e">
        <f t="shared" ref="CA4:CC4" si="13">IF(ISNUMBER(CA71),CA71,NA())</f>
        <v>#N/A</v>
      </c>
      <c r="CB4" s="315" t="e">
        <f t="shared" si="13"/>
        <v>#N/A</v>
      </c>
      <c r="CC4" s="315" t="e">
        <f t="shared" si="13"/>
        <v>#N/A</v>
      </c>
      <c r="CD4" s="143" t="str">
        <f>$AP71</f>
        <v/>
      </c>
      <c r="CE4" s="353" t="str">
        <f>CE71</f>
        <v>O2 flow per cells (mt: ROX-corr.)</v>
      </c>
      <c r="CF4" s="353" t="str">
        <f>CF71</f>
        <v>pmol/(s*Mill)</v>
      </c>
      <c r="CG4" s="38" t="e">
        <f>IF(ISNUMBER(CG71),CG71,NA())</f>
        <v>#N/A</v>
      </c>
      <c r="CH4" s="38" t="e">
        <f t="shared" ref="CH4:CJ4" si="14">IF(ISNUMBER(CH71),CH71,NA())</f>
        <v>#N/A</v>
      </c>
      <c r="CI4" s="38" t="e">
        <f t="shared" si="14"/>
        <v>#N/A</v>
      </c>
      <c r="CJ4" s="38" t="e">
        <f t="shared" si="14"/>
        <v>#N/A</v>
      </c>
      <c r="CK4" s="143" t="str">
        <f>$AP71</f>
        <v/>
      </c>
      <c r="CL4" s="354" t="str">
        <f>CL71</f>
        <v>FCR (mt: ROX-corr.)</v>
      </c>
      <c r="CM4" s="354" t="str">
        <f>CM71</f>
        <v>relative</v>
      </c>
      <c r="CN4" s="315" t="e">
        <f>IF(ISNUMBER(CN71),CN71,NA())</f>
        <v>#N/A</v>
      </c>
      <c r="CO4" s="315" t="e">
        <f t="shared" ref="CO4:CQ4" si="15">IF(ISNUMBER(CO71),CO71,NA())</f>
        <v>#N/A</v>
      </c>
      <c r="CP4" s="315" t="e">
        <f t="shared" si="15"/>
        <v>#N/A</v>
      </c>
      <c r="CQ4" s="315" t="e">
        <f t="shared" si="15"/>
        <v>#N/A</v>
      </c>
      <c r="CR4" s="143" t="str">
        <f>$AP71</f>
        <v/>
      </c>
      <c r="CS4" s="354" t="str">
        <f>CS71</f>
        <v>FCF (mt: ROX-corr.)</v>
      </c>
      <c r="CT4" s="354" t="str">
        <f>CT71</f>
        <v>relative</v>
      </c>
      <c r="CU4" s="315" t="e">
        <f>IF(ISNUMBER(CU71),CU71,NA())</f>
        <v>#N/A</v>
      </c>
      <c r="CV4" s="315" t="e">
        <f t="shared" ref="CV4:CX4" si="16">IF(ISNUMBER(CV71),CV71,NA())</f>
        <v>#N/A</v>
      </c>
      <c r="CW4" s="315" t="e">
        <f t="shared" si="16"/>
        <v>#N/A</v>
      </c>
      <c r="CX4" s="315" t="e">
        <f t="shared" si="16"/>
        <v>#N/A</v>
      </c>
      <c r="CY4" s="143" t="str">
        <f>$AP71</f>
        <v/>
      </c>
    </row>
    <row r="5" spans="1:116">
      <c r="A5" s="468" t="s">
        <v>112</v>
      </c>
      <c r="B5" s="288" t="str">
        <f>B61</f>
        <v>•</v>
      </c>
      <c r="C5" s="166" t="str">
        <f>IF(ISTEXT(C62),C62,"")</f>
        <v/>
      </c>
      <c r="D5" s="166" t="str">
        <f>IF(ISTEXT(D62),D62,"")</f>
        <v/>
      </c>
      <c r="E5" s="240" t="str">
        <f>E62</f>
        <v/>
      </c>
      <c r="F5" s="166" t="str">
        <f>IF(ISTEXT(G61),G61,"")</f>
        <v/>
      </c>
      <c r="G5" s="13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26"/>
      <c r="AA5" s="127"/>
      <c r="AB5" s="127"/>
      <c r="AC5" s="127"/>
      <c r="AD5" s="127"/>
      <c r="AE5" s="127"/>
      <c r="AF5" s="127"/>
      <c r="AG5" s="127"/>
      <c r="AH5" s="127"/>
      <c r="AI5" s="493" t="s">
        <v>208</v>
      </c>
      <c r="AJ5" s="494"/>
      <c r="AK5" s="494"/>
      <c r="AL5" s="494"/>
      <c r="AM5" s="463" t="s">
        <v>209</v>
      </c>
      <c r="AN5" s="136">
        <f t="shared" si="8"/>
        <v>91</v>
      </c>
      <c r="AO5" s="137">
        <v>3</v>
      </c>
      <c r="AP5" s="138" t="str">
        <f>$AP91</f>
        <v/>
      </c>
      <c r="AQ5" s="38" t="str">
        <f>AQ91</f>
        <v>O2 flux per volume</v>
      </c>
      <c r="AR5" s="38" t="str">
        <f>AR91</f>
        <v>pmol/(s*ml)</v>
      </c>
      <c r="AS5" s="38" t="e">
        <f>IF(ISNUMBER(AS91),AS91,NA())</f>
        <v>#N/A</v>
      </c>
      <c r="AT5" s="38" t="e">
        <f t="shared" ref="AT5:AV5" si="17">IF(ISNUMBER(AT91),AT91,NA())</f>
        <v>#N/A</v>
      </c>
      <c r="AU5" s="38" t="e">
        <f t="shared" si="17"/>
        <v>#N/A</v>
      </c>
      <c r="AV5" s="38" t="e">
        <f t="shared" si="17"/>
        <v>#N/A</v>
      </c>
      <c r="AW5" s="351">
        <f>AW91</f>
        <v>0</v>
      </c>
      <c r="AX5" s="351">
        <f>AX91</f>
        <v>0</v>
      </c>
      <c r="AY5" s="350" t="e">
        <f>IF(ISNUMBER(AY91),AY91,NA())</f>
        <v>#N/A</v>
      </c>
      <c r="AZ5" s="350" t="e">
        <f t="shared" ref="AZ5:BB5" si="18">IF(ISNUMBER(AZ91),AZ91,NA())</f>
        <v>#N/A</v>
      </c>
      <c r="BA5" s="350" t="e">
        <f t="shared" si="18"/>
        <v>#N/A</v>
      </c>
      <c r="BB5" s="350" t="e">
        <f t="shared" si="18"/>
        <v>#N/A</v>
      </c>
      <c r="BC5" s="140">
        <f>BC91</f>
        <v>0</v>
      </c>
      <c r="BD5" s="141" t="str">
        <f>BD91</f>
        <v>•</v>
      </c>
      <c r="BE5" s="141">
        <f>BE91</f>
        <v>0</v>
      </c>
      <c r="BF5" s="142">
        <f>BF91</f>
        <v>0</v>
      </c>
      <c r="BG5" s="143" t="str">
        <f>$AP91</f>
        <v/>
      </c>
      <c r="BH5" s="143"/>
      <c r="BI5" s="144" t="str">
        <f>BI91</f>
        <v/>
      </c>
      <c r="BJ5" s="353" t="str">
        <f>BJ91</f>
        <v>O2 flow per cells</v>
      </c>
      <c r="BK5" s="353" t="str">
        <f>BK91</f>
        <v>pmol/(s*Mill)</v>
      </c>
      <c r="BL5" s="38" t="e">
        <f>IF(ISNUMBER(BL91),BL91,NA())</f>
        <v>#N/A</v>
      </c>
      <c r="BM5" s="38" t="e">
        <f t="shared" ref="BM5:BO5" si="19">IF(ISNUMBER(BM91),BM91,NA())</f>
        <v>#N/A</v>
      </c>
      <c r="BN5" s="38" t="e">
        <f t="shared" si="19"/>
        <v>#N/A</v>
      </c>
      <c r="BO5" s="38" t="e">
        <f t="shared" si="19"/>
        <v>#N/A</v>
      </c>
      <c r="BP5" s="143" t="str">
        <f>$AP91</f>
        <v/>
      </c>
      <c r="BQ5" s="354" t="str">
        <f>BQ91</f>
        <v>Flux control ratio</v>
      </c>
      <c r="BR5" s="354" t="str">
        <f>BR91</f>
        <v>FCR, relative</v>
      </c>
      <c r="BS5" s="315" t="e">
        <f>IF(ISNUMBER(BS91),BS91,NA())</f>
        <v>#N/A</v>
      </c>
      <c r="BT5" s="315" t="e">
        <f t="shared" ref="BT5:BV5" si="20">IF(ISNUMBER(BT91),BT91,NA())</f>
        <v>#N/A</v>
      </c>
      <c r="BU5" s="315" t="e">
        <f t="shared" si="20"/>
        <v>#N/A</v>
      </c>
      <c r="BV5" s="315" t="e">
        <f t="shared" si="20"/>
        <v>#N/A</v>
      </c>
      <c r="BW5" s="143" t="str">
        <f>$AP91</f>
        <v/>
      </c>
      <c r="BX5" s="354" t="str">
        <f>BX91</f>
        <v>Flux control factor</v>
      </c>
      <c r="BY5" s="354" t="str">
        <f>BY91</f>
        <v>FCF, relative</v>
      </c>
      <c r="BZ5" s="312" t="e">
        <f>IF(ISNUMBER(BZ91),BZ91,NA())</f>
        <v>#N/A</v>
      </c>
      <c r="CA5" s="312" t="e">
        <f t="shared" ref="CA5:CC5" si="21">IF(ISNUMBER(CA91),CA91,NA())</f>
        <v>#N/A</v>
      </c>
      <c r="CB5" s="315" t="e">
        <f t="shared" si="21"/>
        <v>#N/A</v>
      </c>
      <c r="CC5" s="315" t="e">
        <f t="shared" si="21"/>
        <v>#N/A</v>
      </c>
      <c r="CD5" s="143" t="str">
        <f>$AP91</f>
        <v/>
      </c>
      <c r="CE5" s="353" t="str">
        <f>CE91</f>
        <v>O2 flow per cells (mt: ROX-corr.)</v>
      </c>
      <c r="CF5" s="353" t="str">
        <f>CF91</f>
        <v>pmol/(s*Mill)</v>
      </c>
      <c r="CG5" s="38" t="e">
        <f>IF(ISNUMBER(CG91),CG91,NA())</f>
        <v>#N/A</v>
      </c>
      <c r="CH5" s="38" t="e">
        <f t="shared" ref="CH5:CJ5" si="22">IF(ISNUMBER(CH91),CH91,NA())</f>
        <v>#N/A</v>
      </c>
      <c r="CI5" s="38" t="e">
        <f t="shared" si="22"/>
        <v>#N/A</v>
      </c>
      <c r="CJ5" s="38" t="e">
        <f t="shared" si="22"/>
        <v>#N/A</v>
      </c>
      <c r="CK5" s="143" t="str">
        <f>$AP91</f>
        <v/>
      </c>
      <c r="CL5" s="354" t="str">
        <f>CL91</f>
        <v>FCR (mt: ROX-corr.)</v>
      </c>
      <c r="CM5" s="354" t="str">
        <f>CM91</f>
        <v>relative</v>
      </c>
      <c r="CN5" s="315" t="e">
        <f>IF(ISNUMBER(CN91),CN91,NA())</f>
        <v>#N/A</v>
      </c>
      <c r="CO5" s="315" t="e">
        <f t="shared" ref="CO5:CQ5" si="23">IF(ISNUMBER(CO91),CO91,NA())</f>
        <v>#N/A</v>
      </c>
      <c r="CP5" s="315" t="e">
        <f t="shared" si="23"/>
        <v>#N/A</v>
      </c>
      <c r="CQ5" s="315" t="e">
        <f t="shared" si="23"/>
        <v>#N/A</v>
      </c>
      <c r="CR5" s="143" t="str">
        <f>$AP91</f>
        <v/>
      </c>
      <c r="CS5" s="354" t="str">
        <f>CS91</f>
        <v>FCF (mt: ROX-corr.)</v>
      </c>
      <c r="CT5" s="354" t="str">
        <f>CT91</f>
        <v>relative</v>
      </c>
      <c r="CU5" s="315" t="e">
        <f>IF(ISNUMBER(CU91),CU91,NA())</f>
        <v>#N/A</v>
      </c>
      <c r="CV5" s="315" t="e">
        <f t="shared" ref="CV5:CX5" si="24">IF(ISNUMBER(CV91),CV91,NA())</f>
        <v>#N/A</v>
      </c>
      <c r="CW5" s="315" t="e">
        <f t="shared" si="24"/>
        <v>#N/A</v>
      </c>
      <c r="CX5" s="315" t="e">
        <f t="shared" si="24"/>
        <v>#N/A</v>
      </c>
      <c r="CY5" s="143" t="str">
        <f>$AP91</f>
        <v/>
      </c>
    </row>
    <row r="6" spans="1:116" ht="13.5" thickBot="1">
      <c r="A6" s="468" t="s">
        <v>113</v>
      </c>
      <c r="B6" s="288" t="str">
        <f>B81</f>
        <v>•</v>
      </c>
      <c r="C6" s="166" t="str">
        <f>IF(ISTEXT(C82),C82,"")</f>
        <v/>
      </c>
      <c r="D6" s="166" t="str">
        <f>IF(ISTEXT(D82),D82,"")</f>
        <v/>
      </c>
      <c r="E6" s="288" t="str">
        <f>E82</f>
        <v/>
      </c>
      <c r="F6" s="166" t="str">
        <f>IF(ISTEXT(G81),G81,"")</f>
        <v/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26"/>
      <c r="AA6" s="127"/>
      <c r="AH6" s="127"/>
      <c r="AI6" s="495" t="s">
        <v>206</v>
      </c>
      <c r="AJ6" s="496" t="e">
        <f>AL18</f>
        <v>#NUM!</v>
      </c>
      <c r="AK6" s="130"/>
      <c r="AL6" s="130"/>
      <c r="AM6" s="130"/>
      <c r="AN6" s="136">
        <f t="shared" si="8"/>
        <v>111</v>
      </c>
      <c r="AO6" s="137">
        <v>4</v>
      </c>
      <c r="AP6" s="138" t="str">
        <f>$AP111</f>
        <v/>
      </c>
      <c r="AQ6" s="38" t="str">
        <f>AQ111</f>
        <v>O2 flux per volume</v>
      </c>
      <c r="AR6" s="38" t="str">
        <f>AR111</f>
        <v>pmol/(s*ml)</v>
      </c>
      <c r="AS6" s="38" t="e">
        <f>IF(ISNUMBER(AS111),AS111,NA())</f>
        <v>#N/A</v>
      </c>
      <c r="AT6" s="38" t="e">
        <f t="shared" ref="AT6:AV6" si="25">IF(ISNUMBER(AT111),AT111,NA())</f>
        <v>#N/A</v>
      </c>
      <c r="AU6" s="38" t="e">
        <f t="shared" si="25"/>
        <v>#N/A</v>
      </c>
      <c r="AV6" s="38" t="e">
        <f t="shared" si="25"/>
        <v>#N/A</v>
      </c>
      <c r="AW6" s="351">
        <f>AW111</f>
        <v>0</v>
      </c>
      <c r="AX6" s="351">
        <f>AX111</f>
        <v>0</v>
      </c>
      <c r="AY6" s="350" t="e">
        <f>IF(ISNUMBER(AY111),AY111,NA())</f>
        <v>#N/A</v>
      </c>
      <c r="AZ6" s="350" t="e">
        <f t="shared" ref="AZ6:BB6" si="26">IF(ISNUMBER(AZ111),AZ111,NA())</f>
        <v>#N/A</v>
      </c>
      <c r="BA6" s="350" t="e">
        <f t="shared" si="26"/>
        <v>#N/A</v>
      </c>
      <c r="BB6" s="350" t="e">
        <f t="shared" si="26"/>
        <v>#N/A</v>
      </c>
      <c r="BC6" s="140">
        <f>BC111</f>
        <v>0</v>
      </c>
      <c r="BD6" s="141" t="str">
        <f>BD111</f>
        <v>•</v>
      </c>
      <c r="BE6" s="141">
        <f>BE111</f>
        <v>0</v>
      </c>
      <c r="BF6" s="142">
        <f>BF111</f>
        <v>0</v>
      </c>
      <c r="BG6" s="143" t="str">
        <f>$AP111</f>
        <v/>
      </c>
      <c r="BH6" s="143"/>
      <c r="BI6" s="144" t="str">
        <f>BI111</f>
        <v/>
      </c>
      <c r="BJ6" s="353" t="str">
        <f>BJ111</f>
        <v>O2 flow per cells</v>
      </c>
      <c r="BK6" s="353" t="str">
        <f>BK111</f>
        <v>pmol/(s*Mill)</v>
      </c>
      <c r="BL6" s="38" t="e">
        <f>IF(ISNUMBER(BL111),BL111,NA())</f>
        <v>#N/A</v>
      </c>
      <c r="BM6" s="38" t="e">
        <f t="shared" ref="BM6:BO6" si="27">IF(ISNUMBER(BM111),BM111,NA())</f>
        <v>#N/A</v>
      </c>
      <c r="BN6" s="38" t="e">
        <f t="shared" si="27"/>
        <v>#N/A</v>
      </c>
      <c r="BO6" s="38" t="e">
        <f t="shared" si="27"/>
        <v>#N/A</v>
      </c>
      <c r="BP6" s="143" t="str">
        <f>$AP111</f>
        <v/>
      </c>
      <c r="BQ6" s="354" t="str">
        <f>BQ111</f>
        <v>Flux control ratio</v>
      </c>
      <c r="BR6" s="354" t="str">
        <f>BR111</f>
        <v>FCR, relative</v>
      </c>
      <c r="BS6" s="315" t="e">
        <f>IF(ISNUMBER(BS111),BS111,NA())</f>
        <v>#N/A</v>
      </c>
      <c r="BT6" s="315" t="e">
        <f t="shared" ref="BT6:BV6" si="28">IF(ISNUMBER(BT111),BT111,NA())</f>
        <v>#N/A</v>
      </c>
      <c r="BU6" s="315" t="e">
        <f t="shared" si="28"/>
        <v>#N/A</v>
      </c>
      <c r="BV6" s="315" t="e">
        <f t="shared" si="28"/>
        <v>#N/A</v>
      </c>
      <c r="BW6" s="143" t="str">
        <f>$AP111</f>
        <v/>
      </c>
      <c r="BX6" s="354" t="str">
        <f>BX111</f>
        <v>Flux control factor</v>
      </c>
      <c r="BY6" s="354" t="str">
        <f>BY111</f>
        <v>FCF, relative</v>
      </c>
      <c r="BZ6" s="312" t="e">
        <f>IF(ISNUMBER(BZ111),BZ111,NA())</f>
        <v>#N/A</v>
      </c>
      <c r="CA6" s="312" t="e">
        <f t="shared" ref="CA6:CC6" si="29">IF(ISNUMBER(CA111),CA111,NA())</f>
        <v>#N/A</v>
      </c>
      <c r="CB6" s="315" t="e">
        <f t="shared" si="29"/>
        <v>#N/A</v>
      </c>
      <c r="CC6" s="315" t="e">
        <f t="shared" si="29"/>
        <v>#N/A</v>
      </c>
      <c r="CD6" s="143" t="str">
        <f>$AP111</f>
        <v/>
      </c>
      <c r="CE6" s="353" t="str">
        <f>CE111</f>
        <v>O2 flow per cells (mt: ROX-corr.)</v>
      </c>
      <c r="CF6" s="353" t="str">
        <f>CF111</f>
        <v>pmol/(s*Mill)</v>
      </c>
      <c r="CG6" s="38" t="e">
        <f>IF(ISNUMBER(CG111),CG111,NA())</f>
        <v>#N/A</v>
      </c>
      <c r="CH6" s="38" t="e">
        <f t="shared" ref="CH6:CJ6" si="30">IF(ISNUMBER(CH111),CH111,NA())</f>
        <v>#N/A</v>
      </c>
      <c r="CI6" s="38" t="e">
        <f t="shared" si="30"/>
        <v>#N/A</v>
      </c>
      <c r="CJ6" s="38" t="e">
        <f t="shared" si="30"/>
        <v>#N/A</v>
      </c>
      <c r="CK6" s="143" t="str">
        <f>$AP111</f>
        <v/>
      </c>
      <c r="CL6" s="354" t="str">
        <f>CL111</f>
        <v>FCR (mt: ROX-corr.)</v>
      </c>
      <c r="CM6" s="354" t="str">
        <f>CM111</f>
        <v>relative</v>
      </c>
      <c r="CN6" s="315" t="e">
        <f>IF(ISNUMBER(CN111),CN111,NA())</f>
        <v>#N/A</v>
      </c>
      <c r="CO6" s="315" t="e">
        <f t="shared" ref="CO6:CQ6" si="31">IF(ISNUMBER(CO111),CO111,NA())</f>
        <v>#N/A</v>
      </c>
      <c r="CP6" s="315" t="e">
        <f t="shared" si="31"/>
        <v>#N/A</v>
      </c>
      <c r="CQ6" s="315" t="e">
        <f t="shared" si="31"/>
        <v>#N/A</v>
      </c>
      <c r="CR6" s="143" t="str">
        <f>$AP111</f>
        <v/>
      </c>
      <c r="CS6" s="354" t="str">
        <f>CS111</f>
        <v>FCF (mt: ROX-corr.)</v>
      </c>
      <c r="CT6" s="354" t="str">
        <f>CT111</f>
        <v>relative</v>
      </c>
      <c r="CU6" s="315" t="e">
        <f>IF(ISNUMBER(CU111),CU111,NA())</f>
        <v>#N/A</v>
      </c>
      <c r="CV6" s="315" t="e">
        <f t="shared" ref="CV6:CX6" si="32">IF(ISNUMBER(CV111),CV111,NA())</f>
        <v>#N/A</v>
      </c>
      <c r="CW6" s="315" t="e">
        <f t="shared" si="32"/>
        <v>#N/A</v>
      </c>
      <c r="CX6" s="315" t="e">
        <f t="shared" si="32"/>
        <v>#N/A</v>
      </c>
      <c r="CY6" s="143" t="str">
        <f>$AP111</f>
        <v/>
      </c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</row>
    <row r="7" spans="1:116">
      <c r="A7" s="468" t="s">
        <v>114</v>
      </c>
      <c r="B7" s="288" t="str">
        <f>B101</f>
        <v>•</v>
      </c>
      <c r="C7" s="289" t="str">
        <f>IF(ISTEXT(C102),C102,"")</f>
        <v/>
      </c>
      <c r="D7" s="289" t="str">
        <f>IF(ISTEXT(D102),D102,"")</f>
        <v/>
      </c>
      <c r="E7" s="288" t="str">
        <f>E102</f>
        <v/>
      </c>
      <c r="F7" s="166" t="str">
        <f>IF(ISTEXT(G101),G101,"")</f>
        <v/>
      </c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26"/>
      <c r="AA7" s="127"/>
      <c r="AB7" s="127"/>
      <c r="AC7" s="127"/>
      <c r="AD7" s="127"/>
      <c r="AE7" s="127"/>
      <c r="AF7" s="127"/>
      <c r="AG7" s="127"/>
      <c r="AH7" s="127"/>
      <c r="AI7" s="497" t="s">
        <v>169</v>
      </c>
      <c r="AJ7" s="500" t="e">
        <f>AJ18</f>
        <v>#NUM!</v>
      </c>
      <c r="AK7" s="130"/>
      <c r="AL7" s="130"/>
      <c r="AM7" s="130"/>
      <c r="AN7" s="136">
        <f t="shared" si="8"/>
        <v>131</v>
      </c>
      <c r="AO7" s="137">
        <v>5</v>
      </c>
      <c r="AP7" s="138" t="str">
        <f>$AP131</f>
        <v/>
      </c>
      <c r="AQ7" s="38" t="str">
        <f>AQ131</f>
        <v>O2 flux per volume</v>
      </c>
      <c r="AR7" s="38" t="str">
        <f>AR131</f>
        <v>pmol/(s*ml)</v>
      </c>
      <c r="AS7" s="38" t="e">
        <f>IF(ISNUMBER(AS131),AS131,NA())</f>
        <v>#N/A</v>
      </c>
      <c r="AT7" s="38" t="e">
        <f t="shared" ref="AT7:AV7" si="33">IF(ISNUMBER(AT131),AT131,NA())</f>
        <v>#N/A</v>
      </c>
      <c r="AU7" s="38" t="e">
        <f t="shared" si="33"/>
        <v>#N/A</v>
      </c>
      <c r="AV7" s="38" t="e">
        <f t="shared" si="33"/>
        <v>#N/A</v>
      </c>
      <c r="AW7" s="351">
        <f>AW131</f>
        <v>0</v>
      </c>
      <c r="AX7" s="351">
        <f>AX131</f>
        <v>0</v>
      </c>
      <c r="AY7" s="350" t="e">
        <f>IF(ISNUMBER(AY131),AY131,NA())</f>
        <v>#N/A</v>
      </c>
      <c r="AZ7" s="350" t="e">
        <f t="shared" ref="AZ7:BB7" si="34">IF(ISNUMBER(AZ131),AZ131,NA())</f>
        <v>#N/A</v>
      </c>
      <c r="BA7" s="350" t="e">
        <f t="shared" si="34"/>
        <v>#N/A</v>
      </c>
      <c r="BB7" s="350" t="e">
        <f t="shared" si="34"/>
        <v>#N/A</v>
      </c>
      <c r="BC7" s="140">
        <f>BC131</f>
        <v>0</v>
      </c>
      <c r="BD7" s="141" t="str">
        <f>BD131</f>
        <v>•</v>
      </c>
      <c r="BE7" s="141">
        <f>BE131</f>
        <v>0</v>
      </c>
      <c r="BF7" s="142">
        <f>BF131</f>
        <v>0</v>
      </c>
      <c r="BG7" s="143" t="str">
        <f>$AP131</f>
        <v/>
      </c>
      <c r="BH7" s="143"/>
      <c r="BI7" s="144" t="str">
        <f>BI131</f>
        <v/>
      </c>
      <c r="BJ7" s="353" t="str">
        <f>BJ131</f>
        <v>O2 flow per cells</v>
      </c>
      <c r="BK7" s="353" t="str">
        <f>BK131</f>
        <v>pmol/(s*Mill)</v>
      </c>
      <c r="BL7" s="38" t="e">
        <f>IF(ISNUMBER(BL131),BL131,NA())</f>
        <v>#N/A</v>
      </c>
      <c r="BM7" s="38" t="e">
        <f t="shared" ref="BM7:BO7" si="35">IF(ISNUMBER(BM131),BM131,NA())</f>
        <v>#N/A</v>
      </c>
      <c r="BN7" s="38" t="e">
        <f t="shared" si="35"/>
        <v>#N/A</v>
      </c>
      <c r="BO7" s="38" t="e">
        <f t="shared" si="35"/>
        <v>#N/A</v>
      </c>
      <c r="BP7" s="143" t="str">
        <f>$AP131</f>
        <v/>
      </c>
      <c r="BQ7" s="354" t="str">
        <f>BQ131</f>
        <v>Flux control ratio</v>
      </c>
      <c r="BR7" s="354" t="str">
        <f>BR131</f>
        <v>FCR, relative</v>
      </c>
      <c r="BS7" s="315" t="e">
        <f>IF(ISNUMBER(BS131),BS131,NA())</f>
        <v>#N/A</v>
      </c>
      <c r="BT7" s="315" t="e">
        <f t="shared" ref="BT7:BV7" si="36">IF(ISNUMBER(BT131),BT131,NA())</f>
        <v>#N/A</v>
      </c>
      <c r="BU7" s="315" t="e">
        <f t="shared" si="36"/>
        <v>#N/A</v>
      </c>
      <c r="BV7" s="315" t="e">
        <f t="shared" si="36"/>
        <v>#N/A</v>
      </c>
      <c r="BW7" s="143" t="str">
        <f>$AP131</f>
        <v/>
      </c>
      <c r="BX7" s="354" t="str">
        <f>BX131</f>
        <v>Flux control factor</v>
      </c>
      <c r="BY7" s="354" t="str">
        <f>BY131</f>
        <v>FCF, relative</v>
      </c>
      <c r="BZ7" s="312" t="e">
        <f>IF(ISNUMBER(BZ131),BZ131,NA())</f>
        <v>#N/A</v>
      </c>
      <c r="CA7" s="312" t="e">
        <f t="shared" ref="CA7:CC7" si="37">IF(ISNUMBER(CA131),CA131,NA())</f>
        <v>#N/A</v>
      </c>
      <c r="CB7" s="315" t="e">
        <f t="shared" si="37"/>
        <v>#N/A</v>
      </c>
      <c r="CC7" s="315" t="e">
        <f t="shared" si="37"/>
        <v>#N/A</v>
      </c>
      <c r="CD7" s="143" t="str">
        <f>$AP131</f>
        <v/>
      </c>
      <c r="CE7" s="353" t="str">
        <f>CE131</f>
        <v>O2 flow per cells (mt: ROX-corr.)</v>
      </c>
      <c r="CF7" s="353" t="str">
        <f>CF131</f>
        <v>pmol/(s*Mill)</v>
      </c>
      <c r="CG7" s="38" t="e">
        <f>IF(ISNUMBER(CG131),CG131,NA())</f>
        <v>#N/A</v>
      </c>
      <c r="CH7" s="38" t="e">
        <f t="shared" ref="CH7:CJ7" si="38">IF(ISNUMBER(CH131),CH131,NA())</f>
        <v>#N/A</v>
      </c>
      <c r="CI7" s="38" t="e">
        <f t="shared" si="38"/>
        <v>#N/A</v>
      </c>
      <c r="CJ7" s="38" t="e">
        <f t="shared" si="38"/>
        <v>#N/A</v>
      </c>
      <c r="CK7" s="143" t="str">
        <f>$AP131</f>
        <v/>
      </c>
      <c r="CL7" s="354" t="str">
        <f>CL131</f>
        <v>FCR (mt: ROX-corr.)</v>
      </c>
      <c r="CM7" s="354" t="str">
        <f>CM131</f>
        <v>relative</v>
      </c>
      <c r="CN7" s="315" t="e">
        <f>IF(ISNUMBER(CN131),CN131,NA())</f>
        <v>#N/A</v>
      </c>
      <c r="CO7" s="315" t="e">
        <f t="shared" ref="CO7:CQ7" si="39">IF(ISNUMBER(CO131),CO131,NA())</f>
        <v>#N/A</v>
      </c>
      <c r="CP7" s="315" t="e">
        <f t="shared" si="39"/>
        <v>#N/A</v>
      </c>
      <c r="CQ7" s="315" t="e">
        <f t="shared" si="39"/>
        <v>#N/A</v>
      </c>
      <c r="CR7" s="143" t="str">
        <f>$AP131</f>
        <v/>
      </c>
      <c r="CS7" s="354" t="str">
        <f>CS131</f>
        <v>FCF (mt: ROX-corr.)</v>
      </c>
      <c r="CT7" s="354" t="str">
        <f>CT131</f>
        <v>relative</v>
      </c>
      <c r="CU7" s="315" t="e">
        <f>IF(ISNUMBER(CU131),CU131,NA())</f>
        <v>#N/A</v>
      </c>
      <c r="CV7" s="315" t="e">
        <f t="shared" ref="CV7:CX7" si="40">IF(ISNUMBER(CV131),CV131,NA())</f>
        <v>#N/A</v>
      </c>
      <c r="CW7" s="315" t="e">
        <f t="shared" si="40"/>
        <v>#N/A</v>
      </c>
      <c r="CX7" s="315" t="e">
        <f t="shared" si="40"/>
        <v>#N/A</v>
      </c>
      <c r="CY7" s="143" t="str">
        <f>$AP131</f>
        <v/>
      </c>
    </row>
    <row r="8" spans="1:116">
      <c r="A8" s="468" t="s">
        <v>115</v>
      </c>
      <c r="B8" s="288" t="str">
        <f>B121</f>
        <v>•</v>
      </c>
      <c r="C8" s="289" t="str">
        <f>IF(ISTEXT(C122),C122,"")</f>
        <v/>
      </c>
      <c r="D8" s="289" t="str">
        <f>IF(ISTEXT(D122),D122,"")</f>
        <v/>
      </c>
      <c r="E8" s="288" t="str">
        <f>E122</f>
        <v/>
      </c>
      <c r="F8" s="166" t="str">
        <f>IF(ISTEXT(G121),G121,"")</f>
        <v/>
      </c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26"/>
      <c r="AA8" s="127"/>
      <c r="AH8" s="127"/>
      <c r="AI8" s="498" t="s">
        <v>207</v>
      </c>
      <c r="AJ8" s="499" t="e">
        <f>AK18</f>
        <v>#NUM!</v>
      </c>
      <c r="AK8" s="130"/>
      <c r="AL8" s="130"/>
      <c r="AM8" s="130"/>
      <c r="AN8" s="136">
        <f t="shared" si="8"/>
        <v>151</v>
      </c>
      <c r="AO8" s="137">
        <v>6</v>
      </c>
      <c r="AP8" s="138" t="str">
        <f>$AP151</f>
        <v/>
      </c>
      <c r="AQ8" s="38" t="str">
        <f>AQ151</f>
        <v>O2 flux per volume</v>
      </c>
      <c r="AR8" s="38" t="str">
        <f>AR151</f>
        <v>pmol/(s*ml)</v>
      </c>
      <c r="AS8" s="38" t="e">
        <f>IF(ISNUMBER(AS151),AS151,NA())</f>
        <v>#N/A</v>
      </c>
      <c r="AT8" s="38" t="e">
        <f t="shared" ref="AT8:AV8" si="41">IF(ISNUMBER(AT151),AT151,NA())</f>
        <v>#N/A</v>
      </c>
      <c r="AU8" s="38" t="e">
        <f t="shared" si="41"/>
        <v>#N/A</v>
      </c>
      <c r="AV8" s="38" t="e">
        <f t="shared" si="41"/>
        <v>#N/A</v>
      </c>
      <c r="AW8" s="351">
        <f>AW151</f>
        <v>0</v>
      </c>
      <c r="AX8" s="351">
        <f>AX151</f>
        <v>0</v>
      </c>
      <c r="AY8" s="350" t="e">
        <f>IF(ISNUMBER(AY151),AY151,NA())</f>
        <v>#N/A</v>
      </c>
      <c r="AZ8" s="350" t="e">
        <f t="shared" ref="AZ8:BB8" si="42">IF(ISNUMBER(AZ151),AZ151,NA())</f>
        <v>#N/A</v>
      </c>
      <c r="BA8" s="350" t="e">
        <f t="shared" si="42"/>
        <v>#N/A</v>
      </c>
      <c r="BB8" s="350" t="e">
        <f t="shared" si="42"/>
        <v>#N/A</v>
      </c>
      <c r="BC8" s="140">
        <f>BC151</f>
        <v>0</v>
      </c>
      <c r="BD8" s="141" t="str">
        <f>BD151</f>
        <v>•</v>
      </c>
      <c r="BE8" s="141">
        <f>BE151</f>
        <v>0</v>
      </c>
      <c r="BF8" s="142">
        <f>BF151</f>
        <v>0</v>
      </c>
      <c r="BG8" s="143" t="str">
        <f>$AP151</f>
        <v/>
      </c>
      <c r="BH8" s="143"/>
      <c r="BI8" s="144" t="str">
        <f>BI151</f>
        <v/>
      </c>
      <c r="BJ8" s="353" t="str">
        <f>BJ151</f>
        <v>O2 flow per cells</v>
      </c>
      <c r="BK8" s="353" t="str">
        <f>BK151</f>
        <v>pmol/(s*Mill)</v>
      </c>
      <c r="BL8" s="38" t="e">
        <f>IF(ISNUMBER(BL151),BL151,NA())</f>
        <v>#N/A</v>
      </c>
      <c r="BM8" s="38" t="e">
        <f t="shared" ref="BM8:BO8" si="43">IF(ISNUMBER(BM151),BM151,NA())</f>
        <v>#N/A</v>
      </c>
      <c r="BN8" s="38" t="e">
        <f t="shared" si="43"/>
        <v>#N/A</v>
      </c>
      <c r="BO8" s="38" t="e">
        <f t="shared" si="43"/>
        <v>#N/A</v>
      </c>
      <c r="BP8" s="143" t="str">
        <f>$AP151</f>
        <v/>
      </c>
      <c r="BQ8" s="354" t="str">
        <f>BQ151</f>
        <v>Flux control ratio</v>
      </c>
      <c r="BR8" s="354" t="str">
        <f>BR151</f>
        <v>FCR, relative</v>
      </c>
      <c r="BS8" s="315" t="e">
        <f>IF(ISNUMBER(BS151),BS151,NA())</f>
        <v>#N/A</v>
      </c>
      <c r="BT8" s="315" t="e">
        <f t="shared" ref="BT8:BV8" si="44">IF(ISNUMBER(BT151),BT151,NA())</f>
        <v>#N/A</v>
      </c>
      <c r="BU8" s="315" t="e">
        <f t="shared" si="44"/>
        <v>#N/A</v>
      </c>
      <c r="BV8" s="315" t="e">
        <f t="shared" si="44"/>
        <v>#N/A</v>
      </c>
      <c r="BW8" s="143" t="str">
        <f>$AP151</f>
        <v/>
      </c>
      <c r="BX8" s="354" t="str">
        <f>BX151</f>
        <v>Flux control factor</v>
      </c>
      <c r="BY8" s="354" t="str">
        <f>BY151</f>
        <v>FCF, relative</v>
      </c>
      <c r="BZ8" s="312" t="e">
        <f>IF(ISNUMBER(BZ151),BZ151,NA())</f>
        <v>#N/A</v>
      </c>
      <c r="CA8" s="312" t="e">
        <f t="shared" ref="CA8:CC8" si="45">IF(ISNUMBER(CA151),CA151,NA())</f>
        <v>#N/A</v>
      </c>
      <c r="CB8" s="315" t="e">
        <f t="shared" si="45"/>
        <v>#N/A</v>
      </c>
      <c r="CC8" s="315" t="e">
        <f t="shared" si="45"/>
        <v>#N/A</v>
      </c>
      <c r="CD8" s="143" t="str">
        <f>$AP151</f>
        <v/>
      </c>
      <c r="CE8" s="353" t="str">
        <f>CE151</f>
        <v>O2 flow per cells (mt: ROX-corr.)</v>
      </c>
      <c r="CF8" s="353" t="str">
        <f>CF151</f>
        <v>pmol/(s*Mill)</v>
      </c>
      <c r="CG8" s="38" t="e">
        <f>IF(ISNUMBER(CG151),CG151,NA())</f>
        <v>#N/A</v>
      </c>
      <c r="CH8" s="38" t="e">
        <f t="shared" ref="CH8:CJ8" si="46">IF(ISNUMBER(CH151),CH151,NA())</f>
        <v>#N/A</v>
      </c>
      <c r="CI8" s="38" t="e">
        <f t="shared" si="46"/>
        <v>#N/A</v>
      </c>
      <c r="CJ8" s="38" t="e">
        <f t="shared" si="46"/>
        <v>#N/A</v>
      </c>
      <c r="CK8" s="143" t="str">
        <f>$AP151</f>
        <v/>
      </c>
      <c r="CL8" s="354" t="str">
        <f>CL151</f>
        <v>FCR (mt: ROX-corr.)</v>
      </c>
      <c r="CM8" s="354" t="str">
        <f>CM151</f>
        <v>relative</v>
      </c>
      <c r="CN8" s="315" t="e">
        <f>IF(ISNUMBER(CN151),CN151,NA())</f>
        <v>#N/A</v>
      </c>
      <c r="CO8" s="315" t="e">
        <f t="shared" ref="CO8:CQ8" si="47">IF(ISNUMBER(CO151),CO151,NA())</f>
        <v>#N/A</v>
      </c>
      <c r="CP8" s="315" t="e">
        <f t="shared" si="47"/>
        <v>#N/A</v>
      </c>
      <c r="CQ8" s="315" t="e">
        <f t="shared" si="47"/>
        <v>#N/A</v>
      </c>
      <c r="CR8" s="143" t="str">
        <f>$AP151</f>
        <v/>
      </c>
      <c r="CS8" s="354" t="str">
        <f>CS151</f>
        <v>FCF (mt: ROX-corr.)</v>
      </c>
      <c r="CT8" s="354" t="str">
        <f>CT151</f>
        <v>relative</v>
      </c>
      <c r="CU8" s="315" t="e">
        <f>IF(ISNUMBER(CU151),CU151,NA())</f>
        <v>#N/A</v>
      </c>
      <c r="CV8" s="315" t="e">
        <f t="shared" ref="CV8:CX8" si="48">IF(ISNUMBER(CV151),CV151,NA())</f>
        <v>#N/A</v>
      </c>
      <c r="CW8" s="315" t="e">
        <f t="shared" si="48"/>
        <v>#N/A</v>
      </c>
      <c r="CX8" s="315" t="e">
        <f t="shared" si="48"/>
        <v>#N/A</v>
      </c>
      <c r="CY8" s="143" t="str">
        <f>$AP151</f>
        <v/>
      </c>
    </row>
    <row r="9" spans="1:116">
      <c r="A9" s="468" t="s">
        <v>116</v>
      </c>
      <c r="B9" s="288" t="str">
        <f>B141</f>
        <v>•</v>
      </c>
      <c r="C9" s="289" t="str">
        <f>IF(ISTEXT(C142),C142,"")</f>
        <v/>
      </c>
      <c r="D9" s="289" t="str">
        <f>IF(ISTEXT(D142),D142,"")</f>
        <v/>
      </c>
      <c r="E9" s="288" t="str">
        <f>E142</f>
        <v/>
      </c>
      <c r="F9" s="166" t="str">
        <f>IF(ISTEXT(G141),G141,"")</f>
        <v/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26"/>
      <c r="AA9" s="127"/>
      <c r="AB9" s="127"/>
      <c r="AC9" s="127"/>
      <c r="AD9" s="127"/>
      <c r="AE9" s="127"/>
      <c r="AF9" s="127"/>
      <c r="AG9" s="127"/>
      <c r="AH9" s="127"/>
      <c r="AK9" s="130"/>
      <c r="AL9" s="130"/>
      <c r="AM9" s="130"/>
      <c r="AN9" s="136">
        <f t="shared" si="8"/>
        <v>171</v>
      </c>
      <c r="AO9" s="137">
        <v>7</v>
      </c>
      <c r="AP9" s="138" t="str">
        <f>$AP171</f>
        <v/>
      </c>
      <c r="AQ9" s="38" t="str">
        <f>AQ171</f>
        <v>O2 flux per volume</v>
      </c>
      <c r="AR9" s="38" t="str">
        <f>AR171</f>
        <v>pmol/(s*ml)</v>
      </c>
      <c r="AS9" s="38" t="e">
        <f>IF(ISNUMBER(AS171),AS171,NA())</f>
        <v>#N/A</v>
      </c>
      <c r="AT9" s="38" t="e">
        <f t="shared" ref="AT9:AV9" si="49">IF(ISNUMBER(AT171),AT171,NA())</f>
        <v>#N/A</v>
      </c>
      <c r="AU9" s="38" t="e">
        <f t="shared" si="49"/>
        <v>#N/A</v>
      </c>
      <c r="AV9" s="38" t="e">
        <f t="shared" si="49"/>
        <v>#N/A</v>
      </c>
      <c r="AW9" s="351">
        <f>AW171</f>
        <v>0</v>
      </c>
      <c r="AX9" s="351">
        <f>AX171</f>
        <v>0</v>
      </c>
      <c r="AY9" s="350" t="e">
        <f>IF(ISNUMBER(AY171),AY171,NA())</f>
        <v>#N/A</v>
      </c>
      <c r="AZ9" s="350" t="e">
        <f t="shared" ref="AZ9:BB9" si="50">IF(ISNUMBER(AZ171),AZ171,NA())</f>
        <v>#N/A</v>
      </c>
      <c r="BA9" s="350" t="e">
        <f t="shared" si="50"/>
        <v>#N/A</v>
      </c>
      <c r="BB9" s="350" t="e">
        <f t="shared" si="50"/>
        <v>#N/A</v>
      </c>
      <c r="BC9" s="140">
        <f>BC171</f>
        <v>0</v>
      </c>
      <c r="BD9" s="141" t="str">
        <f>BD171</f>
        <v>•</v>
      </c>
      <c r="BE9" s="141">
        <f>BE171</f>
        <v>0</v>
      </c>
      <c r="BF9" s="142">
        <f>BF171</f>
        <v>0</v>
      </c>
      <c r="BG9" s="143" t="str">
        <f>$AP171</f>
        <v/>
      </c>
      <c r="BH9" s="143"/>
      <c r="BI9" s="144" t="str">
        <f>BI171</f>
        <v/>
      </c>
      <c r="BJ9" s="353" t="str">
        <f>BJ171</f>
        <v>O2 flow per cells</v>
      </c>
      <c r="BK9" s="353" t="str">
        <f>BK171</f>
        <v>pmol/(s*Mill)</v>
      </c>
      <c r="BL9" s="38" t="e">
        <f>IF(ISNUMBER(BL171),BL171,NA())</f>
        <v>#N/A</v>
      </c>
      <c r="BM9" s="38" t="e">
        <f t="shared" ref="BM9:BO9" si="51">IF(ISNUMBER(BM171),BM171,NA())</f>
        <v>#N/A</v>
      </c>
      <c r="BN9" s="38" t="e">
        <f t="shared" si="51"/>
        <v>#N/A</v>
      </c>
      <c r="BO9" s="38" t="e">
        <f t="shared" si="51"/>
        <v>#N/A</v>
      </c>
      <c r="BP9" s="143" t="str">
        <f>$AP171</f>
        <v/>
      </c>
      <c r="BQ9" s="354" t="str">
        <f>BQ171</f>
        <v>Flux control ratio</v>
      </c>
      <c r="BR9" s="354" t="str">
        <f>BR171</f>
        <v>FCR, relative</v>
      </c>
      <c r="BS9" s="315" t="e">
        <f>IF(ISNUMBER(BS171),BS171,NA())</f>
        <v>#N/A</v>
      </c>
      <c r="BT9" s="315" t="e">
        <f t="shared" ref="BT9:BV9" si="52">IF(ISNUMBER(BT171),BT171,NA())</f>
        <v>#N/A</v>
      </c>
      <c r="BU9" s="315" t="e">
        <f t="shared" si="52"/>
        <v>#N/A</v>
      </c>
      <c r="BV9" s="315" t="e">
        <f t="shared" si="52"/>
        <v>#N/A</v>
      </c>
      <c r="BW9" s="143" t="str">
        <f>$AP171</f>
        <v/>
      </c>
      <c r="BX9" s="354" t="str">
        <f>BX171</f>
        <v>Flux control factor</v>
      </c>
      <c r="BY9" s="354" t="str">
        <f>BY171</f>
        <v>FCF, relative</v>
      </c>
      <c r="BZ9" s="312" t="e">
        <f>IF(ISNUMBER(BZ171),BZ171,NA())</f>
        <v>#N/A</v>
      </c>
      <c r="CA9" s="312" t="e">
        <f t="shared" ref="CA9:CC9" si="53">IF(ISNUMBER(CA171),CA171,NA())</f>
        <v>#N/A</v>
      </c>
      <c r="CB9" s="315" t="e">
        <f t="shared" si="53"/>
        <v>#N/A</v>
      </c>
      <c r="CC9" s="315" t="e">
        <f t="shared" si="53"/>
        <v>#N/A</v>
      </c>
      <c r="CD9" s="143" t="str">
        <f>$AP171</f>
        <v/>
      </c>
      <c r="CE9" s="353" t="str">
        <f>CE171</f>
        <v>O2 flow per cells (mt: ROX-corr.)</v>
      </c>
      <c r="CF9" s="353" t="str">
        <f>CF171</f>
        <v>pmol/(s*Mill)</v>
      </c>
      <c r="CG9" s="38" t="e">
        <f>IF(ISNUMBER(CG171),CG171,NA())</f>
        <v>#N/A</v>
      </c>
      <c r="CH9" s="38" t="e">
        <f t="shared" ref="CH9:CJ9" si="54">IF(ISNUMBER(CH171),CH171,NA())</f>
        <v>#N/A</v>
      </c>
      <c r="CI9" s="38" t="e">
        <f t="shared" si="54"/>
        <v>#N/A</v>
      </c>
      <c r="CJ9" s="38" t="e">
        <f t="shared" si="54"/>
        <v>#N/A</v>
      </c>
      <c r="CK9" s="143" t="str">
        <f>$AP171</f>
        <v/>
      </c>
      <c r="CL9" s="354" t="str">
        <f>CL171</f>
        <v>FCR (mt: ROX-corr.)</v>
      </c>
      <c r="CM9" s="354" t="str">
        <f>CM171</f>
        <v>relative</v>
      </c>
      <c r="CN9" s="315" t="e">
        <f>IF(ISNUMBER(CN171),CN171,NA())</f>
        <v>#N/A</v>
      </c>
      <c r="CO9" s="315" t="e">
        <f t="shared" ref="CO9:CQ9" si="55">IF(ISNUMBER(CO171),CO171,NA())</f>
        <v>#N/A</v>
      </c>
      <c r="CP9" s="315" t="e">
        <f t="shared" si="55"/>
        <v>#N/A</v>
      </c>
      <c r="CQ9" s="315" t="e">
        <f t="shared" si="55"/>
        <v>#N/A</v>
      </c>
      <c r="CR9" s="143" t="str">
        <f>$AP171</f>
        <v/>
      </c>
      <c r="CS9" s="354" t="str">
        <f>CS171</f>
        <v>FCF (mt: ROX-corr.)</v>
      </c>
      <c r="CT9" s="354" t="str">
        <f>CT171</f>
        <v>relative</v>
      </c>
      <c r="CU9" s="315" t="e">
        <f>IF(ISNUMBER(CU171),CU171,NA())</f>
        <v>#N/A</v>
      </c>
      <c r="CV9" s="315" t="e">
        <f t="shared" ref="CV9:CX9" si="56">IF(ISNUMBER(CV171),CV171,NA())</f>
        <v>#N/A</v>
      </c>
      <c r="CW9" s="315" t="e">
        <f t="shared" si="56"/>
        <v>#N/A</v>
      </c>
      <c r="CX9" s="315" t="e">
        <f t="shared" si="56"/>
        <v>#N/A</v>
      </c>
      <c r="CY9" s="143" t="str">
        <f>$AP171</f>
        <v/>
      </c>
    </row>
    <row r="10" spans="1:116">
      <c r="A10" s="468" t="s">
        <v>117</v>
      </c>
      <c r="B10" s="288" t="str">
        <f>B161</f>
        <v>•</v>
      </c>
      <c r="C10" s="289" t="str">
        <f>IF(ISTEXT(C162),C162,"")</f>
        <v/>
      </c>
      <c r="D10" s="289" t="str">
        <f>IF(ISTEXT(D162),D162,"")</f>
        <v/>
      </c>
      <c r="E10" s="288" t="str">
        <f>E162</f>
        <v/>
      </c>
      <c r="F10" s="166" t="str">
        <f>IF(ISTEXT(G161),G161,"")</f>
        <v/>
      </c>
      <c r="G10" s="43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6"/>
      <c r="AA10" s="127"/>
      <c r="AH10" s="127"/>
      <c r="AK10" s="130"/>
      <c r="AL10" s="130"/>
      <c r="AM10" s="130"/>
      <c r="AN10" s="136">
        <f t="shared" si="8"/>
        <v>191</v>
      </c>
      <c r="AO10" s="137">
        <v>8</v>
      </c>
      <c r="AP10" s="138" t="str">
        <f>$AP191</f>
        <v/>
      </c>
      <c r="AQ10" s="38" t="str">
        <f>AQ191</f>
        <v>O2 flux per volume</v>
      </c>
      <c r="AR10" s="38" t="str">
        <f>AR191</f>
        <v>pmol/(s*ml)</v>
      </c>
      <c r="AS10" s="38" t="e">
        <f>IF(ISNUMBER(AS191),AS191,NA())</f>
        <v>#N/A</v>
      </c>
      <c r="AT10" s="38" t="e">
        <f t="shared" ref="AT10:AV10" si="57">IF(ISNUMBER(AT191),AT191,NA())</f>
        <v>#N/A</v>
      </c>
      <c r="AU10" s="38" t="e">
        <f t="shared" si="57"/>
        <v>#N/A</v>
      </c>
      <c r="AV10" s="38" t="e">
        <f t="shared" si="57"/>
        <v>#N/A</v>
      </c>
      <c r="AW10" s="351">
        <f>AW191</f>
        <v>0</v>
      </c>
      <c r="AX10" s="351">
        <f>AX191</f>
        <v>0</v>
      </c>
      <c r="AY10" s="350" t="e">
        <f>IF(ISNUMBER(AY191),AY191,NA())</f>
        <v>#N/A</v>
      </c>
      <c r="AZ10" s="350" t="e">
        <f t="shared" ref="AZ10:BB10" si="58">IF(ISNUMBER(AZ191),AZ191,NA())</f>
        <v>#N/A</v>
      </c>
      <c r="BA10" s="350" t="e">
        <f t="shared" si="58"/>
        <v>#N/A</v>
      </c>
      <c r="BB10" s="350" t="e">
        <f t="shared" si="58"/>
        <v>#N/A</v>
      </c>
      <c r="BC10" s="140">
        <f>BC191</f>
        <v>0</v>
      </c>
      <c r="BD10" s="141" t="str">
        <f>BD191</f>
        <v>•</v>
      </c>
      <c r="BE10" s="141">
        <f>BE191</f>
        <v>0</v>
      </c>
      <c r="BF10" s="142">
        <f>BF191</f>
        <v>0</v>
      </c>
      <c r="BG10" s="143" t="str">
        <f>$AP191</f>
        <v/>
      </c>
      <c r="BH10" s="143"/>
      <c r="BI10" s="144" t="str">
        <f>BI191</f>
        <v/>
      </c>
      <c r="BJ10" s="353" t="str">
        <f>BJ191</f>
        <v>O2 flow per cells</v>
      </c>
      <c r="BK10" s="353" t="str">
        <f>BK191</f>
        <v>pmol/(s*Mill)</v>
      </c>
      <c r="BL10" s="38" t="e">
        <f>IF(ISNUMBER(BL191),BL191,NA())</f>
        <v>#N/A</v>
      </c>
      <c r="BM10" s="38" t="e">
        <f t="shared" ref="BM10:BO10" si="59">IF(ISNUMBER(BM191),BM191,NA())</f>
        <v>#N/A</v>
      </c>
      <c r="BN10" s="38" t="e">
        <f t="shared" si="59"/>
        <v>#N/A</v>
      </c>
      <c r="BO10" s="38" t="e">
        <f t="shared" si="59"/>
        <v>#N/A</v>
      </c>
      <c r="BP10" s="143" t="str">
        <f>$AP191</f>
        <v/>
      </c>
      <c r="BQ10" s="354" t="str">
        <f>BQ191</f>
        <v>Flux control ratio</v>
      </c>
      <c r="BR10" s="354" t="str">
        <f>BR191</f>
        <v>FCR, relative</v>
      </c>
      <c r="BS10" s="315" t="e">
        <f>IF(ISNUMBER(BS191),BS191,NA())</f>
        <v>#N/A</v>
      </c>
      <c r="BT10" s="315" t="e">
        <f t="shared" ref="BT10:BV10" si="60">IF(ISNUMBER(BT191),BT191,NA())</f>
        <v>#N/A</v>
      </c>
      <c r="BU10" s="315" t="e">
        <f t="shared" si="60"/>
        <v>#N/A</v>
      </c>
      <c r="BV10" s="315" t="e">
        <f t="shared" si="60"/>
        <v>#N/A</v>
      </c>
      <c r="BW10" s="143" t="str">
        <f>$AP191</f>
        <v/>
      </c>
      <c r="BX10" s="354" t="str">
        <f>BX191</f>
        <v>Flux control factor</v>
      </c>
      <c r="BY10" s="354" t="str">
        <f>BY191</f>
        <v>FCF, relative</v>
      </c>
      <c r="BZ10" s="312" t="e">
        <f>IF(ISNUMBER(BZ191),BZ191,NA())</f>
        <v>#N/A</v>
      </c>
      <c r="CA10" s="312" t="e">
        <f t="shared" ref="CA10:CC10" si="61">IF(ISNUMBER(CA191),CA191,NA())</f>
        <v>#N/A</v>
      </c>
      <c r="CB10" s="315" t="e">
        <f t="shared" si="61"/>
        <v>#N/A</v>
      </c>
      <c r="CC10" s="315" t="e">
        <f t="shared" si="61"/>
        <v>#N/A</v>
      </c>
      <c r="CD10" s="143" t="str">
        <f>$AP191</f>
        <v/>
      </c>
      <c r="CE10" s="353" t="str">
        <f>CE191</f>
        <v>O2 flow per cells (mt: ROX-corr.)</v>
      </c>
      <c r="CF10" s="353" t="str">
        <f>CF191</f>
        <v>pmol/(s*Mill)</v>
      </c>
      <c r="CG10" s="38" t="e">
        <f>IF(ISNUMBER(CG191),CG191,NA())</f>
        <v>#N/A</v>
      </c>
      <c r="CH10" s="38" t="e">
        <f t="shared" ref="CH10:CJ10" si="62">IF(ISNUMBER(CH191),CH191,NA())</f>
        <v>#N/A</v>
      </c>
      <c r="CI10" s="38" t="e">
        <f t="shared" si="62"/>
        <v>#N/A</v>
      </c>
      <c r="CJ10" s="38" t="e">
        <f t="shared" si="62"/>
        <v>#N/A</v>
      </c>
      <c r="CK10" s="143" t="str">
        <f>$AP191</f>
        <v/>
      </c>
      <c r="CL10" s="354" t="str">
        <f>CL191</f>
        <v>FCR (mt: ROX-corr.)</v>
      </c>
      <c r="CM10" s="354" t="str">
        <f>CM191</f>
        <v>relative</v>
      </c>
      <c r="CN10" s="315" t="e">
        <f>IF(ISNUMBER(CN191),CN191,NA())</f>
        <v>#N/A</v>
      </c>
      <c r="CO10" s="315" t="e">
        <f t="shared" ref="CO10:CQ10" si="63">IF(ISNUMBER(CO191),CO191,NA())</f>
        <v>#N/A</v>
      </c>
      <c r="CP10" s="315" t="e">
        <f t="shared" si="63"/>
        <v>#N/A</v>
      </c>
      <c r="CQ10" s="315" t="e">
        <f t="shared" si="63"/>
        <v>#N/A</v>
      </c>
      <c r="CR10" s="143" t="str">
        <f>$AP191</f>
        <v/>
      </c>
      <c r="CS10" s="354" t="str">
        <f>CS191</f>
        <v>FCF (mt: ROX-corr.)</v>
      </c>
      <c r="CT10" s="354" t="str">
        <f>CT191</f>
        <v>relative</v>
      </c>
      <c r="CU10" s="315" t="e">
        <f>IF(ISNUMBER(CU191),CU191,NA())</f>
        <v>#N/A</v>
      </c>
      <c r="CV10" s="315" t="e">
        <f t="shared" ref="CV10:CX10" si="64">IF(ISNUMBER(CV191),CV191,NA())</f>
        <v>#N/A</v>
      </c>
      <c r="CW10" s="315" t="e">
        <f t="shared" si="64"/>
        <v>#N/A</v>
      </c>
      <c r="CX10" s="315" t="e">
        <f t="shared" si="64"/>
        <v>#N/A</v>
      </c>
      <c r="CY10" s="143" t="str">
        <f>$AP191</f>
        <v/>
      </c>
    </row>
    <row r="11" spans="1:116">
      <c r="A11" s="468" t="s">
        <v>118</v>
      </c>
      <c r="B11" s="288" t="str">
        <f>B181</f>
        <v>•</v>
      </c>
      <c r="C11" s="289" t="str">
        <f>IF(ISTEXT(C182),C182,"")</f>
        <v/>
      </c>
      <c r="D11" s="289" t="str">
        <f>IF(ISTEXT(D182),D182,"")</f>
        <v/>
      </c>
      <c r="E11" s="288" t="str">
        <f>E182</f>
        <v/>
      </c>
      <c r="F11" s="166" t="str">
        <f>IF(ISTEXT(G181),G181,"")</f>
        <v/>
      </c>
      <c r="G11" s="4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16"/>
      <c r="AA11" s="127"/>
      <c r="AB11" s="127"/>
      <c r="AC11" s="127"/>
      <c r="AD11" s="127"/>
      <c r="AE11" s="127"/>
      <c r="AF11" s="127"/>
      <c r="AG11" s="127"/>
      <c r="AH11" s="127"/>
      <c r="AK11" s="130"/>
      <c r="AL11" s="130"/>
      <c r="AM11" s="130"/>
      <c r="AN11" s="136">
        <f t="shared" si="8"/>
        <v>211</v>
      </c>
      <c r="AO11" s="137">
        <v>9</v>
      </c>
      <c r="AP11" s="138"/>
      <c r="AQ11" s="38"/>
      <c r="AR11" s="38"/>
      <c r="AS11" s="38"/>
      <c r="AT11" s="38"/>
      <c r="AU11" s="38"/>
      <c r="AV11" s="38"/>
      <c r="AW11" s="351"/>
      <c r="AX11" s="351"/>
      <c r="AY11" s="350"/>
      <c r="AZ11" s="350"/>
      <c r="BA11" s="350"/>
      <c r="BB11" s="350"/>
      <c r="BC11" s="140"/>
      <c r="BD11" s="141"/>
      <c r="BE11" s="141"/>
      <c r="BF11" s="142"/>
      <c r="BG11" s="143"/>
      <c r="BH11" s="143"/>
      <c r="BI11" s="144"/>
      <c r="BJ11" s="353"/>
      <c r="BK11" s="353"/>
      <c r="BL11" s="26"/>
      <c r="BM11" s="26"/>
      <c r="BN11" s="26"/>
      <c r="BO11" s="26"/>
      <c r="BP11" s="148"/>
      <c r="BQ11" s="354"/>
      <c r="BR11" s="354"/>
      <c r="BS11" s="24"/>
      <c r="BT11" s="24"/>
      <c r="BU11" s="24"/>
      <c r="BV11" s="24"/>
      <c r="BW11" s="148"/>
      <c r="BX11" s="354"/>
      <c r="BY11" s="354"/>
      <c r="BZ11" s="24"/>
      <c r="CA11" s="24"/>
      <c r="CB11" s="315"/>
      <c r="CC11" s="315"/>
      <c r="CD11" s="148"/>
      <c r="CE11" s="353"/>
      <c r="CF11" s="353"/>
      <c r="CG11" s="38"/>
      <c r="CH11" s="38"/>
      <c r="CI11" s="38"/>
      <c r="CJ11" s="38"/>
      <c r="CK11" s="148"/>
      <c r="CL11" s="354"/>
      <c r="CM11" s="354"/>
      <c r="CN11" s="315"/>
      <c r="CO11" s="315"/>
      <c r="CP11" s="315"/>
      <c r="CQ11" s="315"/>
      <c r="CR11" s="148"/>
      <c r="CS11" s="354"/>
      <c r="CT11" s="354"/>
      <c r="CU11" s="297"/>
      <c r="CV11" s="297"/>
      <c r="CW11" s="297"/>
      <c r="CX11" s="297"/>
      <c r="CY11" s="148"/>
    </row>
    <row r="12" spans="1:116">
      <c r="A12" s="431"/>
      <c r="D12" s="88"/>
      <c r="E12" s="287"/>
      <c r="F12" s="89"/>
      <c r="G12" s="4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26"/>
      <c r="AA12" s="127"/>
      <c r="AH12" s="127"/>
      <c r="AK12" s="130"/>
      <c r="AL12" s="130"/>
      <c r="AM12" s="130"/>
      <c r="AN12" s="136">
        <f t="shared" si="8"/>
        <v>231</v>
      </c>
      <c r="AO12" s="137">
        <v>10</v>
      </c>
      <c r="AP12" s="138"/>
      <c r="AQ12" s="38"/>
      <c r="AR12" s="38"/>
      <c r="AS12" s="38"/>
      <c r="AT12" s="38"/>
      <c r="AU12" s="38"/>
      <c r="AV12" s="38"/>
      <c r="AW12" s="351"/>
      <c r="AX12" s="351"/>
      <c r="AY12" s="350"/>
      <c r="AZ12" s="350"/>
      <c r="BA12" s="350"/>
      <c r="BB12" s="350"/>
      <c r="BC12" s="140"/>
      <c r="BD12" s="141"/>
      <c r="BE12" s="141"/>
      <c r="BF12" s="142"/>
      <c r="BG12" s="143"/>
      <c r="BH12" s="143"/>
      <c r="BI12" s="144"/>
      <c r="BJ12" s="353"/>
      <c r="BK12" s="353"/>
      <c r="BL12" s="26"/>
      <c r="BM12" s="26"/>
      <c r="BN12" s="26"/>
      <c r="BO12" s="26"/>
      <c r="BP12" s="148"/>
      <c r="BQ12" s="354"/>
      <c r="BR12" s="354"/>
      <c r="BS12" s="24"/>
      <c r="BT12" s="24"/>
      <c r="BU12" s="24"/>
      <c r="BV12" s="24"/>
      <c r="BW12" s="148"/>
      <c r="BX12" s="354"/>
      <c r="BY12" s="354"/>
      <c r="BZ12" s="24"/>
      <c r="CA12" s="24"/>
      <c r="CB12" s="315"/>
      <c r="CC12" s="315"/>
      <c r="CD12" s="148"/>
      <c r="CE12" s="353"/>
      <c r="CF12" s="353"/>
      <c r="CG12" s="38"/>
      <c r="CH12" s="38"/>
      <c r="CI12" s="38"/>
      <c r="CJ12" s="38"/>
      <c r="CK12" s="148"/>
      <c r="CL12" s="354"/>
      <c r="CM12" s="354"/>
      <c r="CN12" s="315"/>
      <c r="CO12" s="315"/>
      <c r="CP12" s="315"/>
      <c r="CQ12" s="315"/>
      <c r="CR12" s="148"/>
      <c r="CS12" s="354"/>
      <c r="CT12" s="354"/>
      <c r="CU12" s="297"/>
      <c r="CV12" s="297"/>
      <c r="CW12" s="297"/>
      <c r="CX12" s="297"/>
      <c r="CY12" s="148"/>
    </row>
    <row r="13" spans="1:116">
      <c r="A13" s="431"/>
      <c r="B13" s="93"/>
      <c r="D13" s="88"/>
      <c r="E13" s="287"/>
      <c r="F13" s="89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26"/>
      <c r="AA13" s="127"/>
      <c r="AB13" s="127"/>
      <c r="AC13" s="127"/>
      <c r="AD13" s="127"/>
      <c r="AE13" s="127"/>
      <c r="AF13" s="127"/>
      <c r="AG13" s="127"/>
      <c r="AH13" s="127"/>
      <c r="AK13" s="130"/>
      <c r="AL13" s="130"/>
      <c r="AM13" s="130"/>
      <c r="AN13" s="136">
        <f t="shared" si="8"/>
        <v>251</v>
      </c>
      <c r="AO13" s="137">
        <v>11</v>
      </c>
      <c r="AP13" s="138"/>
      <c r="AQ13" s="38"/>
      <c r="AR13" s="38"/>
      <c r="AS13" s="38"/>
      <c r="AT13" s="38"/>
      <c r="AU13" s="38"/>
      <c r="AV13" s="38"/>
      <c r="AW13" s="351"/>
      <c r="AX13" s="351"/>
      <c r="AY13" s="350"/>
      <c r="AZ13" s="350"/>
      <c r="BA13" s="350"/>
      <c r="BB13" s="350"/>
      <c r="BC13" s="140"/>
      <c r="BD13" s="141"/>
      <c r="BE13" s="141"/>
      <c r="BF13" s="142"/>
      <c r="BG13" s="143"/>
      <c r="BH13" s="143"/>
      <c r="BI13" s="144"/>
      <c r="BJ13" s="353"/>
      <c r="BK13" s="353"/>
      <c r="BL13" s="26"/>
      <c r="BM13" s="26"/>
      <c r="BN13" s="26"/>
      <c r="BO13" s="26"/>
      <c r="BP13" s="148"/>
      <c r="BQ13" s="354"/>
      <c r="BR13" s="354"/>
      <c r="BS13" s="24"/>
      <c r="BT13" s="24"/>
      <c r="BU13" s="24"/>
      <c r="BV13" s="24"/>
      <c r="BW13" s="148"/>
      <c r="BX13" s="354"/>
      <c r="BY13" s="354"/>
      <c r="BZ13" s="24"/>
      <c r="CA13" s="24"/>
      <c r="CB13" s="315"/>
      <c r="CC13" s="315"/>
      <c r="CD13" s="148"/>
      <c r="CE13" s="353"/>
      <c r="CF13" s="353"/>
      <c r="CG13" s="38"/>
      <c r="CH13" s="38"/>
      <c r="CI13" s="38"/>
      <c r="CJ13" s="38"/>
      <c r="CK13" s="148"/>
      <c r="CL13" s="354"/>
      <c r="CM13" s="354"/>
      <c r="CN13" s="315"/>
      <c r="CO13" s="315"/>
      <c r="CP13" s="315"/>
      <c r="CQ13" s="315"/>
      <c r="CR13" s="148"/>
      <c r="CS13" s="354"/>
      <c r="CT13" s="354"/>
      <c r="CU13" s="297"/>
      <c r="CV13" s="297"/>
      <c r="CW13" s="297"/>
      <c r="CX13" s="297"/>
      <c r="CY13" s="148"/>
    </row>
    <row r="14" spans="1:116">
      <c r="A14" s="431"/>
      <c r="B14" s="82"/>
      <c r="D14" s="88"/>
      <c r="E14" s="287"/>
      <c r="F14" s="89"/>
      <c r="G14" s="4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26"/>
      <c r="AH14" s="127"/>
      <c r="AJ14" s="130"/>
      <c r="AK14" s="130"/>
      <c r="AL14" s="130"/>
      <c r="AM14" s="130"/>
      <c r="AN14" s="136">
        <f t="shared" si="8"/>
        <v>271</v>
      </c>
      <c r="AO14" s="137">
        <v>12</v>
      </c>
      <c r="AP14" s="138"/>
      <c r="AQ14" s="38"/>
      <c r="AR14" s="38"/>
      <c r="AS14" s="38"/>
      <c r="AT14" s="38"/>
      <c r="AU14" s="38"/>
      <c r="AV14" s="38"/>
      <c r="AW14" s="351"/>
      <c r="AX14" s="351"/>
      <c r="AY14" s="350"/>
      <c r="AZ14" s="350"/>
      <c r="BA14" s="350"/>
      <c r="BB14" s="350"/>
      <c r="BC14" s="140"/>
      <c r="BD14" s="141"/>
      <c r="BE14" s="141"/>
      <c r="BF14" s="142"/>
      <c r="BG14" s="143"/>
      <c r="BH14" s="143"/>
      <c r="BI14" s="144"/>
      <c r="BJ14" s="353"/>
      <c r="BK14" s="353"/>
      <c r="BL14" s="26"/>
      <c r="BM14" s="26"/>
      <c r="BN14" s="26"/>
      <c r="BO14" s="26"/>
      <c r="BP14" s="148"/>
      <c r="BQ14" s="354"/>
      <c r="BR14" s="354"/>
      <c r="BS14" s="24"/>
      <c r="BT14" s="24"/>
      <c r="BU14" s="24"/>
      <c r="BV14" s="24"/>
      <c r="BW14" s="148"/>
      <c r="BX14" s="354"/>
      <c r="BY14" s="354"/>
      <c r="BZ14" s="24"/>
      <c r="CA14" s="24"/>
      <c r="CB14" s="315"/>
      <c r="CC14" s="315"/>
      <c r="CD14" s="148"/>
      <c r="CE14" s="353"/>
      <c r="CF14" s="353"/>
      <c r="CG14" s="38"/>
      <c r="CH14" s="38"/>
      <c r="CI14" s="38"/>
      <c r="CJ14" s="38"/>
      <c r="CK14" s="148"/>
      <c r="CL14" s="354"/>
      <c r="CM14" s="354"/>
      <c r="CN14" s="315"/>
      <c r="CO14" s="315"/>
      <c r="CP14" s="315"/>
      <c r="CQ14" s="315"/>
      <c r="CR14" s="148"/>
      <c r="CS14" s="354"/>
      <c r="CT14" s="354"/>
      <c r="CU14" s="297"/>
      <c r="CV14" s="297"/>
      <c r="CW14" s="297"/>
      <c r="CX14" s="297"/>
      <c r="CY14" s="148"/>
    </row>
    <row r="15" spans="1:116">
      <c r="A15" s="431"/>
      <c r="D15" s="88"/>
      <c r="E15" s="287"/>
      <c r="F15" s="89"/>
      <c r="G15" s="4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26"/>
      <c r="AH15" s="127"/>
      <c r="AM15" s="135"/>
      <c r="AN15" s="136">
        <f t="shared" si="8"/>
        <v>291</v>
      </c>
      <c r="AO15" s="137">
        <v>13</v>
      </c>
      <c r="AP15" s="138"/>
      <c r="AQ15" s="38"/>
      <c r="AR15" s="38"/>
      <c r="AS15" s="38"/>
      <c r="AT15" s="38"/>
      <c r="AU15" s="38"/>
      <c r="AV15" s="38"/>
      <c r="AW15" s="351"/>
      <c r="AX15" s="351"/>
      <c r="AY15" s="350"/>
      <c r="AZ15" s="350"/>
      <c r="BA15" s="350"/>
      <c r="BB15" s="350"/>
      <c r="BC15" s="140"/>
      <c r="BD15" s="141"/>
      <c r="BE15" s="141"/>
      <c r="BF15" s="142"/>
      <c r="BG15" s="143"/>
      <c r="BH15" s="143"/>
      <c r="BI15" s="144"/>
      <c r="BJ15" s="353"/>
      <c r="BK15" s="353"/>
      <c r="BL15" s="26"/>
      <c r="BM15" s="26"/>
      <c r="BN15" s="26"/>
      <c r="BO15" s="26"/>
      <c r="BP15" s="148"/>
      <c r="BQ15" s="354"/>
      <c r="BR15" s="354"/>
      <c r="BS15" s="24"/>
      <c r="BT15" s="24"/>
      <c r="BU15" s="24"/>
      <c r="BV15" s="24"/>
      <c r="BW15" s="148"/>
      <c r="BX15" s="354"/>
      <c r="BY15" s="354"/>
      <c r="BZ15" s="24"/>
      <c r="CA15" s="24"/>
      <c r="CB15" s="315"/>
      <c r="CC15" s="315"/>
      <c r="CD15" s="148"/>
      <c r="CE15" s="353"/>
      <c r="CF15" s="353"/>
      <c r="CG15" s="38"/>
      <c r="CH15" s="38"/>
      <c r="CI15" s="38"/>
      <c r="CJ15" s="38"/>
      <c r="CK15" s="148"/>
      <c r="CL15" s="354"/>
      <c r="CM15" s="354"/>
      <c r="CN15" s="315"/>
      <c r="CO15" s="315"/>
      <c r="CP15" s="315"/>
      <c r="CQ15" s="315"/>
      <c r="CR15" s="148"/>
      <c r="CS15" s="354"/>
      <c r="CT15" s="354"/>
      <c r="CU15" s="297"/>
      <c r="CV15" s="297"/>
      <c r="CW15" s="297"/>
      <c r="CX15" s="297"/>
      <c r="CY15" s="148"/>
    </row>
    <row r="16" spans="1:116" ht="13.5" thickBot="1">
      <c r="A16" s="431"/>
      <c r="B16" s="149"/>
      <c r="D16" s="88"/>
      <c r="E16" s="287"/>
      <c r="F16" s="89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26"/>
      <c r="AH16" s="127"/>
      <c r="AM16" s="133"/>
      <c r="AN16" s="136">
        <f t="shared" si="8"/>
        <v>311</v>
      </c>
      <c r="AO16" s="137">
        <v>14</v>
      </c>
      <c r="AP16" s="138"/>
      <c r="AQ16" s="38"/>
      <c r="AR16" s="38"/>
      <c r="AS16" s="38"/>
      <c r="AT16" s="38"/>
      <c r="AU16" s="38"/>
      <c r="AV16" s="38"/>
      <c r="AW16" s="351"/>
      <c r="AX16" s="351"/>
      <c r="AY16" s="350"/>
      <c r="AZ16" s="350"/>
      <c r="BA16" s="350"/>
      <c r="BB16" s="350"/>
      <c r="BC16" s="140"/>
      <c r="BD16" s="141"/>
      <c r="BE16" s="141"/>
      <c r="BF16" s="142"/>
      <c r="BG16" s="143"/>
      <c r="BH16" s="143"/>
      <c r="BI16" s="144"/>
      <c r="BJ16" s="353"/>
      <c r="BK16" s="353"/>
      <c r="BL16" s="26"/>
      <c r="BM16" s="26"/>
      <c r="BN16" s="26"/>
      <c r="BO16" s="26"/>
      <c r="BP16" s="148"/>
      <c r="BQ16" s="354"/>
      <c r="BR16" s="354"/>
      <c r="BS16" s="24"/>
      <c r="BT16" s="24"/>
      <c r="BU16" s="24"/>
      <c r="BV16" s="24"/>
      <c r="BW16" s="148"/>
      <c r="BX16" s="354"/>
      <c r="BY16" s="354"/>
      <c r="BZ16" s="24"/>
      <c r="CA16" s="24"/>
      <c r="CB16" s="315"/>
      <c r="CC16" s="315"/>
      <c r="CD16" s="148"/>
      <c r="CE16" s="353"/>
      <c r="CF16" s="353"/>
      <c r="CG16" s="38"/>
      <c r="CH16" s="38"/>
      <c r="CI16" s="38"/>
      <c r="CJ16" s="38"/>
      <c r="CK16" s="148"/>
      <c r="CL16" s="354"/>
      <c r="CM16" s="354"/>
      <c r="CN16" s="315"/>
      <c r="CO16" s="315"/>
      <c r="CP16" s="315"/>
      <c r="CQ16" s="315"/>
      <c r="CR16" s="148"/>
      <c r="CS16" s="354"/>
      <c r="CT16" s="354"/>
      <c r="CU16" s="297"/>
      <c r="CV16" s="297"/>
      <c r="CW16" s="297"/>
      <c r="CX16" s="297"/>
      <c r="CY16" s="148"/>
    </row>
    <row r="17" spans="1:103">
      <c r="A17" s="431"/>
      <c r="B17" s="149"/>
      <c r="D17" s="88"/>
      <c r="E17" s="287"/>
      <c r="F17" s="89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AH17" s="127"/>
      <c r="AI17" s="127" t="str">
        <f>BR33</f>
        <v>FCR, relative</v>
      </c>
      <c r="AJ17" s="485" t="str">
        <f>AJ$1</f>
        <v>R</v>
      </c>
      <c r="AK17" s="31" t="str">
        <f t="shared" ref="AK17:AM17" si="65">AK$1</f>
        <v>1Omy</v>
      </c>
      <c r="AL17" s="32" t="str">
        <f t="shared" si="65"/>
        <v>2U</v>
      </c>
      <c r="AM17" s="33" t="str">
        <f t="shared" si="65"/>
        <v>3Ama</v>
      </c>
      <c r="AN17" s="136">
        <f t="shared" si="8"/>
        <v>331</v>
      </c>
      <c r="AO17" s="137">
        <v>15</v>
      </c>
      <c r="AP17" s="138"/>
      <c r="AQ17" s="38"/>
      <c r="AR17" s="38"/>
      <c r="AS17" s="38"/>
      <c r="AT17" s="38"/>
      <c r="AU17" s="38"/>
      <c r="AV17" s="38"/>
      <c r="AW17" s="351"/>
      <c r="AX17" s="351"/>
      <c r="AY17" s="350"/>
      <c r="AZ17" s="350"/>
      <c r="BA17" s="350"/>
      <c r="BB17" s="350"/>
      <c r="BC17" s="140"/>
      <c r="BD17" s="141"/>
      <c r="BE17" s="141"/>
      <c r="BF17" s="142"/>
      <c r="BG17" s="143"/>
      <c r="BH17" s="143"/>
      <c r="BI17" s="144"/>
      <c r="BJ17" s="353"/>
      <c r="BK17" s="353"/>
      <c r="BL17" s="26"/>
      <c r="BM17" s="26"/>
      <c r="BN17" s="26"/>
      <c r="BO17" s="26"/>
      <c r="BP17" s="148"/>
      <c r="BQ17" s="354"/>
      <c r="BR17" s="354"/>
      <c r="BS17" s="24"/>
      <c r="BT17" s="24"/>
      <c r="BU17" s="24"/>
      <c r="BV17" s="24"/>
      <c r="BW17" s="148"/>
      <c r="BX17" s="354"/>
      <c r="BY17" s="354"/>
      <c r="BZ17" s="24"/>
      <c r="CA17" s="24"/>
      <c r="CB17" s="315"/>
      <c r="CC17" s="315"/>
      <c r="CD17" s="148"/>
      <c r="CE17" s="353"/>
      <c r="CF17" s="353"/>
      <c r="CG17" s="38"/>
      <c r="CH17" s="38"/>
      <c r="CI17" s="38"/>
      <c r="CJ17" s="38"/>
      <c r="CK17" s="148"/>
      <c r="CL17" s="354"/>
      <c r="CM17" s="354"/>
      <c r="CN17" s="315"/>
      <c r="CO17" s="315"/>
      <c r="CP17" s="315"/>
      <c r="CQ17" s="315"/>
      <c r="CR17" s="148"/>
      <c r="CS17" s="354"/>
      <c r="CT17" s="354"/>
      <c r="CU17" s="297"/>
      <c r="CV17" s="297"/>
      <c r="CW17" s="297"/>
      <c r="CX17" s="297"/>
      <c r="CY17" s="148"/>
    </row>
    <row r="18" spans="1:103">
      <c r="A18" s="431"/>
      <c r="B18" s="149"/>
      <c r="D18" s="88"/>
      <c r="E18" s="287"/>
      <c r="F18" s="89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26"/>
      <c r="AH18" s="127"/>
      <c r="AI18" s="127" t="str">
        <f>BR34</f>
        <v>Median</v>
      </c>
      <c r="AJ18" s="212" t="e">
        <f>BS34</f>
        <v>#NUM!</v>
      </c>
      <c r="AK18" s="212" t="e">
        <f>BT34</f>
        <v>#NUM!</v>
      </c>
      <c r="AL18" s="212" t="e">
        <f>BU34</f>
        <v>#NUM!</v>
      </c>
      <c r="AM18" s="212" t="e">
        <f>BV34</f>
        <v>#NUM!</v>
      </c>
      <c r="AN18" s="155">
        <f t="shared" si="8"/>
        <v>351</v>
      </c>
      <c r="AO18" s="137">
        <v>16</v>
      </c>
      <c r="AP18" s="138"/>
      <c r="AQ18" s="38"/>
      <c r="AR18" s="38"/>
      <c r="AS18" s="38"/>
      <c r="AT18" s="38"/>
      <c r="AU18" s="38"/>
      <c r="AV18" s="38"/>
      <c r="AW18" s="351"/>
      <c r="AX18" s="351"/>
      <c r="AY18" s="350"/>
      <c r="AZ18" s="350"/>
      <c r="BA18" s="350"/>
      <c r="BB18" s="350"/>
      <c r="BC18" s="140"/>
      <c r="BD18" s="141"/>
      <c r="BE18" s="141"/>
      <c r="BF18" s="142"/>
      <c r="BG18" s="143"/>
      <c r="BH18" s="143"/>
      <c r="BI18" s="144"/>
      <c r="BJ18" s="353"/>
      <c r="BK18" s="353"/>
      <c r="BL18" s="26"/>
      <c r="BM18" s="26"/>
      <c r="BN18" s="26"/>
      <c r="BO18" s="26"/>
      <c r="BP18" s="148"/>
      <c r="BQ18" s="354"/>
      <c r="BR18" s="354"/>
      <c r="BS18" s="24"/>
      <c r="BT18" s="24"/>
      <c r="BU18" s="24"/>
      <c r="BV18" s="24"/>
      <c r="BW18" s="148"/>
      <c r="BX18" s="354"/>
      <c r="BY18" s="354"/>
      <c r="BZ18" s="24"/>
      <c r="CA18" s="24"/>
      <c r="CB18" s="315"/>
      <c r="CC18" s="315"/>
      <c r="CD18" s="148"/>
      <c r="CE18" s="353"/>
      <c r="CF18" s="353"/>
      <c r="CG18" s="38"/>
      <c r="CH18" s="38"/>
      <c r="CI18" s="38"/>
      <c r="CJ18" s="38"/>
      <c r="CK18" s="148"/>
      <c r="CL18" s="354"/>
      <c r="CM18" s="354"/>
      <c r="CN18" s="315"/>
      <c r="CO18" s="315"/>
      <c r="CP18" s="315"/>
      <c r="CQ18" s="315"/>
      <c r="CR18" s="148"/>
      <c r="CS18" s="354"/>
      <c r="CT18" s="354"/>
      <c r="CU18" s="297"/>
      <c r="CV18" s="297"/>
      <c r="CW18" s="297"/>
      <c r="CX18" s="297"/>
      <c r="CY18" s="148"/>
    </row>
    <row r="19" spans="1:103">
      <c r="A19" s="431"/>
      <c r="B19" s="149"/>
      <c r="D19" s="88"/>
      <c r="F19" s="89"/>
      <c r="H19" s="492"/>
      <c r="I19" s="492"/>
      <c r="J19" s="492"/>
      <c r="K19" s="492"/>
      <c r="L19" s="492"/>
      <c r="M19" s="492"/>
      <c r="N19" s="492"/>
      <c r="O19" s="492"/>
      <c r="P19" s="492"/>
      <c r="Q19" s="492"/>
      <c r="R19" s="492"/>
      <c r="S19" s="492"/>
      <c r="T19" s="492"/>
      <c r="U19" s="492"/>
      <c r="V19" s="492"/>
      <c r="W19" s="492"/>
      <c r="X19" s="492"/>
      <c r="Y19" s="492"/>
      <c r="Z19" s="126"/>
      <c r="AH19" s="127"/>
      <c r="AN19" s="155">
        <f t="shared" si="8"/>
        <v>371</v>
      </c>
      <c r="AO19" s="137">
        <v>17</v>
      </c>
      <c r="AP19" s="138"/>
      <c r="AQ19" s="38"/>
      <c r="AR19" s="38"/>
      <c r="AS19" s="38"/>
      <c r="AT19" s="38"/>
      <c r="AU19" s="38"/>
      <c r="AV19" s="38"/>
      <c r="AW19" s="351"/>
      <c r="AX19" s="351"/>
      <c r="AY19" s="350"/>
      <c r="AZ19" s="350"/>
      <c r="BA19" s="350"/>
      <c r="BB19" s="350"/>
      <c r="BC19" s="140"/>
      <c r="BD19" s="141"/>
      <c r="BE19" s="141"/>
      <c r="BF19" s="142"/>
      <c r="BG19" s="143"/>
      <c r="BH19" s="143"/>
      <c r="BI19" s="144"/>
      <c r="BJ19" s="353"/>
      <c r="BK19" s="353"/>
      <c r="BL19" s="26"/>
      <c r="BM19" s="26"/>
      <c r="BN19" s="26"/>
      <c r="BO19" s="26"/>
      <c r="BP19" s="148"/>
      <c r="BQ19" s="354"/>
      <c r="BR19" s="354"/>
      <c r="BS19" s="24"/>
      <c r="BT19" s="24"/>
      <c r="BU19" s="24"/>
      <c r="BV19" s="24"/>
      <c r="BW19" s="148"/>
      <c r="BX19" s="354"/>
      <c r="BY19" s="354"/>
      <c r="BZ19" s="24"/>
      <c r="CA19" s="24"/>
      <c r="CB19" s="315"/>
      <c r="CC19" s="315"/>
      <c r="CD19" s="148"/>
      <c r="CE19" s="353"/>
      <c r="CF19" s="353"/>
      <c r="CG19" s="38"/>
      <c r="CH19" s="38"/>
      <c r="CI19" s="38"/>
      <c r="CJ19" s="38"/>
      <c r="CK19" s="148"/>
      <c r="CL19" s="354"/>
      <c r="CM19" s="354"/>
      <c r="CN19" s="315"/>
      <c r="CO19" s="315"/>
      <c r="CP19" s="315"/>
      <c r="CQ19" s="315"/>
      <c r="CR19" s="148"/>
      <c r="CS19" s="354"/>
      <c r="CT19" s="354"/>
      <c r="CU19" s="297"/>
      <c r="CV19" s="297"/>
      <c r="CW19" s="297"/>
      <c r="CX19" s="297"/>
      <c r="CY19" s="148"/>
    </row>
    <row r="20" spans="1:103">
      <c r="A20" s="431"/>
      <c r="D20" s="88"/>
      <c r="F20" s="89"/>
      <c r="H20" s="492"/>
      <c r="I20" s="492"/>
      <c r="J20" s="492"/>
      <c r="K20" s="492"/>
      <c r="L20" s="492"/>
      <c r="M20" s="492"/>
      <c r="N20" s="492"/>
      <c r="O20" s="492"/>
      <c r="P20" s="492"/>
      <c r="Q20" s="492"/>
      <c r="R20" s="492"/>
      <c r="S20" s="492"/>
      <c r="T20" s="492"/>
      <c r="U20" s="492"/>
      <c r="V20" s="492"/>
      <c r="W20" s="492"/>
      <c r="X20" s="492"/>
      <c r="Y20" s="492"/>
      <c r="AN20" s="136">
        <f t="shared" si="8"/>
        <v>391</v>
      </c>
      <c r="AO20" s="137">
        <v>18</v>
      </c>
      <c r="AP20" s="138"/>
      <c r="AQ20" s="38"/>
      <c r="AR20" s="38"/>
      <c r="AS20" s="38"/>
      <c r="AT20" s="38"/>
      <c r="AU20" s="38"/>
      <c r="AV20" s="38"/>
      <c r="AW20" s="351"/>
      <c r="AX20" s="351"/>
      <c r="AY20" s="350"/>
      <c r="AZ20" s="350"/>
      <c r="BA20" s="350"/>
      <c r="BB20" s="350"/>
      <c r="BC20" s="140"/>
      <c r="BD20" s="141"/>
      <c r="BE20" s="141"/>
      <c r="BF20" s="142"/>
      <c r="BG20" s="143"/>
      <c r="BH20" s="143"/>
      <c r="BI20" s="144"/>
      <c r="BJ20" s="353"/>
      <c r="BK20" s="353"/>
      <c r="BL20" s="26"/>
      <c r="BM20" s="26"/>
      <c r="BN20" s="26"/>
      <c r="BO20" s="26"/>
      <c r="BP20" s="148"/>
      <c r="BQ20" s="354"/>
      <c r="BR20" s="354"/>
      <c r="BS20" s="24"/>
      <c r="BT20" s="24"/>
      <c r="BU20" s="24"/>
      <c r="BV20" s="24"/>
      <c r="BW20" s="148"/>
      <c r="BX20" s="354"/>
      <c r="BY20" s="354"/>
      <c r="BZ20" s="24"/>
      <c r="CA20" s="24"/>
      <c r="CB20" s="315"/>
      <c r="CC20" s="315"/>
      <c r="CD20" s="148"/>
      <c r="CE20" s="353"/>
      <c r="CF20" s="353"/>
      <c r="CG20" s="38"/>
      <c r="CH20" s="38"/>
      <c r="CI20" s="38"/>
      <c r="CJ20" s="38"/>
      <c r="CK20" s="148"/>
      <c r="CL20" s="354"/>
      <c r="CM20" s="354"/>
      <c r="CN20" s="315"/>
      <c r="CO20" s="315"/>
      <c r="CP20" s="315"/>
      <c r="CQ20" s="315"/>
      <c r="CR20" s="148"/>
      <c r="CS20" s="354"/>
      <c r="CT20" s="354"/>
      <c r="CU20" s="297"/>
      <c r="CV20" s="297"/>
      <c r="CW20" s="297"/>
      <c r="CX20" s="297"/>
      <c r="CY20" s="148"/>
    </row>
    <row r="21" spans="1:103">
      <c r="A21" s="431"/>
      <c r="B21" s="93"/>
      <c r="C21" s="93"/>
      <c r="D21" s="93"/>
      <c r="E21" s="93"/>
      <c r="F21" s="93"/>
      <c r="H21" s="492"/>
      <c r="I21" s="492"/>
      <c r="J21" s="492"/>
      <c r="K21" s="492"/>
      <c r="L21" s="492"/>
      <c r="M21" s="492"/>
      <c r="N21" s="492"/>
      <c r="O21" s="492"/>
      <c r="P21" s="492"/>
      <c r="Q21" s="492"/>
      <c r="R21" s="492"/>
      <c r="S21" s="492"/>
      <c r="T21" s="492"/>
      <c r="U21" s="492"/>
      <c r="V21" s="492"/>
      <c r="W21" s="492"/>
      <c r="X21" s="492"/>
      <c r="Y21" s="492"/>
      <c r="AH21" s="23"/>
      <c r="AI21" s="141"/>
      <c r="AJ21" s="134"/>
      <c r="AK21" s="134"/>
      <c r="AL21" s="134"/>
      <c r="AM21" s="134"/>
      <c r="AN21" s="136">
        <f t="shared" si="8"/>
        <v>411</v>
      </c>
      <c r="AO21" s="137">
        <v>19</v>
      </c>
      <c r="AP21" s="138"/>
      <c r="AQ21" s="38"/>
      <c r="AR21" s="38"/>
      <c r="AS21" s="38"/>
      <c r="AT21" s="38"/>
      <c r="AU21" s="38"/>
      <c r="AV21" s="38"/>
      <c r="AW21" s="351"/>
      <c r="AX21" s="351"/>
      <c r="AY21" s="350"/>
      <c r="AZ21" s="350"/>
      <c r="BA21" s="350"/>
      <c r="BB21" s="350"/>
      <c r="BC21" s="140"/>
      <c r="BD21" s="141"/>
      <c r="BE21" s="141"/>
      <c r="BF21" s="142"/>
      <c r="BG21" s="143"/>
      <c r="BH21" s="143"/>
      <c r="BI21" s="144"/>
      <c r="BJ21" s="353"/>
      <c r="BK21" s="353"/>
      <c r="BL21" s="26"/>
      <c r="BM21" s="26"/>
      <c r="BN21" s="26"/>
      <c r="BO21" s="26"/>
      <c r="BP21" s="148"/>
      <c r="BQ21" s="354"/>
      <c r="BR21" s="354"/>
      <c r="BS21" s="24"/>
      <c r="BT21" s="24"/>
      <c r="BU21" s="24"/>
      <c r="BV21" s="24"/>
      <c r="BW21" s="148"/>
      <c r="BX21" s="354"/>
      <c r="BY21" s="354"/>
      <c r="BZ21" s="24"/>
      <c r="CA21" s="24"/>
      <c r="CB21" s="315"/>
      <c r="CC21" s="315"/>
      <c r="CD21" s="148"/>
      <c r="CE21" s="353"/>
      <c r="CF21" s="353"/>
      <c r="CG21" s="38"/>
      <c r="CH21" s="38"/>
      <c r="CI21" s="38"/>
      <c r="CJ21" s="38"/>
      <c r="CK21" s="148"/>
      <c r="CL21" s="354"/>
      <c r="CM21" s="354"/>
      <c r="CN21" s="315"/>
      <c r="CO21" s="315"/>
      <c r="CP21" s="315"/>
      <c r="CQ21" s="315"/>
      <c r="CR21" s="148"/>
      <c r="CS21" s="354"/>
      <c r="CT21" s="354"/>
      <c r="CU21" s="297"/>
      <c r="CV21" s="297"/>
      <c r="CW21" s="297"/>
      <c r="CX21" s="297"/>
      <c r="CY21" s="148"/>
    </row>
    <row r="22" spans="1:103">
      <c r="A22" s="431"/>
      <c r="B22" s="82"/>
      <c r="C22" s="82"/>
      <c r="D22" s="82"/>
      <c r="E22" s="82"/>
      <c r="F22" s="82"/>
      <c r="G22" s="150" t="s">
        <v>235</v>
      </c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45"/>
      <c r="AA22" s="45"/>
      <c r="AB22" s="45"/>
      <c r="AC22" s="45"/>
      <c r="AD22" s="45"/>
      <c r="AE22" s="45"/>
      <c r="AF22" s="45"/>
      <c r="AG22" s="45"/>
      <c r="AH22" s="153"/>
      <c r="AI22" s="154"/>
      <c r="AJ22" s="154"/>
      <c r="AK22" s="154"/>
      <c r="AL22" s="154"/>
      <c r="AM22" s="154"/>
      <c r="AN22" s="136">
        <f t="shared" si="8"/>
        <v>431</v>
      </c>
      <c r="AO22" s="137">
        <v>20</v>
      </c>
      <c r="AP22" s="138"/>
      <c r="AQ22" s="38"/>
      <c r="AR22" s="38"/>
      <c r="AS22" s="38"/>
      <c r="AT22" s="38"/>
      <c r="AU22" s="38"/>
      <c r="AV22" s="38"/>
      <c r="AW22" s="351"/>
      <c r="AX22" s="351"/>
      <c r="AY22" s="350"/>
      <c r="AZ22" s="350"/>
      <c r="BA22" s="350"/>
      <c r="BB22" s="350"/>
      <c r="BC22" s="140"/>
      <c r="BD22" s="141"/>
      <c r="BE22" s="141"/>
      <c r="BF22" s="142"/>
      <c r="BG22" s="143"/>
      <c r="BH22" s="143"/>
      <c r="BI22" s="144"/>
      <c r="BJ22" s="353"/>
      <c r="BK22" s="353"/>
      <c r="BL22" s="26"/>
      <c r="BM22" s="26"/>
      <c r="BN22" s="26"/>
      <c r="BO22" s="26"/>
      <c r="BP22" s="148"/>
      <c r="BQ22" s="354"/>
      <c r="BR22" s="354"/>
      <c r="BS22" s="24"/>
      <c r="BT22" s="24"/>
      <c r="BU22" s="24"/>
      <c r="BV22" s="24"/>
      <c r="BW22" s="148"/>
      <c r="BX22" s="354"/>
      <c r="BY22" s="354"/>
      <c r="BZ22" s="24"/>
      <c r="CA22" s="24"/>
      <c r="CB22" s="315"/>
      <c r="CC22" s="315"/>
      <c r="CD22" s="148"/>
      <c r="CE22" s="353"/>
      <c r="CF22" s="353"/>
      <c r="CG22" s="38"/>
      <c r="CH22" s="38"/>
      <c r="CI22" s="38"/>
      <c r="CJ22" s="38"/>
      <c r="CK22" s="148"/>
      <c r="CL22" s="354"/>
      <c r="CM22" s="354"/>
      <c r="CN22" s="315"/>
      <c r="CO22" s="315"/>
      <c r="CP22" s="315"/>
      <c r="CQ22" s="315"/>
      <c r="CR22" s="148"/>
      <c r="CS22" s="354"/>
      <c r="CT22" s="354"/>
      <c r="CU22" s="297"/>
      <c r="CV22" s="297"/>
      <c r="CW22" s="297"/>
      <c r="CX22" s="297"/>
      <c r="CY22" s="148"/>
    </row>
    <row r="23" spans="1:103">
      <c r="A23" s="431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AH23" s="23"/>
      <c r="AI23" s="141"/>
      <c r="AJ23" s="134"/>
      <c r="AK23" s="134"/>
      <c r="AL23" s="134"/>
      <c r="AM23" s="134"/>
      <c r="AN23" s="136">
        <f t="shared" si="8"/>
        <v>451</v>
      </c>
      <c r="AO23" s="137">
        <v>21</v>
      </c>
      <c r="AP23" s="138"/>
      <c r="AQ23" s="38"/>
      <c r="AR23" s="38"/>
      <c r="AS23" s="38"/>
      <c r="AT23" s="38"/>
      <c r="AU23" s="38"/>
      <c r="AV23" s="38"/>
      <c r="AW23" s="351"/>
      <c r="AX23" s="351"/>
      <c r="AY23" s="350"/>
      <c r="AZ23" s="350"/>
      <c r="BA23" s="350"/>
      <c r="BB23" s="350"/>
      <c r="BC23" s="140"/>
      <c r="BD23" s="141"/>
      <c r="BE23" s="141"/>
      <c r="BF23" s="142"/>
      <c r="BG23" s="143"/>
      <c r="BH23" s="143"/>
      <c r="BI23" s="144"/>
      <c r="BJ23" s="353"/>
      <c r="BK23" s="353"/>
      <c r="BL23" s="26"/>
      <c r="BM23" s="26"/>
      <c r="BN23" s="26"/>
      <c r="BO23" s="26"/>
      <c r="BP23" s="148"/>
      <c r="BQ23" s="354"/>
      <c r="BR23" s="354"/>
      <c r="BS23" s="24"/>
      <c r="BT23" s="24"/>
      <c r="BU23" s="24"/>
      <c r="BV23" s="24"/>
      <c r="BW23" s="148"/>
      <c r="BX23" s="354"/>
      <c r="BY23" s="354"/>
      <c r="BZ23" s="24"/>
      <c r="CA23" s="24"/>
      <c r="CB23" s="315"/>
      <c r="CC23" s="315"/>
      <c r="CD23" s="148"/>
      <c r="CE23" s="353"/>
      <c r="CF23" s="353"/>
      <c r="CG23" s="38"/>
      <c r="CH23" s="38"/>
      <c r="CI23" s="38"/>
      <c r="CJ23" s="38"/>
      <c r="CK23" s="483"/>
      <c r="CL23" s="354"/>
      <c r="CM23" s="354"/>
      <c r="CN23" s="315"/>
      <c r="CO23" s="315"/>
      <c r="CP23" s="315"/>
      <c r="CQ23" s="315"/>
      <c r="CR23" s="148"/>
      <c r="CS23" s="354"/>
      <c r="CT23" s="354"/>
      <c r="CU23" s="297"/>
      <c r="CV23" s="297"/>
      <c r="CW23" s="297"/>
      <c r="CX23" s="297"/>
      <c r="CY23" s="148"/>
    </row>
    <row r="24" spans="1:103">
      <c r="A24" s="431"/>
      <c r="B24" s="149"/>
      <c r="C24" s="149"/>
      <c r="D24" s="149"/>
      <c r="E24" s="149"/>
      <c r="F24" s="149"/>
      <c r="AH24" s="23"/>
      <c r="AI24" s="141"/>
      <c r="AJ24" s="134"/>
      <c r="AK24" s="134"/>
      <c r="AL24" s="134"/>
      <c r="AM24" s="134"/>
      <c r="AN24" s="136">
        <f t="shared" si="8"/>
        <v>471</v>
      </c>
      <c r="AO24" s="137">
        <v>22</v>
      </c>
      <c r="AP24" s="138"/>
      <c r="AQ24" s="38"/>
      <c r="AR24" s="38"/>
      <c r="AS24" s="38"/>
      <c r="AT24" s="38"/>
      <c r="AU24" s="38"/>
      <c r="AV24" s="38"/>
      <c r="AW24" s="351"/>
      <c r="AX24" s="351"/>
      <c r="AY24" s="350"/>
      <c r="AZ24" s="350"/>
      <c r="BA24" s="350"/>
      <c r="BB24" s="350"/>
      <c r="BC24" s="140"/>
      <c r="BD24" s="141"/>
      <c r="BE24" s="141"/>
      <c r="BF24" s="142"/>
      <c r="BG24" s="143"/>
      <c r="BH24" s="143"/>
      <c r="BI24" s="144"/>
      <c r="BJ24" s="353"/>
      <c r="BK24" s="353"/>
      <c r="BL24" s="26"/>
      <c r="BM24" s="26"/>
      <c r="BN24" s="26"/>
      <c r="BO24" s="26"/>
      <c r="BP24" s="148"/>
      <c r="BQ24" s="354"/>
      <c r="BR24" s="354"/>
      <c r="BS24" s="24"/>
      <c r="BT24" s="24"/>
      <c r="BU24" s="24"/>
      <c r="BV24" s="24"/>
      <c r="BW24" s="148"/>
      <c r="BX24" s="354"/>
      <c r="BY24" s="354"/>
      <c r="BZ24" s="24"/>
      <c r="CA24" s="24"/>
      <c r="CB24" s="315"/>
      <c r="CC24" s="315"/>
      <c r="CD24" s="148"/>
      <c r="CE24" s="353"/>
      <c r="CF24" s="353"/>
      <c r="CG24" s="38"/>
      <c r="CH24" s="38"/>
      <c r="CI24" s="38"/>
      <c r="CJ24" s="38"/>
      <c r="CK24" s="148"/>
      <c r="CL24" s="354"/>
      <c r="CM24" s="354"/>
      <c r="CN24" s="315"/>
      <c r="CO24" s="315"/>
      <c r="CP24" s="315"/>
      <c r="CQ24" s="315"/>
      <c r="CR24" s="148"/>
      <c r="CS24" s="354"/>
      <c r="CT24" s="354"/>
      <c r="CU24" s="297"/>
      <c r="CV24" s="297"/>
      <c r="CW24" s="297"/>
      <c r="CX24" s="297"/>
      <c r="CY24" s="148"/>
    </row>
    <row r="25" spans="1:103">
      <c r="A25" s="431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AH25" s="23"/>
      <c r="AI25" s="141"/>
      <c r="AJ25" s="134"/>
      <c r="AK25" s="134"/>
      <c r="AL25" s="134"/>
      <c r="AM25" s="134"/>
      <c r="AN25" s="136">
        <f t="shared" si="8"/>
        <v>491</v>
      </c>
      <c r="AO25" s="137">
        <v>23</v>
      </c>
      <c r="AP25" s="138"/>
      <c r="AQ25" s="38"/>
      <c r="AR25" s="38"/>
      <c r="AS25" s="38"/>
      <c r="AT25" s="38"/>
      <c r="AU25" s="38"/>
      <c r="AV25" s="38"/>
      <c r="AW25" s="351"/>
      <c r="AX25" s="351"/>
      <c r="AY25" s="350"/>
      <c r="AZ25" s="350"/>
      <c r="BA25" s="350"/>
      <c r="BB25" s="350"/>
      <c r="BC25" s="140"/>
      <c r="BD25" s="141"/>
      <c r="BE25" s="141"/>
      <c r="BF25" s="142"/>
      <c r="BG25" s="143"/>
      <c r="BH25" s="143"/>
      <c r="BI25" s="144"/>
      <c r="BJ25" s="353"/>
      <c r="BK25" s="353"/>
      <c r="BL25" s="26"/>
      <c r="BM25" s="26"/>
      <c r="BN25" s="26"/>
      <c r="BO25" s="26"/>
      <c r="BP25" s="148"/>
      <c r="BQ25" s="354"/>
      <c r="BR25" s="354"/>
      <c r="BS25" s="24"/>
      <c r="BT25" s="24"/>
      <c r="BU25" s="24"/>
      <c r="BV25" s="24"/>
      <c r="BW25" s="148"/>
      <c r="BX25" s="354"/>
      <c r="BY25" s="354"/>
      <c r="BZ25" s="24"/>
      <c r="CA25" s="24"/>
      <c r="CB25" s="315"/>
      <c r="CC25" s="315"/>
      <c r="CD25" s="148"/>
      <c r="CE25" s="353"/>
      <c r="CF25" s="353"/>
      <c r="CG25" s="38"/>
      <c r="CH25" s="38"/>
      <c r="CI25" s="38"/>
      <c r="CJ25" s="38"/>
      <c r="CK25" s="148"/>
      <c r="CL25" s="354"/>
      <c r="CM25" s="354"/>
      <c r="CN25" s="315"/>
      <c r="CO25" s="315"/>
      <c r="CP25" s="315"/>
      <c r="CQ25" s="315"/>
      <c r="CR25" s="148"/>
      <c r="CS25" s="354"/>
      <c r="CT25" s="354"/>
      <c r="CU25" s="297"/>
      <c r="CV25" s="297"/>
      <c r="CW25" s="297"/>
      <c r="CX25" s="297"/>
      <c r="CY25" s="148"/>
    </row>
    <row r="26" spans="1:103">
      <c r="A26" s="431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AH26" s="23"/>
      <c r="AI26" s="141"/>
      <c r="AJ26" s="134"/>
      <c r="AK26" s="134"/>
      <c r="AL26" s="134"/>
      <c r="AM26" s="134"/>
      <c r="AN26" s="136">
        <f t="shared" si="8"/>
        <v>511</v>
      </c>
      <c r="AO26" s="137">
        <v>24</v>
      </c>
      <c r="AP26" s="138"/>
      <c r="AQ26" s="38"/>
      <c r="AR26" s="38"/>
      <c r="AS26" s="38"/>
      <c r="AT26" s="38"/>
      <c r="AU26" s="38"/>
      <c r="AV26" s="38"/>
      <c r="AW26" s="351"/>
      <c r="AX26" s="351"/>
      <c r="AY26" s="350"/>
      <c r="AZ26" s="350"/>
      <c r="BA26" s="350"/>
      <c r="BB26" s="350"/>
      <c r="BC26" s="140"/>
      <c r="BD26" s="141"/>
      <c r="BE26" s="141"/>
      <c r="BF26" s="142"/>
      <c r="BG26" s="143"/>
      <c r="BH26" s="143"/>
      <c r="BI26" s="144"/>
      <c r="BJ26" s="353"/>
      <c r="BK26" s="353"/>
      <c r="BL26" s="26"/>
      <c r="BM26" s="26"/>
      <c r="BN26" s="26"/>
      <c r="BO26" s="26"/>
      <c r="BP26" s="148"/>
      <c r="BQ26" s="354"/>
      <c r="BR26" s="354"/>
      <c r="BS26" s="24"/>
      <c r="BT26" s="24"/>
      <c r="BU26" s="24"/>
      <c r="BV26" s="24"/>
      <c r="BW26" s="148"/>
      <c r="BX26" s="354"/>
      <c r="BY26" s="354"/>
      <c r="BZ26" s="24"/>
      <c r="CA26" s="24"/>
      <c r="CB26" s="315"/>
      <c r="CC26" s="315"/>
      <c r="CD26" s="148"/>
      <c r="CE26" s="353"/>
      <c r="CF26" s="353"/>
      <c r="CG26" s="38"/>
      <c r="CH26" s="38"/>
      <c r="CI26" s="38"/>
      <c r="CJ26" s="38"/>
      <c r="CK26" s="148"/>
      <c r="CL26" s="354"/>
      <c r="CM26" s="354"/>
      <c r="CN26" s="315"/>
      <c r="CO26" s="315"/>
      <c r="CP26" s="315"/>
      <c r="CQ26" s="315"/>
      <c r="CR26" s="148"/>
      <c r="CS26" s="354"/>
      <c r="CT26" s="354"/>
      <c r="CU26" s="297"/>
      <c r="CV26" s="297"/>
      <c r="CW26" s="297"/>
      <c r="CX26" s="297"/>
      <c r="CY26" s="148"/>
    </row>
    <row r="27" spans="1:103">
      <c r="A27" s="431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AH27" s="23"/>
      <c r="AI27" s="141"/>
      <c r="AJ27" s="134"/>
      <c r="AK27" s="134"/>
      <c r="AL27" s="134"/>
      <c r="AM27" s="134"/>
      <c r="AN27" s="136">
        <f t="shared" si="8"/>
        <v>531</v>
      </c>
      <c r="AO27" s="137">
        <v>25</v>
      </c>
      <c r="AP27" s="138"/>
      <c r="AQ27" s="38"/>
      <c r="AR27" s="38"/>
      <c r="AW27" s="351"/>
      <c r="AX27" s="351"/>
      <c r="AY27" s="350"/>
      <c r="AZ27" s="350"/>
      <c r="BA27" s="350"/>
      <c r="BB27" s="350"/>
      <c r="BC27" s="140"/>
      <c r="BJ27" s="353"/>
      <c r="BK27" s="353"/>
      <c r="BP27" s="14"/>
      <c r="BQ27" s="354"/>
      <c r="BR27" s="354"/>
      <c r="BW27" s="14"/>
      <c r="BX27" s="354"/>
      <c r="BY27" s="354"/>
      <c r="CB27" s="315"/>
      <c r="CC27" s="315"/>
      <c r="CD27" s="14"/>
      <c r="CE27" s="353"/>
      <c r="CF27" s="353"/>
      <c r="CG27" s="38"/>
      <c r="CH27" s="38"/>
      <c r="CI27" s="38"/>
      <c r="CJ27" s="38"/>
      <c r="CK27" s="14"/>
      <c r="CL27" s="354"/>
      <c r="CM27" s="354"/>
      <c r="CN27" s="315"/>
      <c r="CO27" s="315"/>
      <c r="CP27" s="315"/>
      <c r="CQ27" s="315"/>
      <c r="CR27" s="14"/>
      <c r="CS27" s="354"/>
      <c r="CT27" s="354"/>
      <c r="CY27" s="14"/>
    </row>
    <row r="28" spans="1:103">
      <c r="A28" s="431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AH28" s="23"/>
      <c r="AI28" s="141"/>
      <c r="AJ28" s="134"/>
      <c r="AK28" s="134"/>
      <c r="AL28" s="134"/>
      <c r="AM28" s="134"/>
      <c r="AN28" s="136">
        <f t="shared" si="8"/>
        <v>551</v>
      </c>
      <c r="AO28" s="137">
        <v>26</v>
      </c>
      <c r="AP28" s="138"/>
      <c r="AQ28" s="38"/>
      <c r="AR28" s="38"/>
      <c r="AW28" s="351"/>
      <c r="AX28" s="351"/>
      <c r="AY28" s="350"/>
      <c r="AZ28" s="350"/>
      <c r="BA28" s="350"/>
      <c r="BB28" s="350"/>
      <c r="BC28" s="140"/>
      <c r="BJ28" s="353"/>
      <c r="BK28" s="353"/>
      <c r="BP28" s="14"/>
      <c r="BQ28" s="354"/>
      <c r="BR28" s="354"/>
      <c r="BW28" s="14"/>
      <c r="BX28" s="354"/>
      <c r="BY28" s="354"/>
      <c r="CB28" s="315"/>
      <c r="CC28" s="315"/>
      <c r="CD28" s="14"/>
      <c r="CE28" s="353"/>
      <c r="CF28" s="353"/>
      <c r="CG28" s="38"/>
      <c r="CH28" s="38"/>
      <c r="CI28" s="38"/>
      <c r="CJ28" s="38"/>
      <c r="CK28" s="14"/>
      <c r="CL28" s="354"/>
      <c r="CM28" s="354"/>
      <c r="CN28" s="315"/>
      <c r="CO28" s="315"/>
      <c r="CP28" s="315"/>
      <c r="CQ28" s="315"/>
      <c r="CR28" s="14"/>
      <c r="CS28" s="354"/>
      <c r="CT28" s="354"/>
      <c r="CY28" s="14"/>
    </row>
    <row r="29" spans="1:103">
      <c r="A29" s="431"/>
      <c r="AN29" s="136">
        <f t="shared" si="8"/>
        <v>571</v>
      </c>
      <c r="AO29" s="137">
        <v>27</v>
      </c>
      <c r="AP29" s="138"/>
      <c r="AQ29" s="38"/>
      <c r="AR29" s="38"/>
      <c r="AS29" s="116"/>
      <c r="AT29" s="116"/>
      <c r="AU29" s="116"/>
      <c r="AV29" s="116"/>
      <c r="AW29" s="351"/>
      <c r="AX29" s="351"/>
      <c r="AY29" s="350"/>
      <c r="AZ29" s="350"/>
      <c r="BA29" s="350"/>
      <c r="BB29" s="350"/>
      <c r="BC29" s="140"/>
      <c r="BD29" s="116"/>
      <c r="BE29" s="116"/>
      <c r="BF29" s="116"/>
      <c r="BG29" s="116"/>
      <c r="BH29" s="116"/>
      <c r="BJ29" s="353"/>
      <c r="BK29" s="353"/>
      <c r="BL29" s="116"/>
      <c r="BM29" s="116"/>
      <c r="BN29" s="116"/>
      <c r="BO29" s="116"/>
      <c r="BP29" s="14"/>
      <c r="BQ29" s="354"/>
      <c r="BR29" s="354"/>
      <c r="BW29" s="14"/>
      <c r="BX29" s="354"/>
      <c r="BY29" s="354"/>
      <c r="CB29" s="315"/>
      <c r="CC29" s="315"/>
      <c r="CD29" s="14"/>
      <c r="CE29" s="353"/>
      <c r="CF29" s="353"/>
      <c r="CG29" s="38"/>
      <c r="CH29" s="38"/>
      <c r="CI29" s="38"/>
      <c r="CJ29" s="38"/>
      <c r="CK29" s="14"/>
      <c r="CL29" s="354"/>
      <c r="CM29" s="354"/>
      <c r="CN29" s="315"/>
      <c r="CO29" s="315"/>
      <c r="CP29" s="315"/>
      <c r="CQ29" s="315"/>
      <c r="CR29" s="14"/>
      <c r="CS29" s="354"/>
      <c r="CT29" s="354"/>
      <c r="CY29" s="14"/>
    </row>
    <row r="30" spans="1:103">
      <c r="A30" s="431"/>
      <c r="AN30" s="136">
        <f t="shared" si="8"/>
        <v>591</v>
      </c>
      <c r="AO30" s="137">
        <v>28</v>
      </c>
      <c r="AP30" s="138"/>
      <c r="AQ30" s="38"/>
      <c r="AR30" s="38"/>
      <c r="AW30" s="351"/>
      <c r="AX30" s="351"/>
      <c r="AY30" s="350"/>
      <c r="AZ30" s="350"/>
      <c r="BA30" s="350"/>
      <c r="BB30" s="350"/>
      <c r="BC30" s="140"/>
      <c r="BJ30" s="353"/>
      <c r="BK30" s="353"/>
      <c r="BP30" s="14"/>
      <c r="BQ30" s="354"/>
      <c r="BR30" s="354"/>
      <c r="BW30" s="14"/>
      <c r="BX30" s="354"/>
      <c r="BY30" s="354"/>
      <c r="CB30" s="315"/>
      <c r="CC30" s="315"/>
      <c r="CD30" s="14"/>
      <c r="CE30" s="353"/>
      <c r="CF30" s="353"/>
      <c r="CG30" s="38"/>
      <c r="CH30" s="38"/>
      <c r="CI30" s="38"/>
      <c r="CJ30" s="38"/>
      <c r="CK30" s="14"/>
      <c r="CL30" s="354"/>
      <c r="CM30" s="354"/>
      <c r="CN30" s="315"/>
      <c r="CO30" s="315"/>
      <c r="CP30" s="315"/>
      <c r="CQ30" s="315"/>
      <c r="CR30" s="14"/>
      <c r="CS30" s="354"/>
      <c r="CT30" s="354"/>
      <c r="CY30" s="14"/>
    </row>
    <row r="31" spans="1:103">
      <c r="A31" s="431"/>
      <c r="AN31" s="136">
        <f t="shared" si="8"/>
        <v>611</v>
      </c>
      <c r="AO31" s="137">
        <v>29</v>
      </c>
      <c r="AP31" s="138"/>
      <c r="AQ31" s="38"/>
      <c r="AR31" s="38"/>
      <c r="AW31" s="351"/>
      <c r="AX31" s="351"/>
      <c r="AY31" s="350"/>
      <c r="AZ31" s="350"/>
      <c r="BA31" s="350"/>
      <c r="BB31" s="350"/>
      <c r="BC31" s="140"/>
      <c r="BJ31" s="353"/>
      <c r="BK31" s="353"/>
      <c r="BP31" s="14"/>
      <c r="BQ31" s="354"/>
      <c r="BR31" s="354"/>
      <c r="BW31" s="14"/>
      <c r="BX31" s="354"/>
      <c r="BY31" s="354"/>
      <c r="CB31" s="315"/>
      <c r="CC31" s="315"/>
      <c r="CD31" s="14"/>
      <c r="CE31" s="353"/>
      <c r="CF31" s="353"/>
      <c r="CG31" s="38"/>
      <c r="CH31" s="38"/>
      <c r="CI31" s="38"/>
      <c r="CJ31" s="38"/>
      <c r="CK31" s="14"/>
      <c r="CL31" s="354"/>
      <c r="CM31" s="354"/>
      <c r="CN31" s="315"/>
      <c r="CO31" s="315"/>
      <c r="CP31" s="315"/>
      <c r="CQ31" s="315"/>
      <c r="CR31" s="14"/>
      <c r="CS31" s="354"/>
      <c r="CT31" s="354"/>
      <c r="CY31" s="14"/>
    </row>
    <row r="32" spans="1:103" ht="13.5" thickBot="1">
      <c r="A32" s="501" t="s">
        <v>168</v>
      </c>
      <c r="B32" s="18" t="str">
        <f>$B$2</f>
        <v>CCP</v>
      </c>
      <c r="H32" s="81" t="s">
        <v>31</v>
      </c>
      <c r="AH32" s="23"/>
      <c r="AI32" s="141"/>
      <c r="AJ32" s="134"/>
      <c r="AK32" s="134"/>
      <c r="AL32" s="134"/>
      <c r="AM32" s="134"/>
      <c r="AN32" s="136">
        <f t="shared" si="8"/>
        <v>631</v>
      </c>
      <c r="AO32" s="137">
        <v>30</v>
      </c>
      <c r="AP32" s="318"/>
      <c r="AQ32" s="38"/>
      <c r="AR32" s="38"/>
      <c r="AS32" s="38"/>
      <c r="AT32" s="38"/>
      <c r="AU32" s="38"/>
      <c r="AV32" s="38"/>
      <c r="AW32" s="351"/>
      <c r="AX32" s="351"/>
      <c r="AY32" s="350"/>
      <c r="AZ32" s="350"/>
      <c r="BA32" s="350"/>
      <c r="BB32" s="350"/>
      <c r="BC32" s="140"/>
      <c r="BF32" s="142"/>
      <c r="BG32" s="346"/>
      <c r="BH32" s="143"/>
      <c r="BI32" s="144"/>
      <c r="BJ32" s="353"/>
      <c r="BK32" s="353"/>
      <c r="BL32" s="26"/>
      <c r="BM32" s="26"/>
      <c r="BN32" s="26"/>
      <c r="BO32" s="26"/>
      <c r="BP32" s="148"/>
      <c r="BQ32" s="354"/>
      <c r="BR32" s="354"/>
      <c r="BS32" s="24"/>
      <c r="BT32" s="24"/>
      <c r="BU32" s="24"/>
      <c r="BV32" s="24"/>
      <c r="BW32" s="148"/>
      <c r="BX32" s="354"/>
      <c r="BY32" s="354"/>
      <c r="BZ32" s="24"/>
      <c r="CA32" s="24"/>
      <c r="CB32" s="315"/>
      <c r="CC32" s="315"/>
      <c r="CD32" s="148"/>
      <c r="CE32" s="353"/>
      <c r="CF32" s="353"/>
      <c r="CG32" s="38"/>
      <c r="CH32" s="38"/>
      <c r="CI32" s="38"/>
      <c r="CJ32" s="38"/>
      <c r="CK32" s="148"/>
      <c r="CL32" s="354"/>
      <c r="CM32" s="354"/>
      <c r="CN32" s="315"/>
      <c r="CO32" s="315"/>
      <c r="CP32" s="315"/>
      <c r="CQ32" s="315"/>
      <c r="CR32" s="148"/>
      <c r="CS32" s="354"/>
      <c r="CT32" s="354"/>
      <c r="CU32" s="297"/>
      <c r="CV32" s="297"/>
      <c r="CW32" s="297"/>
      <c r="CX32" s="297"/>
      <c r="CY32" s="148"/>
    </row>
    <row r="33" spans="1:104">
      <c r="A33" s="502" t="s">
        <v>58</v>
      </c>
      <c r="B33" s="162" t="str">
        <f>$B$1</f>
        <v>Cohort</v>
      </c>
      <c r="C33" s="163" t="str">
        <f>$E$1</f>
        <v/>
      </c>
      <c r="D33" s="164"/>
      <c r="E33" s="165" t="str">
        <f>BI$1</f>
        <v>Amount of sample</v>
      </c>
      <c r="F33" s="46" t="str">
        <f>BJ33</f>
        <v>O2 flow per cells</v>
      </c>
      <c r="G33" s="46" t="str">
        <f>BK33</f>
        <v>pmol/(s*Mill)</v>
      </c>
      <c r="H33" s="485" t="str">
        <f>AJ$1</f>
        <v>R</v>
      </c>
      <c r="I33" s="31" t="str">
        <f t="shared" ref="I33:K33" si="66">AK$1</f>
        <v>1Omy</v>
      </c>
      <c r="J33" s="32" t="str">
        <f t="shared" si="66"/>
        <v>2U</v>
      </c>
      <c r="K33" s="33" t="str">
        <f t="shared" si="66"/>
        <v>3Ama</v>
      </c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AH33" s="23"/>
      <c r="AI33" s="141"/>
      <c r="AJ33" s="134"/>
      <c r="AK33" s="134"/>
      <c r="AL33" s="134"/>
      <c r="AM33" s="463" t="s">
        <v>209</v>
      </c>
      <c r="AN33" s="117"/>
      <c r="AO33" s="157"/>
      <c r="AP33" s="453" t="str">
        <f>$E$1</f>
        <v/>
      </c>
      <c r="AQ33" s="47" t="s">
        <v>5</v>
      </c>
      <c r="AR33" s="47" t="s">
        <v>4</v>
      </c>
      <c r="AS33" s="485" t="str">
        <f>AS1</f>
        <v>R</v>
      </c>
      <c r="AT33" s="31" t="str">
        <f>AT1</f>
        <v>1Omy</v>
      </c>
      <c r="AU33" s="32" t="str">
        <f>AU1</f>
        <v>2U</v>
      </c>
      <c r="AV33" s="33" t="str">
        <f>AV1</f>
        <v>3Ama</v>
      </c>
      <c r="AW33" s="48" t="s">
        <v>23</v>
      </c>
      <c r="AX33" s="48" t="s">
        <v>6</v>
      </c>
      <c r="AY33" s="485" t="str">
        <f>AY1</f>
        <v>R</v>
      </c>
      <c r="AZ33" s="31" t="str">
        <f>AZ1</f>
        <v>1Omy</v>
      </c>
      <c r="BA33" s="32" t="str">
        <f>BA1</f>
        <v>2U</v>
      </c>
      <c r="BB33" s="33" t="str">
        <f>BB1</f>
        <v>3Ama</v>
      </c>
      <c r="BC33" s="167"/>
      <c r="BF33" s="168">
        <f>BF51</f>
        <v>0</v>
      </c>
      <c r="BG33" s="448" t="str">
        <f>$E$1</f>
        <v/>
      </c>
      <c r="BH33" s="169" t="str">
        <f>BH1</f>
        <v>n</v>
      </c>
      <c r="BI33" s="170" t="str">
        <f>BI1</f>
        <v>Amount of sample</v>
      </c>
      <c r="BJ33" s="47" t="str">
        <f>BJ3</f>
        <v>O2 flow per cells</v>
      </c>
      <c r="BK33" s="47" t="str">
        <f>BK3</f>
        <v>pmol/(s*Mill)</v>
      </c>
      <c r="BL33" s="485" t="str">
        <f>BL$1</f>
        <v>R</v>
      </c>
      <c r="BM33" s="31" t="str">
        <f>BM$1</f>
        <v>1Omy</v>
      </c>
      <c r="BN33" s="32" t="str">
        <f>BN$1</f>
        <v>2U</v>
      </c>
      <c r="BO33" s="33" t="str">
        <f>BO$1</f>
        <v>3Ama</v>
      </c>
      <c r="BP33" s="448" t="str">
        <f>$E$1</f>
        <v/>
      </c>
      <c r="BQ33" s="35" t="str">
        <f>BQ3</f>
        <v>Flux control ratio</v>
      </c>
      <c r="BR33" s="34" t="str">
        <f>BR3</f>
        <v>FCR, relative</v>
      </c>
      <c r="BS33" s="485" t="str">
        <f>BS1</f>
        <v>R</v>
      </c>
      <c r="BT33" s="31" t="str">
        <f>BT1</f>
        <v>1Omy</v>
      </c>
      <c r="BU33" s="32" t="str">
        <f>BU1</f>
        <v>2U</v>
      </c>
      <c r="BV33" s="33" t="str">
        <f>BV1</f>
        <v>3Ama</v>
      </c>
      <c r="BW33" s="448" t="str">
        <f>$E$1</f>
        <v/>
      </c>
      <c r="BX33" s="34" t="str">
        <f>BX3</f>
        <v>Flux control factor</v>
      </c>
      <c r="BY33" s="34" t="str">
        <f>BY3</f>
        <v>FCF, relative</v>
      </c>
      <c r="BZ33" s="485" t="str">
        <f>BZ$1</f>
        <v>1-R/U</v>
      </c>
      <c r="CA33" s="31" t="str">
        <f>CA$1</f>
        <v>1-Omy/R</v>
      </c>
      <c r="CB33" s="32" t="str">
        <f>CB$1</f>
        <v>1-Omy/U</v>
      </c>
      <c r="CC33" s="33" t="str">
        <f>CC$1</f>
        <v>1-ROX/U</v>
      </c>
      <c r="CD33" s="448" t="str">
        <f>$E$1</f>
        <v/>
      </c>
      <c r="CE33" s="47" t="str">
        <f>CE3</f>
        <v>O2 flow per cells (mt: ROX-corr.)</v>
      </c>
      <c r="CF33" s="47" t="str">
        <f>CF3</f>
        <v>pmol/(s*Mill)</v>
      </c>
      <c r="CG33" s="485" t="str">
        <f>CG1</f>
        <v>R</v>
      </c>
      <c r="CH33" s="31" t="str">
        <f>CH1</f>
        <v>1Omy</v>
      </c>
      <c r="CI33" s="32" t="str">
        <f>CI1</f>
        <v>2U</v>
      </c>
      <c r="CJ33" s="33" t="str">
        <f>CJ1</f>
        <v>3Ama</v>
      </c>
      <c r="CK33" s="448" t="str">
        <f>$E$1</f>
        <v/>
      </c>
      <c r="CL33" s="49" t="str">
        <f>CL3</f>
        <v>FCR (mt: ROX-corr.)</v>
      </c>
      <c r="CM33" s="49" t="str">
        <f>CM3</f>
        <v>relative</v>
      </c>
      <c r="CN33" s="485" t="str">
        <f>CN1</f>
        <v>R</v>
      </c>
      <c r="CO33" s="31" t="str">
        <f>CO1</f>
        <v>1Omy</v>
      </c>
      <c r="CP33" s="32" t="str">
        <f>CP1</f>
        <v>2U</v>
      </c>
      <c r="CQ33" s="33" t="str">
        <f>CQ1</f>
        <v>3Ama</v>
      </c>
      <c r="CR33" s="448" t="str">
        <f>$E$1</f>
        <v/>
      </c>
      <c r="CS33" s="49" t="str">
        <f>CS3</f>
        <v>FCF (mt: ROX-corr.)</v>
      </c>
      <c r="CT33" s="49" t="str">
        <f>CT3</f>
        <v>relative</v>
      </c>
      <c r="CU33" s="485" t="str">
        <f>CU$1</f>
        <v>1-R/U</v>
      </c>
      <c r="CV33" s="31" t="str">
        <f>CV$1</f>
        <v>1-Omy/R</v>
      </c>
      <c r="CW33" s="32" t="str">
        <f>CW$1</f>
        <v>1-Omy/U</v>
      </c>
      <c r="CX33" s="33" t="str">
        <f>CX$1</f>
        <v>1-ROX/U</v>
      </c>
      <c r="CY33" s="448" t="str">
        <f>$E$1</f>
        <v/>
      </c>
    </row>
    <row r="34" spans="1:104">
      <c r="A34" s="431"/>
      <c r="B34" s="1"/>
      <c r="C34" s="1"/>
      <c r="D34" s="307" t="str">
        <f t="shared" ref="D34:D39" si="67">BG34</f>
        <v>Median</v>
      </c>
      <c r="E34" s="297" t="e">
        <f t="shared" ref="E34:E39" si="68">BI34</f>
        <v>#NUM!</v>
      </c>
      <c r="F34" s="1"/>
      <c r="G34" s="50"/>
      <c r="H34" s="26" t="e">
        <f t="shared" ref="H34:K39" si="69">BL34</f>
        <v>#NUM!</v>
      </c>
      <c r="I34" s="26" t="e">
        <f t="shared" si="69"/>
        <v>#NUM!</v>
      </c>
      <c r="J34" s="26" t="e">
        <f t="shared" si="69"/>
        <v>#NUM!</v>
      </c>
      <c r="K34" s="26" t="e">
        <f t="shared" si="69"/>
        <v>#NUM!</v>
      </c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AH34" s="23"/>
      <c r="AI34" s="141"/>
      <c r="AJ34" s="134"/>
      <c r="AK34" s="134"/>
      <c r="AL34" s="134"/>
      <c r="AM34" s="134"/>
      <c r="AN34" s="171"/>
      <c r="AO34" s="171" t="s">
        <v>126</v>
      </c>
      <c r="AP34" s="448" t="str">
        <f>$E$1</f>
        <v/>
      </c>
      <c r="AQ34" s="37" t="s">
        <v>5</v>
      </c>
      <c r="AR34" s="174" t="s">
        <v>34</v>
      </c>
      <c r="AS34" s="38" t="e">
        <f t="array" ref="AS34">MEDIAN(IF(ISNUMBER(AS3:AS32),AS3:AS32))</f>
        <v>#NUM!</v>
      </c>
      <c r="AT34" s="38" t="e">
        <f t="array" ref="AT34">MEDIAN(IF(ISNUMBER(AT3:AT32),AT3:AT32))</f>
        <v>#NUM!</v>
      </c>
      <c r="AU34" s="38" t="e">
        <f t="array" ref="AU34">MEDIAN(IF(ISNUMBER(AU3:AU32),AU3:AU32))</f>
        <v>#NUM!</v>
      </c>
      <c r="AV34" s="38" t="e">
        <f t="array" ref="AV34">MEDIAN(IF(ISNUMBER(AV3:AV32),AV3:AV32))</f>
        <v>#NUM!</v>
      </c>
      <c r="AW34" s="294" t="s">
        <v>23</v>
      </c>
      <c r="AX34" s="174" t="str">
        <f>$AR34</f>
        <v>Median</v>
      </c>
      <c r="AY34" s="347" t="e">
        <f t="array" ref="AY34">MEDIAN(IF(ISNUMBER(AY3:AY32),AY3:AY32))</f>
        <v>#NUM!</v>
      </c>
      <c r="AZ34" s="347" t="e">
        <f t="array" ref="AZ34">MEDIAN(IF(ISNUMBER(AZ3:AZ32),AZ3:AZ32))</f>
        <v>#NUM!</v>
      </c>
      <c r="BA34" s="347" t="e">
        <f t="array" ref="BA34">MEDIAN(IF(ISNUMBER(BA3:BA32),BA3:BA32))</f>
        <v>#NUM!</v>
      </c>
      <c r="BB34" s="347" t="e">
        <f t="array" ref="BB34">MEDIAN(IF(ISNUMBER(BB3:BB32),BB3:BB32))</f>
        <v>#NUM!</v>
      </c>
      <c r="BC34" s="157"/>
      <c r="BD34" s="172"/>
      <c r="BE34" s="172"/>
      <c r="BF34" s="174">
        <f>BF33</f>
        <v>0</v>
      </c>
      <c r="BG34" s="296" t="str">
        <f t="shared" ref="BG34:BG39" si="70">$AR34</f>
        <v>Median</v>
      </c>
      <c r="BH34" s="192">
        <f>BI37</f>
        <v>0</v>
      </c>
      <c r="BI34" s="345" t="e">
        <f t="array" ref="BI34">MEDIAN(IF(ISNUMBER(BI3:BI32),BI3:BI32))</f>
        <v>#NUM!</v>
      </c>
      <c r="BJ34" s="37" t="str">
        <f>BJ33</f>
        <v>O2 flow per cells</v>
      </c>
      <c r="BK34" s="174" t="str">
        <f>$AR34</f>
        <v>Median</v>
      </c>
      <c r="BL34" s="26" t="e">
        <f t="array" ref="BL34">MEDIAN(IF(ISNUMBER(BL3:BL32),BL3:BL32))</f>
        <v>#NUM!</v>
      </c>
      <c r="BM34" s="26" t="e">
        <f t="array" ref="BM34">MEDIAN(IF(ISNUMBER(BM3:BM32),BM3:BM32))</f>
        <v>#NUM!</v>
      </c>
      <c r="BN34" s="26" t="e">
        <f t="array" ref="BN34">MEDIAN(IF(ISNUMBER(BN3:BN32),BN3:BN32))</f>
        <v>#NUM!</v>
      </c>
      <c r="BO34" s="26" t="e">
        <f t="array" ref="BO34">MEDIAN(IF(ISNUMBER(BO3:BO32),BO3:BO32))</f>
        <v>#NUM!</v>
      </c>
      <c r="BP34" s="448" t="str">
        <f>$E$1</f>
        <v/>
      </c>
      <c r="BQ34" s="286" t="str">
        <f>BQ33</f>
        <v>Flux control ratio</v>
      </c>
      <c r="BR34" s="174" t="str">
        <f>$AR34</f>
        <v>Median</v>
      </c>
      <c r="BS34" s="312" t="e">
        <f t="array" ref="BS34">MEDIAN(IF(ISNUMBER(BS3:BS32),BS3:BS32))</f>
        <v>#NUM!</v>
      </c>
      <c r="BT34" s="312" t="e">
        <f t="array" ref="BT34">MEDIAN(IF(ISNUMBER(BT3:BT32),BT3:BT32))</f>
        <v>#NUM!</v>
      </c>
      <c r="BU34" s="312" t="e">
        <f t="array" ref="BU34">MEDIAN(IF(ISNUMBER(BU3:BU32),BU3:BU32))</f>
        <v>#NUM!</v>
      </c>
      <c r="BV34" s="312" t="e">
        <f t="array" ref="BV34">MEDIAN(IF(ISNUMBER(BV3:BV32),BV3:BV32))</f>
        <v>#NUM!</v>
      </c>
      <c r="BW34" s="448" t="str">
        <f>$E$1</f>
        <v/>
      </c>
      <c r="BX34" s="51" t="str">
        <f>BX33</f>
        <v>Flux control factor</v>
      </c>
      <c r="BY34" s="174" t="str">
        <f>$AR34</f>
        <v>Median</v>
      </c>
      <c r="BZ34" s="312" t="e">
        <f t="array" ref="BZ34">MEDIAN(IF(ISNUMBER(BZ3:BZ32),BZ3:BZ32))</f>
        <v>#NUM!</v>
      </c>
      <c r="CA34" s="312" t="e">
        <f t="array" ref="CA34">MEDIAN(IF(ISNUMBER(CA3:CA32),CA3:CA32))</f>
        <v>#NUM!</v>
      </c>
      <c r="CB34" s="312" t="e">
        <f t="array" ref="CB34">MEDIAN(IF(ISNUMBER(CB3:CB32),CB3:CB32))</f>
        <v>#NUM!</v>
      </c>
      <c r="CC34" s="312" t="e">
        <f t="array" ref="CC34">MEDIAN(IF(ISNUMBER(CC3:CC32),CC3:CC32))</f>
        <v>#NUM!</v>
      </c>
      <c r="CD34" s="448" t="str">
        <f>$E$1</f>
        <v/>
      </c>
      <c r="CE34" s="37" t="str">
        <f>CE33</f>
        <v>O2 flow per cells (mt: ROX-corr.)</v>
      </c>
      <c r="CF34" s="174" t="str">
        <f>$AR34</f>
        <v>Median</v>
      </c>
      <c r="CG34" s="26" t="e">
        <f t="array" ref="CG34">MEDIAN(IF(ISNUMBER(CG3:CG32),CG3:CG32))</f>
        <v>#NUM!</v>
      </c>
      <c r="CH34" s="26" t="e">
        <f t="array" ref="CH34">MEDIAN(IF(ISNUMBER(CH3:CH32),CH3:CH32))</f>
        <v>#NUM!</v>
      </c>
      <c r="CI34" s="26" t="e">
        <f t="array" ref="CI34">MEDIAN(IF(ISNUMBER(CI3:CI32),CI3:CI32))</f>
        <v>#NUM!</v>
      </c>
      <c r="CJ34" s="26" t="e">
        <f t="array" ref="CJ34">MEDIAN(IF(ISNUMBER(CJ3:CJ32),CJ3:CJ32))</f>
        <v>#NUM!</v>
      </c>
      <c r="CK34" s="448" t="str">
        <f>$E$1</f>
        <v/>
      </c>
      <c r="CL34" s="314" t="str">
        <f>CL33</f>
        <v>FCR (mt: ROX-corr.)</v>
      </c>
      <c r="CM34" s="174" t="str">
        <f>$AR34</f>
        <v>Median</v>
      </c>
      <c r="CN34" s="312" t="e">
        <f t="array" ref="CN34">MEDIAN(IF(ISNUMBER(CN3:CN32),CN3:CN32))</f>
        <v>#NUM!</v>
      </c>
      <c r="CO34" s="312" t="e">
        <f t="array" ref="CO34">MEDIAN(IF(ISNUMBER(CO3:CO32),CO3:CO32))</f>
        <v>#NUM!</v>
      </c>
      <c r="CP34" s="312" t="e">
        <f t="array" ref="CP34">MEDIAN(IF(ISNUMBER(CP3:CP32),CP3:CP32))</f>
        <v>#NUM!</v>
      </c>
      <c r="CQ34" s="312" t="e">
        <f t="array" ref="CQ34">MEDIAN(IF(ISNUMBER(CQ3:CQ32),CQ3:CQ32))</f>
        <v>#NUM!</v>
      </c>
      <c r="CR34" s="448" t="str">
        <f>$E$1</f>
        <v/>
      </c>
      <c r="CS34" s="314" t="str">
        <f>CS33</f>
        <v>FCF (mt: ROX-corr.)</v>
      </c>
      <c r="CT34" s="174" t="str">
        <f>$AR34</f>
        <v>Median</v>
      </c>
      <c r="CU34" s="312" t="e">
        <f t="array" ref="CU34">MEDIAN(IF(ISNUMBER(CU3:CU32),CU3:CU32))</f>
        <v>#NUM!</v>
      </c>
      <c r="CV34" s="312" t="e">
        <f t="array" ref="CV34">MEDIAN(IF(ISNUMBER(CV3:CV32),CV3:CV32))</f>
        <v>#NUM!</v>
      </c>
      <c r="CW34" s="312" t="e">
        <f t="array" ref="CW34">MEDIAN(IF(ISNUMBER(CW3:CW32),CW3:CW32))</f>
        <v>#NUM!</v>
      </c>
      <c r="CX34" s="312" t="e">
        <f t="array" ref="CX34">MEDIAN(IF(ISNUMBER(CX3:CX32),CX3:CX32))</f>
        <v>#NUM!</v>
      </c>
      <c r="CY34" s="448" t="str">
        <f>$E$1</f>
        <v/>
      </c>
    </row>
    <row r="35" spans="1:104">
      <c r="A35" s="431"/>
      <c r="D35" s="307" t="str">
        <f t="shared" si="67"/>
        <v>Range</v>
      </c>
      <c r="E35" s="306">
        <f t="shared" si="68"/>
        <v>0</v>
      </c>
      <c r="H35" s="38">
        <f t="shared" si="69"/>
        <v>0</v>
      </c>
      <c r="I35" s="38">
        <f t="shared" si="69"/>
        <v>0</v>
      </c>
      <c r="J35" s="38">
        <f t="shared" si="69"/>
        <v>0</v>
      </c>
      <c r="K35" s="38">
        <f t="shared" si="69"/>
        <v>0</v>
      </c>
      <c r="AN35" s="117"/>
      <c r="AO35" s="157"/>
      <c r="AP35" s="173"/>
      <c r="AR35" s="228" t="s">
        <v>81</v>
      </c>
      <c r="AS35" s="129">
        <f t="array" ref="AS35">MAX(IF(ISNUMBER(AS3:AS32),AS3:AS32))-MIN(IF(ISNUMBER(AS3:AS32),AS3:AS32))</f>
        <v>0</v>
      </c>
      <c r="AT35" s="129">
        <f t="array" ref="AT35">MAX(IF(ISNUMBER(AT3:AT32),AT3:AT32))-MIN(IF(ISNUMBER(AT3:AT32),AT3:AT32))</f>
        <v>0</v>
      </c>
      <c r="AU35" s="129">
        <f t="array" ref="AU35">MAX(IF(ISNUMBER(AU3:AU32),AU3:AU32))-MIN(IF(ISNUMBER(AU3:AU32),AU3:AU32))</f>
        <v>0</v>
      </c>
      <c r="AV35" s="129">
        <f t="array" ref="AV35">MAX(IF(ISNUMBER(AV3:AV32),AV3:AV32))-MIN(IF(ISNUMBER(AV3:AV32),AV3:AV32))</f>
        <v>0</v>
      </c>
      <c r="AY35" s="129">
        <f t="array" ref="AY35">MAX(IF(ISNUMBER(AY3:AY32),AY3:AY32))-MIN(IF(ISNUMBER(AY3:AY32),AY3:AY32))</f>
        <v>0</v>
      </c>
      <c r="AZ35" s="129">
        <f t="array" ref="AZ35">MAX(IF(ISNUMBER(AZ3:AZ32),AZ3:AZ32))-MIN(IF(ISNUMBER(AZ3:AZ32),AZ3:AZ32))</f>
        <v>0</v>
      </c>
      <c r="BA35" s="129">
        <f t="array" ref="BA35">MAX(IF(ISNUMBER(BA3:BA32),BA3:BA32))-MIN(IF(ISNUMBER(BA3:BA32),BA3:BA32))</f>
        <v>0</v>
      </c>
      <c r="BB35" s="129">
        <f t="array" ref="BB35">MAX(IF(ISNUMBER(BB3:BB32),BB3:BB32))-MIN(IF(ISNUMBER(BB3:BB32),BB3:BB32))</f>
        <v>0</v>
      </c>
      <c r="BC35" s="140"/>
      <c r="BG35" s="296" t="str">
        <f t="shared" si="70"/>
        <v>Range</v>
      </c>
      <c r="BI35" s="239">
        <f t="array" ref="BI35">MAX(IF(ISNUMBER(BI3:BI32),BI3:BI32))-MIN(IF(ISNUMBER(BI3:BI32),BI3:BI32))</f>
        <v>0</v>
      </c>
      <c r="BL35" s="129">
        <f t="array" ref="BL35">MAX(IF(ISNUMBER(BL3:BL32),BL3:BL32))-MIN(IF(ISNUMBER(BL3:BL32),BL3:BL32))</f>
        <v>0</v>
      </c>
      <c r="BM35" s="129">
        <f t="array" ref="BM35">MAX(IF(ISNUMBER(BM3:BM32),BM3:BM32))-MIN(IF(ISNUMBER(BM3:BM32),BM3:BM32))</f>
        <v>0</v>
      </c>
      <c r="BN35" s="129">
        <f t="array" ref="BN35">MAX(IF(ISNUMBER(BN3:BN32),BN3:BN32))-MIN(IF(ISNUMBER(BN3:BN32),BN3:BN32))</f>
        <v>0</v>
      </c>
      <c r="BO35" s="129">
        <f t="array" ref="BO35">MAX(IF(ISNUMBER(BO3:BO32),BO3:BO32))-MIN(IF(ISNUMBER(BO3:BO32),BO3:BO32))</f>
        <v>0</v>
      </c>
      <c r="BP35" s="14"/>
      <c r="BS35" s="229">
        <f t="array" ref="BS35">MAX(IF(ISNUMBER(BS3:BS32),BS3:BS32))-MIN(IF(ISNUMBER(BS3:BS32),BS3:BS32))</f>
        <v>0</v>
      </c>
      <c r="BT35" s="229">
        <f t="array" ref="BT35">MAX(IF(ISNUMBER(BT3:BT32),BT3:BT32))-MIN(IF(ISNUMBER(BT3:BT32),BT3:BT32))</f>
        <v>0</v>
      </c>
      <c r="BU35" s="229">
        <f t="array" ref="BU35">MAX(IF(ISNUMBER(BU3:BU32),BU3:BU32))-MIN(IF(ISNUMBER(BU3:BU32),BU3:BU32))</f>
        <v>0</v>
      </c>
      <c r="BV35" s="229">
        <f t="array" ref="BV35">MAX(IF(ISNUMBER(BV3:BV32),BV3:BV32))-MIN(IF(ISNUMBER(BV3:BV32),BV3:BV32))</f>
        <v>0</v>
      </c>
      <c r="BW35" s="14"/>
      <c r="BZ35" s="229">
        <f t="array" ref="BZ35">MAX(IF(ISNUMBER(BZ3:BZ32),BZ3:BZ32))-MIN(IF(ISNUMBER(BZ3:BZ32),BZ3:BZ32))</f>
        <v>0</v>
      </c>
      <c r="CA35" s="229">
        <f t="array" ref="CA35">MAX(IF(ISNUMBER(CA3:CA32),CA3:CA32))-MIN(IF(ISNUMBER(CA3:CA32),CA3:CA32))</f>
        <v>0</v>
      </c>
      <c r="CB35" s="229">
        <f t="array" ref="CB35">MAX(IF(ISNUMBER(CB3:CB32),CB3:CB32))-MIN(IF(ISNUMBER(CB3:CB32),CB3:CB32))</f>
        <v>0</v>
      </c>
      <c r="CC35" s="229">
        <f t="array" ref="CC35">MAX(IF(ISNUMBER(CC3:CC32),CC3:CC32))-MIN(IF(ISNUMBER(CC3:CC32),CC3:CC32))</f>
        <v>0</v>
      </c>
      <c r="CD35" s="13"/>
      <c r="CG35" s="129">
        <f t="array" ref="CG35">MAX(IF(ISNUMBER(CG3:CG32),CG3:CG32))-MIN(IF(ISNUMBER(CG3:CG32),CG3:CG32))</f>
        <v>0</v>
      </c>
      <c r="CH35" s="129">
        <f t="array" ref="CH35">MAX(IF(ISNUMBER(CH3:CH32),CH3:CH32))-MIN(IF(ISNUMBER(CH3:CH32),CH3:CH32))</f>
        <v>0</v>
      </c>
      <c r="CI35" s="129">
        <f t="array" ref="CI35">MAX(IF(ISNUMBER(CI3:CI32),CI3:CI32))-MIN(IF(ISNUMBER(CI3:CI32),CI3:CI32))</f>
        <v>0</v>
      </c>
      <c r="CJ35" s="129">
        <f t="array" ref="CJ35">MAX(IF(ISNUMBER(CJ3:CJ32),CJ3:CJ32))-MIN(IF(ISNUMBER(CJ3:CJ32),CJ3:CJ32))</f>
        <v>0</v>
      </c>
      <c r="CK35" s="14"/>
      <c r="CN35" s="229">
        <f t="array" ref="CN35">MAX(IF(ISNUMBER(CN3:CN32),CN3:CN32))-MIN(IF(ISNUMBER(CN3:CN32),CN3:CN32))</f>
        <v>0</v>
      </c>
      <c r="CO35" s="229">
        <f t="array" ref="CO35">MAX(IF(ISNUMBER(CO3:CO32),CO3:CO32))-MIN(IF(ISNUMBER(CO3:CO32),CO3:CO32))</f>
        <v>0</v>
      </c>
      <c r="CP35" s="229">
        <f t="array" ref="CP35">MAX(IF(ISNUMBER(CP3:CP32),CP3:CP32))-MIN(IF(ISNUMBER(CP3:CP32),CP3:CP32))</f>
        <v>0</v>
      </c>
      <c r="CQ35" s="229">
        <f t="array" ref="CQ35">MAX(IF(ISNUMBER(CQ3:CQ32),CQ3:CQ32))-MIN(IF(ISNUMBER(CQ3:CQ32),CQ3:CQ32))</f>
        <v>0</v>
      </c>
      <c r="CR35" s="14"/>
      <c r="CU35" s="229">
        <f t="array" ref="CU35">MAX(IF(ISNUMBER(CU3:CU32),CU3:CU32))-MIN(IF(ISNUMBER(CU3:CU32),CU3:CU32))</f>
        <v>0</v>
      </c>
      <c r="CV35" s="229">
        <f t="array" ref="CV35">MAX(IF(ISNUMBER(CV3:CV32),CV3:CV32))-MIN(IF(ISNUMBER(CV3:CV32),CV3:CV32))</f>
        <v>0</v>
      </c>
      <c r="CW35" s="229">
        <f t="array" ref="CW35">MAX(IF(ISNUMBER(CW3:CW32),CW3:CW32))-MIN(IF(ISNUMBER(CW3:CW32),CW3:CW32))</f>
        <v>0</v>
      </c>
      <c r="CX35" s="229">
        <f t="array" ref="CX35">MAX(IF(ISNUMBER(CX3:CX32),CX3:CX32))-MIN(IF(ISNUMBER(CX3:CX32),CX3:CX32))</f>
        <v>0</v>
      </c>
      <c r="CY35" s="14"/>
    </row>
    <row r="36" spans="1:104">
      <c r="A36" s="431"/>
      <c r="D36" s="307" t="str">
        <f t="shared" si="67"/>
        <v>Outlier index</v>
      </c>
      <c r="E36" s="306" t="e">
        <f t="shared" si="68"/>
        <v>#NUM!</v>
      </c>
      <c r="H36" s="38" t="e">
        <f t="shared" si="69"/>
        <v>#NUM!</v>
      </c>
      <c r="I36" s="38" t="e">
        <f t="shared" si="69"/>
        <v>#NUM!</v>
      </c>
      <c r="J36" s="38" t="e">
        <f t="shared" si="69"/>
        <v>#NUM!</v>
      </c>
      <c r="K36" s="38" t="e">
        <f t="shared" si="69"/>
        <v>#NUM!</v>
      </c>
      <c r="AN36" s="117"/>
      <c r="AO36" s="157"/>
      <c r="AP36" s="173"/>
      <c r="AR36" s="128" t="s">
        <v>82</v>
      </c>
      <c r="AS36" s="229" t="e">
        <f>(AS34-AS38)/(((AS34+AS38))/2)</f>
        <v>#NUM!</v>
      </c>
      <c r="AT36" s="229" t="e">
        <f t="shared" ref="AT36:AV36" si="71">(AT34-AT38)/(((AT34+AT38))/2)</f>
        <v>#NUM!</v>
      </c>
      <c r="AU36" s="229" t="e">
        <f t="shared" si="71"/>
        <v>#NUM!</v>
      </c>
      <c r="AV36" s="229" t="e">
        <f t="shared" si="71"/>
        <v>#NUM!</v>
      </c>
      <c r="AY36" s="229" t="e">
        <f>(AY34-AY38)/(((AY34+AY38))/2)</f>
        <v>#NUM!</v>
      </c>
      <c r="AZ36" s="229" t="e">
        <f t="shared" ref="AZ36:BB36" si="72">(AZ34-AZ38)/(((AZ34+AZ38))/2)</f>
        <v>#NUM!</v>
      </c>
      <c r="BA36" s="229" t="e">
        <f t="shared" si="72"/>
        <v>#NUM!</v>
      </c>
      <c r="BB36" s="229" t="e">
        <f t="shared" si="72"/>
        <v>#NUM!</v>
      </c>
      <c r="BC36" s="140"/>
      <c r="BG36" s="296" t="str">
        <f t="shared" si="70"/>
        <v>Outlier index</v>
      </c>
      <c r="BI36" s="229" t="e">
        <f>(BI34-BI38)/(((BI34+BI38))/2)</f>
        <v>#NUM!</v>
      </c>
      <c r="BL36" s="229" t="e">
        <f>(BL34-BL38)/(((BL34+BL38))/2)</f>
        <v>#NUM!</v>
      </c>
      <c r="BM36" s="229" t="e">
        <f t="shared" ref="BM36:BO36" si="73">(BM34-BM38)/(((BM34+BM38))/2)</f>
        <v>#NUM!</v>
      </c>
      <c r="BN36" s="229" t="e">
        <f t="shared" si="73"/>
        <v>#NUM!</v>
      </c>
      <c r="BO36" s="229" t="e">
        <f t="shared" si="73"/>
        <v>#NUM!</v>
      </c>
      <c r="BP36" s="14"/>
      <c r="BS36" s="229" t="e">
        <f>(BS34-BS38)/(((BS34+BS38))/2)</f>
        <v>#NUM!</v>
      </c>
      <c r="BT36" s="229" t="e">
        <f t="shared" ref="BT36:BV36" si="74">(BT34-BT38)/(((BT34+BT38))/2)</f>
        <v>#NUM!</v>
      </c>
      <c r="BU36" s="229" t="e">
        <f t="shared" si="74"/>
        <v>#NUM!</v>
      </c>
      <c r="BV36" s="229" t="e">
        <f t="shared" si="74"/>
        <v>#NUM!</v>
      </c>
      <c r="BW36" s="14"/>
      <c r="BZ36" s="229" t="e">
        <f t="shared" ref="BZ36:CC36" si="75">(BZ34-BZ38)/(((BZ34+BZ38))/2)</f>
        <v>#NUM!</v>
      </c>
      <c r="CA36" s="229" t="e">
        <f t="shared" si="75"/>
        <v>#NUM!</v>
      </c>
      <c r="CB36" s="229" t="e">
        <f t="shared" si="75"/>
        <v>#NUM!</v>
      </c>
      <c r="CC36" s="229" t="e">
        <f t="shared" si="75"/>
        <v>#NUM!</v>
      </c>
      <c r="CD36" s="13"/>
      <c r="CG36" s="229" t="e">
        <f>(CG34-CG38)/(((CG34+CG38))/2)</f>
        <v>#NUM!</v>
      </c>
      <c r="CH36" s="229" t="e">
        <f t="shared" ref="CH36:CI36" si="76">(CH34-CH38)/(((CH34+CH38))/2)</f>
        <v>#NUM!</v>
      </c>
      <c r="CI36" s="229" t="e">
        <f t="shared" si="76"/>
        <v>#NUM!</v>
      </c>
      <c r="CJ36" s="229" t="e">
        <f>(CJ34-CJ38)/(((CJ34+CJ38))/2)</f>
        <v>#NUM!</v>
      </c>
      <c r="CK36" s="14"/>
      <c r="CN36" s="229" t="e">
        <f>(CN34-CN38)/(((CN34+CN38))/2)</f>
        <v>#NUM!</v>
      </c>
      <c r="CO36" s="229" t="e">
        <f t="shared" ref="CO36:CQ36" si="77">(CO34-CO38)/(((CO34+CO38))/2)</f>
        <v>#NUM!</v>
      </c>
      <c r="CP36" s="229" t="e">
        <f t="shared" si="77"/>
        <v>#NUM!</v>
      </c>
      <c r="CQ36" s="229" t="e">
        <f t="shared" si="77"/>
        <v>#NUM!</v>
      </c>
      <c r="CR36" s="14"/>
      <c r="CU36" s="229" t="e">
        <f t="shared" ref="CU36:CX36" si="78">(CU34-CU38)/(((CU34+CU38))/2)</f>
        <v>#NUM!</v>
      </c>
      <c r="CV36" s="229" t="e">
        <f t="shared" si="78"/>
        <v>#NUM!</v>
      </c>
      <c r="CW36" s="229" t="e">
        <f t="shared" si="78"/>
        <v>#NUM!</v>
      </c>
      <c r="CX36" s="229" t="e">
        <f t="shared" si="78"/>
        <v>#NUM!</v>
      </c>
      <c r="CY36" s="14"/>
    </row>
    <row r="37" spans="1:104">
      <c r="A37" s="431"/>
      <c r="B37" s="298"/>
      <c r="C37" s="299"/>
      <c r="D37" s="300" t="str">
        <f t="shared" si="67"/>
        <v>n</v>
      </c>
      <c r="E37" s="291">
        <f t="shared" si="68"/>
        <v>0</v>
      </c>
      <c r="F37" s="52"/>
      <c r="G37" s="175"/>
      <c r="H37" s="291">
        <f t="shared" si="69"/>
        <v>0</v>
      </c>
      <c r="I37" s="291">
        <f t="shared" si="69"/>
        <v>0</v>
      </c>
      <c r="J37" s="291">
        <f t="shared" si="69"/>
        <v>0</v>
      </c>
      <c r="K37" s="291">
        <f t="shared" si="69"/>
        <v>0</v>
      </c>
      <c r="AH37" s="23"/>
      <c r="AI37" s="141"/>
      <c r="AJ37" s="134"/>
      <c r="AK37" s="134"/>
      <c r="AL37" s="134"/>
      <c r="AM37" s="134"/>
      <c r="AN37" s="117"/>
      <c r="AO37" s="157"/>
      <c r="AP37" s="173"/>
      <c r="AQ37" s="53"/>
      <c r="AR37" s="290" t="s">
        <v>32</v>
      </c>
      <c r="AS37" s="291">
        <f>COUNT(AS3:AS32)</f>
        <v>0</v>
      </c>
      <c r="AT37" s="291">
        <f>COUNT(AT3:AT32)</f>
        <v>0</v>
      </c>
      <c r="AU37" s="291">
        <f>COUNT(AU3:AU32)</f>
        <v>0</v>
      </c>
      <c r="AV37" s="291">
        <f>COUNT(AV3:AV32)</f>
        <v>0</v>
      </c>
      <c r="AW37" s="292"/>
      <c r="AX37" s="290" t="str">
        <f>$AR37</f>
        <v>n</v>
      </c>
      <c r="AY37" s="291">
        <f>COUNT(AY3:AY32)</f>
        <v>0</v>
      </c>
      <c r="AZ37" s="291">
        <f>COUNT(AZ3:AZ32)</f>
        <v>0</v>
      </c>
      <c r="BA37" s="291">
        <f>COUNT(BA3:BA32)</f>
        <v>0</v>
      </c>
      <c r="BB37" s="291">
        <f>COUNT(BB3:BB32)</f>
        <v>0</v>
      </c>
      <c r="BC37" s="123"/>
      <c r="BD37" s="176"/>
      <c r="BE37" s="176"/>
      <c r="BF37" s="308"/>
      <c r="BG37" s="300" t="str">
        <f t="shared" si="70"/>
        <v>n</v>
      </c>
      <c r="BH37" s="300"/>
      <c r="BI37" s="291">
        <f>COUNT(BI3:BI32)</f>
        <v>0</v>
      </c>
      <c r="BJ37" s="54"/>
      <c r="BK37" s="290" t="str">
        <f>$AR37</f>
        <v>n</v>
      </c>
      <c r="BL37" s="291">
        <f>COUNT(BL3:BL32)</f>
        <v>0</v>
      </c>
      <c r="BM37" s="291">
        <f>COUNT(BM3:BM32)</f>
        <v>0</v>
      </c>
      <c r="BN37" s="291">
        <f>COUNT(BN3:BN32)</f>
        <v>0</v>
      </c>
      <c r="BO37" s="291">
        <f>COUNT(BO3:BO32)</f>
        <v>0</v>
      </c>
      <c r="BP37" s="177"/>
      <c r="BQ37" s="54"/>
      <c r="BR37" s="290" t="str">
        <f>$AR37</f>
        <v>n</v>
      </c>
      <c r="BS37" s="291">
        <f>COUNT(BS3:BS32)</f>
        <v>0</v>
      </c>
      <c r="BT37" s="291">
        <f>COUNT(BT3:BT32)</f>
        <v>0</v>
      </c>
      <c r="BU37" s="291">
        <f>COUNT(BU3:BU32)</f>
        <v>0</v>
      </c>
      <c r="BV37" s="291">
        <f>COUNT(BV3:BV32)</f>
        <v>0</v>
      </c>
      <c r="BW37" s="177"/>
      <c r="BX37" s="54"/>
      <c r="BY37" s="290" t="str">
        <f>$AR37</f>
        <v>n</v>
      </c>
      <c r="BZ37" s="291">
        <f>COUNT(BZ3:BZ32)</f>
        <v>0</v>
      </c>
      <c r="CA37" s="291">
        <f>COUNT(CA3:CA32)</f>
        <v>0</v>
      </c>
      <c r="CB37" s="291">
        <f>COUNT(CB3:CB32)</f>
        <v>0</v>
      </c>
      <c r="CC37" s="291">
        <f>COUNT(CC3:CC32)</f>
        <v>0</v>
      </c>
      <c r="CD37" s="178"/>
      <c r="CE37" s="54"/>
      <c r="CF37" s="290" t="str">
        <f>$AR37</f>
        <v>n</v>
      </c>
      <c r="CG37" s="291">
        <f>COUNT(CG3:CG32)</f>
        <v>0</v>
      </c>
      <c r="CH37" s="291">
        <f>COUNT(CH3:CH32)</f>
        <v>0</v>
      </c>
      <c r="CI37" s="291">
        <f>COUNT(CI3:CI32)</f>
        <v>0</v>
      </c>
      <c r="CJ37" s="291">
        <f>COUNT(CJ3:CJ32)</f>
        <v>0</v>
      </c>
      <c r="CK37" s="177"/>
      <c r="CL37" s="54"/>
      <c r="CM37" s="290" t="str">
        <f>$AR37</f>
        <v>n</v>
      </c>
      <c r="CN37" s="291">
        <f>COUNT(CN3:CN32)</f>
        <v>0</v>
      </c>
      <c r="CO37" s="291">
        <f>COUNT(CO3:CO32)</f>
        <v>0</v>
      </c>
      <c r="CP37" s="291">
        <f>COUNT(CP3:CP32)</f>
        <v>0</v>
      </c>
      <c r="CQ37" s="291">
        <f>COUNT(CQ3:CQ32)</f>
        <v>0</v>
      </c>
      <c r="CR37" s="177"/>
      <c r="CS37" s="54"/>
      <c r="CT37" s="290" t="str">
        <f>$AR37</f>
        <v>n</v>
      </c>
      <c r="CU37" s="291">
        <f>COUNT(CU3:CU32)</f>
        <v>0</v>
      </c>
      <c r="CV37" s="291">
        <f>COUNT(CV3:CV32)</f>
        <v>0</v>
      </c>
      <c r="CW37" s="291">
        <f>COUNT(CW3:CW32)</f>
        <v>0</v>
      </c>
      <c r="CX37" s="291">
        <f>COUNT(CX3:CX32)</f>
        <v>0</v>
      </c>
      <c r="CY37" s="14"/>
    </row>
    <row r="38" spans="1:104" s="216" customFormat="1">
      <c r="A38" s="431"/>
      <c r="B38" s="217"/>
      <c r="C38" s="301"/>
      <c r="D38" s="302" t="str">
        <f t="shared" si="67"/>
        <v>Mean</v>
      </c>
      <c r="E38" s="303" t="e">
        <f t="shared" si="68"/>
        <v>#DIV/0!</v>
      </c>
      <c r="F38" s="214"/>
      <c r="G38" s="215"/>
      <c r="H38" s="295" t="e">
        <f t="shared" si="69"/>
        <v>#DIV/0!</v>
      </c>
      <c r="I38" s="295" t="e">
        <f t="shared" si="69"/>
        <v>#DIV/0!</v>
      </c>
      <c r="J38" s="295" t="e">
        <f t="shared" si="69"/>
        <v>#DIV/0!</v>
      </c>
      <c r="K38" s="295" t="e">
        <f t="shared" si="69"/>
        <v>#DIV/0!</v>
      </c>
      <c r="Z38" s="132"/>
      <c r="AA38" s="130"/>
      <c r="AB38" s="219"/>
      <c r="AC38" s="219"/>
      <c r="AD38" s="219"/>
      <c r="AE38" s="219"/>
      <c r="AF38" s="219"/>
      <c r="AG38" s="219"/>
      <c r="AH38" s="220"/>
      <c r="AI38" s="221"/>
      <c r="AJ38" s="222"/>
      <c r="AK38" s="222"/>
      <c r="AM38" s="222"/>
      <c r="AN38" s="223"/>
      <c r="AO38" s="223"/>
      <c r="AP38" s="224"/>
      <c r="AQ38" s="225"/>
      <c r="AR38" s="235" t="s">
        <v>24</v>
      </c>
      <c r="AS38" s="293" t="e">
        <f>AVERAGEIFS(AS3:AS32,AS3:AS32,"&lt;&gt;IKKE.TILGÆNGELIG",AS3:AS32,"&lt;&gt;PUUTTUU",AS3:AS32,"&lt;&gt;NON.DISP",AS3:AS32,"&lt;&gt;NB",AS3:AS32,"&lt;&gt;IT",AS3:AS32,"&lt;&gt;BRAK",AS3:AS32,"&lt;&gt;NÃO.DISP",AS3:AS32,"&lt;&gt;НД",AS3:AS32,"&lt;&gt;SAKNAS",AS3:AS32,"&lt;&gt;NOD",AS3:AS32,"&lt;&gt;NEDEF",AS3:AS32,"&lt;&gt;YOKSAY",AS3:AS32,"&lt;&gt;#N/A",AS3:AS32,"&lt;&gt;#NV")</f>
        <v>#DIV/0!</v>
      </c>
      <c r="AT38" s="293" t="e">
        <f>AVERAGEIFS(AT3:AT32,AT3:AT32,"&lt;&gt;IKKE.TILGÆNGELIG",AT3:AT32,"&lt;&gt;PUUTTUU",AT3:AT32,"&lt;&gt;NON.DISP",AT3:AT32,"&lt;&gt;NB",AT3:AT32,"&lt;&gt;IT",AT3:AT32,"&lt;&gt;BRAK",AT3:AT32,"&lt;&gt;NÃO.DISP",AT3:AT32,"&lt;&gt;НД",AT3:AT32,"&lt;&gt;SAKNAS",AT3:AT32,"&lt;&gt;NOD",AT3:AT32,"&lt;&gt;NEDEF",AT3:AT32,"&lt;&gt;YOKSAY",AT3:AT32,"&lt;&gt;#N/A",AT3:AT32,"&lt;&gt;#NV")</f>
        <v>#DIV/0!</v>
      </c>
      <c r="AU38" s="293" t="e">
        <f>AVERAGEIFS(AU3:AU32,AU3:AU32,"&lt;&gt;IKKE.TILGÆNGELIG",AU3:AU32,"&lt;&gt;PUUTTUU",AU3:AU32,"&lt;&gt;NON.DISP",AU3:AU32,"&lt;&gt;NB",AU3:AU32,"&lt;&gt;IT",AU3:AU32,"&lt;&gt;BRAK",AU3:AU32,"&lt;&gt;NÃO.DISP",AU3:AU32,"&lt;&gt;НД",AU3:AU32,"&lt;&gt;SAKNAS",AU3:AU32,"&lt;&gt;NOD",AU3:AU32,"&lt;&gt;NEDEF",AU3:AU32,"&lt;&gt;YOKSAY",AU3:AU32,"&lt;&gt;#N/A",AU3:AU32,"&lt;&gt;#NV")</f>
        <v>#DIV/0!</v>
      </c>
      <c r="AV38" s="293" t="e">
        <f>AVERAGEIFS(AV3:AV32,AV3:AV32,"&lt;&gt;IKKE.TILGÆNGELIG",AV3:AV32,"&lt;&gt;PUUTTUU",AV3:AV32,"&lt;&gt;NON.DISP",AV3:AV32,"&lt;&gt;NB",AV3:AV32,"&lt;&gt;IT",AV3:AV32,"&lt;&gt;BRAK",AV3:AV32,"&lt;&gt;NÃO.DISP",AV3:AV32,"&lt;&gt;НД",AV3:AV32,"&lt;&gt;SAKNAS",AV3:AV32,"&lt;&gt;NOD",AV3:AV32,"&lt;&gt;NEDEF",AV3:AV32,"&lt;&gt;YOKSAY",AV3:AV32,"&lt;&gt;#N/A",AV3:AV32,"&lt;&gt;#NV")</f>
        <v>#DIV/0!</v>
      </c>
      <c r="AW38" s="230"/>
      <c r="AX38" s="235" t="str">
        <f>$AR38</f>
        <v>Mean</v>
      </c>
      <c r="AY38" s="293" t="e">
        <f>AVERAGEIFS(AY3:AY32,AY3:AY32,"&lt;&gt;IKKE.TILGÆNGELIG",AY3:AY32,"&lt;&gt;PUUTTUU",AY3:AY32,"&lt;&gt;NON.DISP",AY3:AY32,"&lt;&gt;NB",AY3:AY32,"&lt;&gt;IT",AY3:AY32,"&lt;&gt;BRAK",AY3:AY32,"&lt;&gt;NÃO.DISP",AY3:AY32,"&lt;&gt;НД",AY3:AY32,"&lt;&gt;SAKNAS",AY3:AY32,"&lt;&gt;NOD",AY3:AY32,"&lt;&gt;NEDEF",AY3:AY32,"&lt;&gt;YOKSAY",AY3:AY32,"&lt;&gt;#N/A",AY3:AY32,"&lt;&gt;#NV")</f>
        <v>#DIV/0!</v>
      </c>
      <c r="AZ38" s="293" t="e">
        <f>AVERAGEIFS(AZ3:AZ32,AZ3:AZ32,"&lt;&gt;IKKE.TILGÆNGELIG",AZ3:AZ32,"&lt;&gt;PUUTTUU",AZ3:AZ32,"&lt;&gt;NON.DISP",AZ3:AZ32,"&lt;&gt;NB",AZ3:AZ32,"&lt;&gt;IT",AZ3:AZ32,"&lt;&gt;BRAK",AZ3:AZ32,"&lt;&gt;NÃO.DISP",AZ3:AZ32,"&lt;&gt;НД",AZ3:AZ32,"&lt;&gt;SAKNAS",AZ3:AZ32,"&lt;&gt;NOD",AZ3:AZ32,"&lt;&gt;NEDEF",AZ3:AZ32,"&lt;&gt;YOKSAY",AZ3:AZ32,"&lt;&gt;#N/A",AZ3:AZ32,"&lt;&gt;#NV")</f>
        <v>#DIV/0!</v>
      </c>
      <c r="BA38" s="293" t="e">
        <f>AVERAGEIFS(BA3:BA32,BA3:BA32,"&lt;&gt;IKKE.TILGÆNGELIG",BA3:BA32,"&lt;&gt;PUUTTUU",BA3:BA32,"&lt;&gt;NON.DISP",BA3:BA32,"&lt;&gt;NB",BA3:BA32,"&lt;&gt;IT",BA3:BA32,"&lt;&gt;BRAK",BA3:BA32,"&lt;&gt;NÃO.DISP",BA3:BA32,"&lt;&gt;НД",BA3:BA32,"&lt;&gt;SAKNAS",BA3:BA32,"&lt;&gt;NOD",BA3:BA32,"&lt;&gt;NEDEF",BA3:BA32,"&lt;&gt;YOKSAY",BA3:BA32,"&lt;&gt;#N/A",BA3:BA32,"&lt;&gt;#NV")</f>
        <v>#DIV/0!</v>
      </c>
      <c r="BB38" s="293" t="e">
        <f>AVERAGEIFS(BB3:BB32,BB3:BB32,"&lt;&gt;IKKE.TILGÆNGELIG",BB3:BB32,"&lt;&gt;PUUTTUU",BB3:BB32,"&lt;&gt;NON.DISP",BB3:BB32,"&lt;&gt;NB",BB3:BB32,"&lt;&gt;IT",BB3:BB32,"&lt;&gt;BRAK",BB3:BB32,"&lt;&gt;NÃO.DISP",BB3:BB32,"&lt;&gt;НД",BB3:BB32,"&lt;&gt;SAKNAS",BB3:BB32,"&lt;&gt;NOD",BB3:BB32,"&lt;&gt;NEDEF",BB3:BB32,"&lt;&gt;YOKSAY",BB3:BB32,"&lt;&gt;#N/A",BB3:BB32,"&lt;&gt;#NV")</f>
        <v>#DIV/0!</v>
      </c>
      <c r="BC38" s="231"/>
      <c r="BD38" s="232"/>
      <c r="BE38" s="232"/>
      <c r="BF38" s="237"/>
      <c r="BG38" s="309" t="str">
        <f t="shared" si="70"/>
        <v>Mean</v>
      </c>
      <c r="BH38" s="310">
        <f>BI37</f>
        <v>0</v>
      </c>
      <c r="BI38" s="311" t="e">
        <f>AVERAGE(BI3:BI32)</f>
        <v>#DIV/0!</v>
      </c>
      <c r="BJ38" s="233"/>
      <c r="BK38" s="235" t="str">
        <f>$AR38</f>
        <v>Mean</v>
      </c>
      <c r="BL38" s="293" t="e">
        <f>AVERAGEIFS(BL3:BL32,BL3:BL32,"&lt;&gt;IKKE.TILGÆNGELIG",BL3:BL32,"&lt;&gt;PUUTTUU",BL3:BL32,"&lt;&gt;NON.DISP",BL3:BL32,"&lt;&gt;NB",BL3:BL32,"&lt;&gt;IT",BL3:BL32,"&lt;&gt;BRAK",BL3:BL32,"&lt;&gt;NÃO.DISP",BL3:BL32,"&lt;&gt;НД",BL3:BL32,"&lt;&gt;SAKNAS",BL3:BL32,"&lt;&gt;NOD",BL3:BL32,"&lt;&gt;NEDEF",BL3:BL32,"&lt;&gt;YOKSAY",BL3:BL32,"&lt;&gt;#N/A",BL3:BL32,"&lt;&gt;#NV")</f>
        <v>#DIV/0!</v>
      </c>
      <c r="BM38" s="293" t="e">
        <f>AVERAGEIFS(BM3:BM32,BM3:BM32,"&lt;&gt;IKKE.TILGÆNGELIG",BM3:BM32,"&lt;&gt;PUUTTUU",BM3:BM32,"&lt;&gt;NON.DISP",BM3:BM32,"&lt;&gt;NB",BM3:BM32,"&lt;&gt;IT",BM3:BM32,"&lt;&gt;BRAK",BM3:BM32,"&lt;&gt;NÃO.DISP",BM3:BM32,"&lt;&gt;НД",BM3:BM32,"&lt;&gt;SAKNAS",BM3:BM32,"&lt;&gt;NOD",BM3:BM32,"&lt;&gt;NEDEF",BM3:BM32,"&lt;&gt;YOKSAY",BM3:BM32,"&lt;&gt;#N/A",BM3:BM32,"&lt;&gt;#NV")</f>
        <v>#DIV/0!</v>
      </c>
      <c r="BN38" s="293" t="e">
        <f>AVERAGEIFS(BN3:BN32,BN3:BN32,"&lt;&gt;IKKE.TILGÆNGELIG",BN3:BN32,"&lt;&gt;PUUTTUU",BN3:BN32,"&lt;&gt;NON.DISP",BN3:BN32,"&lt;&gt;NB",BN3:BN32,"&lt;&gt;IT",BN3:BN32,"&lt;&gt;BRAK",BN3:BN32,"&lt;&gt;NÃO.DISP",BN3:BN32,"&lt;&gt;НД",BN3:BN32,"&lt;&gt;SAKNAS",BN3:BN32,"&lt;&gt;NOD",BN3:BN32,"&lt;&gt;NEDEF",BN3:BN32,"&lt;&gt;YOKSAY",BN3:BN32,"&lt;&gt;#N/A",BN3:BN32,"&lt;&gt;#NV")</f>
        <v>#DIV/0!</v>
      </c>
      <c r="BO38" s="293" t="e">
        <f>AVERAGEIFS(BO3:BO32,BO3:BO32,"&lt;&gt;IKKE.TILGÆNGELIG",BO3:BO32,"&lt;&gt;PUUTTUU",BO3:BO32,"&lt;&gt;NON.DISP",BO3:BO32,"&lt;&gt;NB",BO3:BO32,"&lt;&gt;IT",BO3:BO32,"&lt;&gt;BRAK",BO3:BO32,"&lt;&gt;NÃO.DISP",BO3:BO32,"&lt;&gt;НД",BO3:BO32,"&lt;&gt;SAKNAS",BO3:BO32,"&lt;&gt;NOD",BO3:BO32,"&lt;&gt;NEDEF",BO3:BO32,"&lt;&gt;YOKSAY",BO3:BO32,"&lt;&gt;#N/A",BO3:BO32,"&lt;&gt;#NV")</f>
        <v>#DIV/0!</v>
      </c>
      <c r="BP38" s="234"/>
      <c r="BQ38" s="232"/>
      <c r="BR38" s="235" t="str">
        <f>$AR38</f>
        <v>Mean</v>
      </c>
      <c r="BS38" s="313" t="e">
        <f>AVERAGEIFS(BS3:BS32,BS3:BS32,"&lt;&gt;IKKE.TILGÆNGELIG",BS3:BS32,"&lt;&gt;PUUTTUU",BS3:BS32,"&lt;&gt;NON.DISP",BS3:BS32,"&lt;&gt;NB",BS3:BS32,"&lt;&gt;IT",BS3:BS32,"&lt;&gt;BRAK",BS3:BS32,"&lt;&gt;NÃO.DISP",BS3:BS32,"&lt;&gt;НД",BS3:BS32,"&lt;&gt;SAKNAS",BS3:BS32,"&lt;&gt;NOD",BS3:BS32,"&lt;&gt;NEDEF",BS3:BS32,"&lt;&gt;YOKSAY",BS3:BS32,"&lt;&gt;#N/A",BS3:BS32,"&lt;&gt;#NV")</f>
        <v>#DIV/0!</v>
      </c>
      <c r="BT38" s="313" t="e">
        <f>AVERAGEIFS(BT3:BT32,BT3:BT32,"&lt;&gt;IKKE.TILGÆNGELIG",BT3:BT32,"&lt;&gt;PUUTTUU",BT3:BT32,"&lt;&gt;NON.DISP",BT3:BT32,"&lt;&gt;NB",BT3:BT32,"&lt;&gt;IT",BT3:BT32,"&lt;&gt;BRAK",BT3:BT32,"&lt;&gt;NÃO.DISP",BT3:BT32,"&lt;&gt;НД",BT3:BT32,"&lt;&gt;SAKNAS",BT3:BT32,"&lt;&gt;NOD",BT3:BT32,"&lt;&gt;NEDEF",BT3:BT32,"&lt;&gt;YOKSAY",BT3:BT32,"&lt;&gt;#N/A",BT3:BT32,"&lt;&gt;#NV")</f>
        <v>#DIV/0!</v>
      </c>
      <c r="BU38" s="313" t="e">
        <f>AVERAGEIFS(BU3:BU32,BU3:BU32,"&lt;&gt;IKKE.TILGÆNGELIG",BU3:BU32,"&lt;&gt;PUUTTUU",BU3:BU32,"&lt;&gt;NON.DISP",BU3:BU32,"&lt;&gt;NB",BU3:BU32,"&lt;&gt;IT",BU3:BU32,"&lt;&gt;BRAK",BU3:BU32,"&lt;&gt;NÃO.DISP",BU3:BU32,"&lt;&gt;НД",BU3:BU32,"&lt;&gt;SAKNAS",BU3:BU32,"&lt;&gt;NOD",BU3:BU32,"&lt;&gt;NEDEF",BU3:BU32,"&lt;&gt;YOKSAY",BU3:BU32,"&lt;&gt;#N/A",BU3:BU32,"&lt;&gt;#NV")</f>
        <v>#DIV/0!</v>
      </c>
      <c r="BV38" s="313" t="e">
        <f>AVERAGEIFS(BV3:BV32,BV3:BV32,"&lt;&gt;IKKE.TILGÆNGELIG",BV3:BV32,"&lt;&gt;PUUTTUU",BV3:BV32,"&lt;&gt;NON.DISP",BV3:BV32,"&lt;&gt;NB",BV3:BV32,"&lt;&gt;IT",BV3:BV32,"&lt;&gt;BRAK",BV3:BV32,"&lt;&gt;NÃO.DISP",BV3:BV32,"&lt;&gt;НД",BV3:BV32,"&lt;&gt;SAKNAS",BV3:BV32,"&lt;&gt;NOD",BV3:BV32,"&lt;&gt;NEDEF",BV3:BV32,"&lt;&gt;YOKSAY",BV3:BV32,"&lt;&gt;#N/A",BV3:BV32,"&lt;&gt;#NV")</f>
        <v>#DIV/0!</v>
      </c>
      <c r="BW38" s="234"/>
      <c r="BX38" s="235"/>
      <c r="BY38" s="235" t="str">
        <f>$AR38</f>
        <v>Mean</v>
      </c>
      <c r="BZ38" s="313" t="e">
        <f>AVERAGEIFS(BZ3:BZ32,BZ3:BZ32,"&lt;&gt;IKKE.TILGÆNGELIG",BZ3:BZ32,"&lt;&gt;PUUTTUU",BZ3:BZ32,"&lt;&gt;NON.DISP",BZ3:BZ32,"&lt;&gt;NB",BZ3:BZ32,"&lt;&gt;IT",BZ3:BZ32,"&lt;&gt;BRAK",BZ3:BZ32,"&lt;&gt;NÃO.DISP",BZ3:BZ32,"&lt;&gt;НД",BZ3:BZ32,"&lt;&gt;SAKNAS",BZ3:BZ32,"&lt;&gt;NOD",BZ3:BZ32,"&lt;&gt;NEDEF",BZ3:BZ32,"&lt;&gt;YOKSAY",BZ3:BZ32,"&lt;&gt;#N/A",BZ3:BZ32,"&lt;&gt;#NV")</f>
        <v>#DIV/0!</v>
      </c>
      <c r="CA38" s="313" t="e">
        <f>AVERAGEIFS(CA3:CA32,CA3:CA32,"&lt;&gt;IKKE.TILGÆNGELIG",CA3:CA32,"&lt;&gt;PUUTTUU",CA3:CA32,"&lt;&gt;NON.DISP",CA3:CA32,"&lt;&gt;NB",CA3:CA32,"&lt;&gt;IT",CA3:CA32,"&lt;&gt;BRAK",CA3:CA32,"&lt;&gt;NÃO.DISP",CA3:CA32,"&lt;&gt;НД",CA3:CA32,"&lt;&gt;SAKNAS",CA3:CA32,"&lt;&gt;NOD",CA3:CA32,"&lt;&gt;NEDEF",CA3:CA32,"&lt;&gt;YOKSAY",CA3:CA32,"&lt;&gt;#N/A",CA3:CA32,"&lt;&gt;#NV")</f>
        <v>#DIV/0!</v>
      </c>
      <c r="CB38" s="313" t="e">
        <f>AVERAGEIFS(CB3:CB32,CB3:CB32,"&lt;&gt;IKKE.TILGÆNGELIG",CB3:CB32,"&lt;&gt;PUUTTUU",CB3:CB32,"&lt;&gt;NON.DISP",CB3:CB32,"&lt;&gt;NB",CB3:CB32,"&lt;&gt;IT",CB3:CB32,"&lt;&gt;BRAK",CB3:CB32,"&lt;&gt;NÃO.DISP",CB3:CB32,"&lt;&gt;НД",CB3:CB32,"&lt;&gt;SAKNAS",CB3:CB32,"&lt;&gt;NOD",CB3:CB32,"&lt;&gt;NEDEF",CB3:CB32,"&lt;&gt;YOKSAY",CB3:CB32,"&lt;&gt;#N/A",CB3:CB32,"&lt;&gt;#NV")</f>
        <v>#DIV/0!</v>
      </c>
      <c r="CC38" s="313" t="e">
        <f>AVERAGEIFS(CC3:CC32,CC3:CC32,"&lt;&gt;IKKE.TILGÆNGELIG",CC3:CC32,"&lt;&gt;PUUTTUU",CC3:CC32,"&lt;&gt;NON.DISP",CC3:CC32,"&lt;&gt;NB",CC3:CC32,"&lt;&gt;IT",CC3:CC32,"&lt;&gt;BRAK",CC3:CC32,"&lt;&gt;NÃO.DISP",CC3:CC32,"&lt;&gt;НД",CC3:CC32,"&lt;&gt;SAKNAS",CC3:CC32,"&lt;&gt;NOD",CC3:CC32,"&lt;&gt;NEDEF",CC3:CC32,"&lt;&gt;YOKSAY",CC3:CC32,"&lt;&gt;#N/A",CC3:CC32,"&lt;&gt;#NV")</f>
        <v>#DIV/0!</v>
      </c>
      <c r="CD38" s="234"/>
      <c r="CE38" s="233"/>
      <c r="CF38" s="235" t="str">
        <f>$AR38</f>
        <v>Mean</v>
      </c>
      <c r="CG38" s="293" t="e">
        <f>AVERAGEIFS(CG3:CG32,CG3:CG32,"&lt;&gt;IKKE.TILGÆNGELIG",CG3:CG32,"&lt;&gt;PUUTTUU",CG3:CG32,"&lt;&gt;NON.DISP",CG3:CG32,"&lt;&gt;NB",CG3:CG32,"&lt;&gt;IT",CG3:CG32,"&lt;&gt;BRAK",CG3:CG32,"&lt;&gt;NÃO.DISP",CG3:CG32,"&lt;&gt;НД",CG3:CG32,"&lt;&gt;SAKNAS",CG3:CG32,"&lt;&gt;NOD",CG3:CG32,"&lt;&gt;NEDEF",CG3:CG32,"&lt;&gt;YOKSAY",CG3:CG32,"&lt;&gt;#N/A",CG3:CG32,"&lt;&gt;#NV")</f>
        <v>#DIV/0!</v>
      </c>
      <c r="CH38" s="293" t="e">
        <f>AVERAGEIFS(CH3:CH32,CH3:CH32,"&lt;&gt;IKKE.TILGÆNGELIG",CH3:CH32,"&lt;&gt;PUUTTUU",CH3:CH32,"&lt;&gt;NON.DISP",CH3:CH32,"&lt;&gt;NB",CH3:CH32,"&lt;&gt;IT",CH3:CH32,"&lt;&gt;BRAK",CH3:CH32,"&lt;&gt;NÃO.DISP",CH3:CH32,"&lt;&gt;НД",CH3:CH32,"&lt;&gt;SAKNAS",CH3:CH32,"&lt;&gt;NOD",CH3:CH32,"&lt;&gt;NEDEF",CH3:CH32,"&lt;&gt;YOKSAY",CH3:CH32,"&lt;&gt;#N/A",CH3:CH32,"&lt;&gt;#NV")</f>
        <v>#DIV/0!</v>
      </c>
      <c r="CI38" s="293" t="e">
        <f>AVERAGEIFS(CI3:CI32,CI3:CI32,"&lt;&gt;IKKE.TILGÆNGELIG",CI3:CI32,"&lt;&gt;PUUTTUU",CI3:CI32,"&lt;&gt;NON.DISP",CI3:CI32,"&lt;&gt;NB",CI3:CI32,"&lt;&gt;IT",CI3:CI32,"&lt;&gt;BRAK",CI3:CI32,"&lt;&gt;NÃO.DISP",CI3:CI32,"&lt;&gt;НД",CI3:CI32,"&lt;&gt;SAKNAS",CI3:CI32,"&lt;&gt;NOD",CI3:CI32,"&lt;&gt;NEDEF",CI3:CI32,"&lt;&gt;YOKSAY",CI3:CI32,"&lt;&gt;#N/A",CI3:CI32,"&lt;&gt;#NV")</f>
        <v>#DIV/0!</v>
      </c>
      <c r="CJ38" s="293" t="e">
        <f>AVERAGEIFS(CJ3:CJ32,CJ3:CJ32,"&lt;&gt;IKKE.TILGÆNGELIG",CJ3:CJ32,"&lt;&gt;PUUTTUU",CJ3:CJ32,"&lt;&gt;NON.DISP",CJ3:CJ32,"&lt;&gt;NB",CJ3:CJ32,"&lt;&gt;IT",CJ3:CJ32,"&lt;&gt;BRAK",CJ3:CJ32,"&lt;&gt;NÃO.DISP",CJ3:CJ32,"&lt;&gt;НД",CJ3:CJ32,"&lt;&gt;SAKNAS",CJ3:CJ32,"&lt;&gt;NOD",CJ3:CJ32,"&lt;&gt;NEDEF",CJ3:CJ32,"&lt;&gt;YOKSAY",CJ3:CJ32,"&lt;&gt;#N/A",CJ3:CJ32,"&lt;&gt;#NV")</f>
        <v>#DIV/0!</v>
      </c>
      <c r="CK38" s="234"/>
      <c r="CL38" s="233"/>
      <c r="CM38" s="235" t="str">
        <f>$AR38</f>
        <v>Mean</v>
      </c>
      <c r="CN38" s="313" t="e">
        <f>AVERAGEIFS(CN3:CN32,CN3:CN32,"&lt;&gt;IKKE.TILGÆNGELIG",CN3:CN32,"&lt;&gt;PUUTTUU",CN3:CN32,"&lt;&gt;NON.DISP",CN3:CN32,"&lt;&gt;NB",CN3:CN32,"&lt;&gt;IT",CN3:CN32,"&lt;&gt;BRAK",CN3:CN32,"&lt;&gt;NÃO.DISP",CN3:CN32,"&lt;&gt;НД",CN3:CN32,"&lt;&gt;SAKNAS",CN3:CN32,"&lt;&gt;NOD",CN3:CN32,"&lt;&gt;NEDEF",CN3:CN32,"&lt;&gt;YOKSAY",CN3:CN32,"&lt;&gt;#N/A",CN3:CN32,"&lt;&gt;#NV")</f>
        <v>#DIV/0!</v>
      </c>
      <c r="CO38" s="313" t="e">
        <f>AVERAGEIFS(CO3:CO32,CO3:CO32,"&lt;&gt;IKKE.TILGÆNGELIG",CO3:CO32,"&lt;&gt;PUUTTUU",CO3:CO32,"&lt;&gt;NON.DISP",CO3:CO32,"&lt;&gt;NB",CO3:CO32,"&lt;&gt;IT",CO3:CO32,"&lt;&gt;BRAK",CO3:CO32,"&lt;&gt;NÃO.DISP",CO3:CO32,"&lt;&gt;НД",CO3:CO32,"&lt;&gt;SAKNAS",CO3:CO32,"&lt;&gt;NOD",CO3:CO32,"&lt;&gt;NEDEF",CO3:CO32,"&lt;&gt;YOKSAY",CO3:CO32,"&lt;&gt;#N/A",CO3:CO32,"&lt;&gt;#NV")</f>
        <v>#DIV/0!</v>
      </c>
      <c r="CP38" s="313" t="e">
        <f>AVERAGEIFS(CP3:CP32,CP3:CP32,"&lt;&gt;IKKE.TILGÆNGELIG",CP3:CP32,"&lt;&gt;PUUTTUU",CP3:CP32,"&lt;&gt;NON.DISP",CP3:CP32,"&lt;&gt;NB",CP3:CP32,"&lt;&gt;IT",CP3:CP32,"&lt;&gt;BRAK",CP3:CP32,"&lt;&gt;NÃO.DISP",CP3:CP32,"&lt;&gt;НД",CP3:CP32,"&lt;&gt;SAKNAS",CP3:CP32,"&lt;&gt;NOD",CP3:CP32,"&lt;&gt;NEDEF",CP3:CP32,"&lt;&gt;YOKSAY",CP3:CP32,"&lt;&gt;#N/A",CP3:CP32,"&lt;&gt;#NV")</f>
        <v>#DIV/0!</v>
      </c>
      <c r="CQ38" s="313" t="e">
        <f>AVERAGEIFS(CQ3:CQ32,CQ3:CQ32,"&lt;&gt;IKKE.TILGÆNGELIG",CQ3:CQ32,"&lt;&gt;PUUTTUU",CQ3:CQ32,"&lt;&gt;NON.DISP",CQ3:CQ32,"&lt;&gt;NB",CQ3:CQ32,"&lt;&gt;IT",CQ3:CQ32,"&lt;&gt;BRAK",CQ3:CQ32,"&lt;&gt;NÃO.DISP",CQ3:CQ32,"&lt;&gt;НД",CQ3:CQ32,"&lt;&gt;SAKNAS",CQ3:CQ32,"&lt;&gt;NOD",CQ3:CQ32,"&lt;&gt;NEDEF",CQ3:CQ32,"&lt;&gt;YOKSAY",CQ3:CQ32,"&lt;&gt;#N/A",CQ3:CQ32,"&lt;&gt;#NV")</f>
        <v>#DIV/0!</v>
      </c>
      <c r="CR38" s="234"/>
      <c r="CS38" s="233"/>
      <c r="CT38" s="235" t="str">
        <f>$AR38</f>
        <v>Mean</v>
      </c>
      <c r="CU38" s="313" t="e">
        <f>AVERAGEIFS(CU3:CU32,CU3:CU32,"&lt;&gt;IKKE.TILGÆNGELIG",CU3:CU32,"&lt;&gt;PUUTTUU",CU3:CU32,"&lt;&gt;NON.DISP",CU3:CU32,"&lt;&gt;NB",CU3:CU32,"&lt;&gt;IT",CU3:CU32,"&lt;&gt;BRAK",CU3:CU32,"&lt;&gt;NÃO.DISP",CU3:CU32,"&lt;&gt;НД",CU3:CU32,"&lt;&gt;SAKNAS",CU3:CU32,"&lt;&gt;NOD",CU3:CU32,"&lt;&gt;NEDEF",CU3:CU32,"&lt;&gt;YOKSAY",CU3:CU32,"&lt;&gt;#N/A",CU3:CU32,"&lt;&gt;#NV")</f>
        <v>#DIV/0!</v>
      </c>
      <c r="CV38" s="313" t="e">
        <f>AVERAGEIFS(CV3:CV32,CV3:CV32,"&lt;&gt;IKKE.TILGÆNGELIG",CV3:CV32,"&lt;&gt;PUUTTUU",CV3:CV32,"&lt;&gt;NON.DISP",CV3:CV32,"&lt;&gt;NB",CV3:CV32,"&lt;&gt;IT",CV3:CV32,"&lt;&gt;BRAK",CV3:CV32,"&lt;&gt;NÃO.DISP",CV3:CV32,"&lt;&gt;НД",CV3:CV32,"&lt;&gt;SAKNAS",CV3:CV32,"&lt;&gt;NOD",CV3:CV32,"&lt;&gt;NEDEF",CV3:CV32,"&lt;&gt;YOKSAY",CV3:CV32,"&lt;&gt;#N/A",CV3:CV32,"&lt;&gt;#NV")</f>
        <v>#DIV/0!</v>
      </c>
      <c r="CW38" s="313" t="e">
        <f>AVERAGEIFS(CW3:CW32,CW3:CW32,"&lt;&gt;IKKE.TILGÆNGELIG",CW3:CW32,"&lt;&gt;PUUTTUU",CW3:CW32,"&lt;&gt;NON.DISP",CW3:CW32,"&lt;&gt;NB",CW3:CW32,"&lt;&gt;IT",CW3:CW32,"&lt;&gt;BRAK",CW3:CW32,"&lt;&gt;NÃO.DISP",CW3:CW32,"&lt;&gt;НД",CW3:CW32,"&lt;&gt;SAKNAS",CW3:CW32,"&lt;&gt;NOD",CW3:CW32,"&lt;&gt;NEDEF",CW3:CW32,"&lt;&gt;YOKSAY",CW3:CW32,"&lt;&gt;#N/A",CW3:CW32,"&lt;&gt;#NV")</f>
        <v>#DIV/0!</v>
      </c>
      <c r="CX38" s="313" t="e">
        <f>AVERAGEIFS(CX3:CX32,CX3:CX32,"&lt;&gt;IKKE.TILGÆNGELIG",CX3:CX32,"&lt;&gt;PUUTTUU",CX3:CX32,"&lt;&gt;NON.DISP",CX3:CX32,"&lt;&gt;NB",CX3:CX32,"&lt;&gt;IT",CX3:CX32,"&lt;&gt;BRAK",CX3:CX32,"&lt;&gt;NÃO.DISP",CX3:CX32,"&lt;&gt;НД",CX3:CX32,"&lt;&gt;SAKNAS",CX3:CX32,"&lt;&gt;NOD",CX3:CX32,"&lt;&gt;NEDEF",CX3:CX32,"&lt;&gt;YOKSAY",CX3:CX32,"&lt;&gt;#N/A",CX3:CX32,"&lt;&gt;#NV")</f>
        <v>#DIV/0!</v>
      </c>
      <c r="CY38" s="236"/>
    </row>
    <row r="39" spans="1:104" s="216" customFormat="1">
      <c r="A39" s="432"/>
      <c r="B39" s="305"/>
      <c r="C39" s="304"/>
      <c r="D39" s="302" t="str">
        <f t="shared" si="67"/>
        <v>SD</v>
      </c>
      <c r="E39" s="303" t="e">
        <f t="shared" si="68"/>
        <v>#DIV/0!</v>
      </c>
      <c r="F39" s="214"/>
      <c r="G39" s="214"/>
      <c r="H39" s="295" t="e">
        <f t="shared" si="69"/>
        <v>#DIV/0!</v>
      </c>
      <c r="I39" s="295" t="e">
        <f t="shared" si="69"/>
        <v>#DIV/0!</v>
      </c>
      <c r="J39" s="295" t="e">
        <f t="shared" si="69"/>
        <v>#DIV/0!</v>
      </c>
      <c r="K39" s="295" t="e">
        <f t="shared" si="69"/>
        <v>#DIV/0!</v>
      </c>
      <c r="Z39" s="218"/>
      <c r="AA39" s="219"/>
      <c r="AB39" s="219"/>
      <c r="AC39" s="219"/>
      <c r="AD39" s="219"/>
      <c r="AE39" s="219"/>
      <c r="AF39" s="219"/>
      <c r="AG39" s="219"/>
      <c r="AH39" s="220"/>
      <c r="AI39" s="221"/>
      <c r="AJ39" s="222"/>
      <c r="AK39" s="222"/>
      <c r="AL39" s="222"/>
      <c r="AM39" s="222"/>
      <c r="AN39" s="227"/>
      <c r="AO39" s="226"/>
      <c r="AP39" s="224"/>
      <c r="AQ39" s="225"/>
      <c r="AR39" s="235" t="s">
        <v>22</v>
      </c>
      <c r="AS39" s="293" t="e">
        <f t="array" ref="AS39">STDEV(IF(ISNUMBER(AS3:AS32),AS3:AS32))</f>
        <v>#DIV/0!</v>
      </c>
      <c r="AT39" s="293" t="e">
        <f t="array" ref="AT39">STDEV(IF(ISNUMBER(AT3:AT32),AT3:AT32))</f>
        <v>#DIV/0!</v>
      </c>
      <c r="AU39" s="293" t="e">
        <f t="array" ref="AU39">STDEV(IF(ISNUMBER(AU3:AU32),AU3:AU32))</f>
        <v>#DIV/0!</v>
      </c>
      <c r="AV39" s="293" t="e">
        <f t="array" ref="AV39">STDEV(IF(ISNUMBER(AV3:AV32),AV3:AV32))</f>
        <v>#DIV/0!</v>
      </c>
      <c r="AW39" s="237"/>
      <c r="AX39" s="235" t="str">
        <f>$AR39</f>
        <v>SD</v>
      </c>
      <c r="AY39" s="293" t="e">
        <f t="array" ref="AY39">STDEV(IF(ISNUMBER(AY3:AY32),AY3:AY32))</f>
        <v>#DIV/0!</v>
      </c>
      <c r="AZ39" s="293" t="e">
        <f t="array" ref="AZ39">STDEV(IF(ISNUMBER(AZ3:AZ32),AZ3:AZ32))</f>
        <v>#DIV/0!</v>
      </c>
      <c r="BA39" s="293" t="e">
        <f t="array" ref="BA39">STDEV(IF(ISNUMBER(BA3:BA32),BA3:BA32))</f>
        <v>#DIV/0!</v>
      </c>
      <c r="BB39" s="293" t="e">
        <f t="array" ref="BB39">STDEV(IF(ISNUMBER(BB3:BB32),BB3:BB32))</f>
        <v>#DIV/0!</v>
      </c>
      <c r="BC39" s="231"/>
      <c r="BD39" s="232"/>
      <c r="BE39" s="232"/>
      <c r="BF39" s="237"/>
      <c r="BG39" s="309" t="str">
        <f t="shared" si="70"/>
        <v>SD</v>
      </c>
      <c r="BH39" s="310">
        <f>BI37</f>
        <v>0</v>
      </c>
      <c r="BI39" s="311" t="e">
        <f>STDEV(BI3:BI32)</f>
        <v>#DIV/0!</v>
      </c>
      <c r="BJ39" s="232"/>
      <c r="BK39" s="235" t="str">
        <f>$AR39</f>
        <v>SD</v>
      </c>
      <c r="BL39" s="293" t="e">
        <f t="array" ref="BL39">STDEV(IF(ISNUMBER(BL3:BL32),BL3:BL32))</f>
        <v>#DIV/0!</v>
      </c>
      <c r="BM39" s="293" t="e">
        <f t="array" ref="BM39">STDEV(IF(ISNUMBER(BM3:BM32),BM3:BM32))</f>
        <v>#DIV/0!</v>
      </c>
      <c r="BN39" s="293" t="e">
        <f t="array" ref="BN39">STDEV(IF(ISNUMBER(BN3:BN32),BN3:BN32))</f>
        <v>#DIV/0!</v>
      </c>
      <c r="BO39" s="293" t="e">
        <f t="array" ref="BO39">STDEV(IF(ISNUMBER(BO3:BO32),BO3:BO32))</f>
        <v>#DIV/0!</v>
      </c>
      <c r="BP39" s="234"/>
      <c r="BQ39" s="232"/>
      <c r="BR39" s="235" t="str">
        <f>$AR39</f>
        <v>SD</v>
      </c>
      <c r="BS39" s="313" t="e">
        <f t="array" ref="BS39">STDEV(IF(ISNUMBER(BS3:BS32),BS3:BS32))</f>
        <v>#DIV/0!</v>
      </c>
      <c r="BT39" s="313" t="e">
        <f t="array" ref="BT39">STDEV(IF(ISNUMBER(BT3:BT32),BT3:BT32))</f>
        <v>#DIV/0!</v>
      </c>
      <c r="BU39" s="313" t="e">
        <f t="array" ref="BU39">STDEV(IF(ISNUMBER(BU3:BU32),BU3:BU32))</f>
        <v>#DIV/0!</v>
      </c>
      <c r="BV39" s="313" t="e">
        <f t="array" ref="BV39">STDEV(IF(ISNUMBER(BV3:BV32),BV3:BV32))</f>
        <v>#DIV/0!</v>
      </c>
      <c r="BW39" s="234"/>
      <c r="BX39" s="235"/>
      <c r="BY39" s="235" t="str">
        <f>$AR39</f>
        <v>SD</v>
      </c>
      <c r="BZ39" s="313" t="e">
        <f t="array" ref="BZ39">STDEV(IF(ISNUMBER(BZ3:BZ32),BZ3:BZ32))</f>
        <v>#DIV/0!</v>
      </c>
      <c r="CA39" s="313" t="e">
        <f t="array" ref="CA39">STDEV(IF(ISNUMBER(CA3:CA32),CA3:CA32))</f>
        <v>#DIV/0!</v>
      </c>
      <c r="CB39" s="313" t="e">
        <f t="array" ref="CB39">STDEV(IF(ISNUMBER(CB3:CB32),CB3:CB32))</f>
        <v>#DIV/0!</v>
      </c>
      <c r="CC39" s="313" t="e">
        <f t="array" ref="CC39">STDEV(IF(ISNUMBER(CC3:CC32),CC3:CC32))</f>
        <v>#DIV/0!</v>
      </c>
      <c r="CD39" s="234"/>
      <c r="CE39" s="238"/>
      <c r="CF39" s="235" t="str">
        <f>$AR39</f>
        <v>SD</v>
      </c>
      <c r="CG39" s="293" t="e">
        <f t="array" ref="CG39">STDEV(IF(ISNUMBER(CG3:CG32),CG3:CG32))</f>
        <v>#DIV/0!</v>
      </c>
      <c r="CH39" s="293" t="e">
        <f t="array" ref="CH39">STDEV(IF(ISNUMBER(CH3:CH32),CH3:CH32))</f>
        <v>#DIV/0!</v>
      </c>
      <c r="CI39" s="293" t="e">
        <f t="array" ref="CI39">STDEV(IF(ISNUMBER(CI3:CI32),CI3:CI32))</f>
        <v>#DIV/0!</v>
      </c>
      <c r="CJ39" s="293" t="e">
        <f t="array" ref="CJ39">STDEV(IF(ISNUMBER(CJ3:CJ32),CJ3:CJ32))</f>
        <v>#DIV/0!</v>
      </c>
      <c r="CK39" s="234"/>
      <c r="CL39" s="238"/>
      <c r="CM39" s="235" t="str">
        <f>$AR39</f>
        <v>SD</v>
      </c>
      <c r="CN39" s="313" t="e">
        <f t="array" ref="CN39">STDEV(IF(ISNUMBER(CN3:CN32),CN3:CN32))</f>
        <v>#DIV/0!</v>
      </c>
      <c r="CO39" s="313" t="e">
        <f t="array" ref="CO39">STDEV(IF(ISNUMBER(CO3:CO32),CO3:CO32))</f>
        <v>#DIV/0!</v>
      </c>
      <c r="CP39" s="313" t="e">
        <f t="array" ref="CP39">STDEV(IF(ISNUMBER(CP3:CP32),CP3:CP32))</f>
        <v>#DIV/0!</v>
      </c>
      <c r="CQ39" s="313" t="e">
        <f t="array" ref="CQ39">STDEV(IF(ISNUMBER(CQ3:CQ32),CQ3:CQ32))</f>
        <v>#DIV/0!</v>
      </c>
      <c r="CR39" s="234"/>
      <c r="CS39" s="238"/>
      <c r="CT39" s="235" t="str">
        <f>$AR39</f>
        <v>SD</v>
      </c>
      <c r="CU39" s="313" t="e">
        <f t="array" ref="CU39">STDEV(IF(ISNUMBER(CU3:CU32),CU3:CU32))</f>
        <v>#DIV/0!</v>
      </c>
      <c r="CV39" s="313" t="e">
        <f t="array" ref="CV39">STDEV(IF(ISNUMBER(CV3:CV32),CV3:CV32))</f>
        <v>#DIV/0!</v>
      </c>
      <c r="CW39" s="313" t="e">
        <f t="array" ref="CW39">STDEV(IF(ISNUMBER(CW3:CW32),CW3:CW32))</f>
        <v>#DIV/0!</v>
      </c>
      <c r="CX39" s="313" t="e">
        <f t="array" ref="CX39">STDEV(IF(ISNUMBER(CX3:CX32),CX3:CX32))</f>
        <v>#DIV/0!</v>
      </c>
      <c r="CY39" s="236"/>
    </row>
    <row r="40" spans="1:104" ht="13.5" thickBot="1">
      <c r="A40" s="460" t="s">
        <v>68</v>
      </c>
      <c r="B40" s="433" t="str">
        <f>$G$22</f>
        <v>DatLab 7 Template 16-08-02</v>
      </c>
      <c r="C40" s="434"/>
      <c r="D40" s="434"/>
      <c r="E40" s="434"/>
      <c r="F40" s="434"/>
      <c r="G40" s="434"/>
      <c r="H40" s="434"/>
      <c r="I40" s="434"/>
      <c r="J40" s="434"/>
      <c r="K40" s="434"/>
      <c r="L40" s="434"/>
      <c r="M40" s="434"/>
      <c r="N40" s="434"/>
      <c r="O40" s="434"/>
      <c r="P40" s="434"/>
      <c r="Q40" s="434"/>
      <c r="R40" s="434"/>
      <c r="S40" s="434"/>
      <c r="T40" s="434"/>
      <c r="U40" s="435"/>
      <c r="V40" s="435"/>
      <c r="W40" s="435"/>
      <c r="X40" s="435"/>
      <c r="Y40" s="435"/>
      <c r="Z40" s="436"/>
      <c r="AA40" s="437"/>
      <c r="AB40" s="437"/>
      <c r="AC40" s="437"/>
      <c r="AD40" s="437"/>
      <c r="AE40" s="437"/>
      <c r="AF40" s="437"/>
      <c r="AG40" s="437"/>
      <c r="AH40" s="438"/>
      <c r="AI40" s="437"/>
      <c r="AJ40" s="439"/>
      <c r="AK40" s="439"/>
      <c r="AL40" s="439"/>
      <c r="AM40" s="439"/>
      <c r="AN40" s="439"/>
      <c r="AO40" s="440"/>
      <c r="AP40" s="441"/>
      <c r="AQ40" s="442"/>
      <c r="AR40" s="442"/>
      <c r="AS40" s="443"/>
      <c r="AT40" s="443"/>
      <c r="AU40" s="443"/>
      <c r="AV40" s="443"/>
      <c r="AW40" s="444"/>
      <c r="AX40" s="444"/>
      <c r="AY40" s="434"/>
      <c r="AZ40" s="434"/>
      <c r="BA40" s="434"/>
      <c r="BB40" s="434"/>
      <c r="BC40" s="445"/>
      <c r="BD40" s="444"/>
      <c r="BE40" s="444"/>
      <c r="BF40" s="442"/>
      <c r="BG40" s="446"/>
      <c r="BH40" s="446"/>
      <c r="BI40" s="434"/>
      <c r="BJ40" s="444"/>
      <c r="BK40" s="444"/>
      <c r="BL40" s="443"/>
      <c r="BM40" s="443"/>
      <c r="BN40" s="443"/>
      <c r="BO40" s="443"/>
      <c r="BP40" s="434"/>
      <c r="BQ40" s="444"/>
      <c r="BR40" s="444"/>
      <c r="BS40" s="434"/>
      <c r="BT40" s="434"/>
      <c r="BU40" s="434"/>
      <c r="BV40" s="434"/>
      <c r="BW40" s="434"/>
      <c r="BX40" s="444"/>
      <c r="BY40" s="444"/>
      <c r="BZ40" s="434"/>
      <c r="CA40" s="434"/>
      <c r="CB40" s="434"/>
      <c r="CC40" s="434"/>
      <c r="CD40" s="447"/>
      <c r="CE40" s="444"/>
      <c r="CF40" s="444"/>
      <c r="CG40" s="443"/>
      <c r="CH40" s="443"/>
      <c r="CI40" s="443"/>
      <c r="CJ40" s="443"/>
      <c r="CK40" s="434"/>
      <c r="CL40" s="444"/>
      <c r="CM40" s="444"/>
      <c r="CN40" s="434"/>
      <c r="CO40" s="434"/>
      <c r="CP40" s="434"/>
      <c r="CQ40" s="434"/>
      <c r="CR40" s="434"/>
      <c r="CS40" s="444"/>
      <c r="CT40" s="444"/>
      <c r="CU40" s="434"/>
      <c r="CV40" s="434"/>
      <c r="CW40" s="434"/>
      <c r="CX40" s="434"/>
      <c r="CY40" s="445" t="s">
        <v>89</v>
      </c>
    </row>
    <row r="41" spans="1:104">
      <c r="A41" s="331" t="s">
        <v>104</v>
      </c>
      <c r="B41" s="285" t="str">
        <f>AA44</f>
        <v>•</v>
      </c>
      <c r="C41" s="277"/>
      <c r="D41" s="30"/>
      <c r="F41" s="55" t="s">
        <v>16</v>
      </c>
      <c r="G41" s="56">
        <f>AC45</f>
        <v>0</v>
      </c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425"/>
      <c r="AC41" s="110"/>
      <c r="AD41" s="110"/>
      <c r="AE41" s="110"/>
      <c r="AF41" s="110"/>
      <c r="AG41" s="110"/>
      <c r="AH41" s="110"/>
      <c r="AI41" s="180" t="s">
        <v>65</v>
      </c>
      <c r="AJ41" s="485" t="str">
        <f>AJ$1</f>
        <v>R</v>
      </c>
      <c r="AK41" s="31" t="str">
        <f t="shared" ref="AK41:AM41" si="79">AK$1</f>
        <v>1Omy</v>
      </c>
      <c r="AL41" s="32" t="str">
        <f t="shared" si="79"/>
        <v>2U</v>
      </c>
      <c r="AM41" s="33" t="str">
        <f t="shared" si="79"/>
        <v>3Ama</v>
      </c>
      <c r="AN41" s="133"/>
      <c r="AO41" s="181"/>
      <c r="AP41" s="74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8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3"/>
      <c r="BR41" s="143"/>
      <c r="BS41" s="143"/>
      <c r="BT41" s="143"/>
      <c r="BU41" s="143"/>
      <c r="BV41" s="143"/>
      <c r="BW41" s="14"/>
      <c r="BY41" s="143"/>
      <c r="BZ41" s="143"/>
      <c r="CA41" s="143"/>
      <c r="CB41" s="143"/>
      <c r="CC41" s="143"/>
      <c r="CD41" s="13"/>
      <c r="CF41" s="143"/>
      <c r="CG41" s="143"/>
      <c r="CH41" s="143"/>
      <c r="CI41" s="143"/>
      <c r="CJ41" s="143"/>
      <c r="CK41" s="13"/>
      <c r="CM41" s="143"/>
      <c r="CN41" s="143"/>
      <c r="CO41" s="143"/>
      <c r="CP41" s="143"/>
      <c r="CQ41" s="143"/>
      <c r="CR41" s="13"/>
      <c r="CT41" s="143"/>
      <c r="CU41" s="143"/>
      <c r="CV41" s="143"/>
      <c r="CW41" s="143"/>
      <c r="CX41" s="143"/>
      <c r="CY41" s="13"/>
    </row>
    <row r="42" spans="1:104">
      <c r="A42" s="452" t="str">
        <f>E42</f>
        <v/>
      </c>
      <c r="B42" s="286" t="s">
        <v>26</v>
      </c>
      <c r="C42" s="88">
        <f>AB47</f>
        <v>0</v>
      </c>
      <c r="D42" s="88">
        <f>AB49</f>
        <v>0</v>
      </c>
      <c r="E42" s="278" t="str">
        <f>IF(ISNUMBER(AB50),AB50+0.01*AB51,"")</f>
        <v/>
      </c>
      <c r="F42" s="279" t="s">
        <v>10</v>
      </c>
      <c r="G42" s="98">
        <f>AE53</f>
        <v>-2</v>
      </c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240" t="str">
        <f>$E42</f>
        <v/>
      </c>
      <c r="AA42" s="176"/>
      <c r="AB42" s="176"/>
      <c r="AC42" s="176"/>
      <c r="AD42" s="176"/>
      <c r="AE42" s="176"/>
      <c r="AF42" s="176"/>
      <c r="AG42" s="176"/>
      <c r="AH42" s="57" t="s">
        <v>215</v>
      </c>
      <c r="AI42" s="58" t="s">
        <v>12</v>
      </c>
      <c r="AJ42" s="182">
        <f>AJ46</f>
        <v>0</v>
      </c>
      <c r="AK42" s="182">
        <f t="shared" ref="AK42:AM42" si="80">AK46</f>
        <v>0</v>
      </c>
      <c r="AL42" s="182">
        <f t="shared" si="80"/>
        <v>0</v>
      </c>
      <c r="AM42" s="182">
        <f t="shared" si="80"/>
        <v>0</v>
      </c>
      <c r="AN42" s="133"/>
      <c r="AO42" s="181"/>
      <c r="AP42" s="74"/>
      <c r="AQ42" s="142"/>
      <c r="AR42" s="142"/>
      <c r="AS42" s="135"/>
      <c r="AT42" s="135"/>
      <c r="AU42" s="135"/>
      <c r="AV42" s="135"/>
      <c r="AW42" s="127"/>
      <c r="AX42" s="127"/>
      <c r="AY42" s="133"/>
      <c r="AZ42" s="133"/>
      <c r="BA42" s="133"/>
      <c r="BB42" s="133"/>
      <c r="BC42" s="166"/>
      <c r="BD42" s="127"/>
      <c r="BE42" s="127"/>
      <c r="BF42" s="142"/>
      <c r="BG42" s="183"/>
      <c r="BH42" s="183"/>
      <c r="BI42" s="133"/>
      <c r="BJ42" s="127"/>
      <c r="BK42" s="127"/>
      <c r="BL42" s="135"/>
      <c r="BM42" s="135"/>
      <c r="BN42" s="135"/>
      <c r="BO42" s="135"/>
      <c r="BP42" s="14"/>
      <c r="BQ42" s="127"/>
      <c r="BR42" s="127"/>
      <c r="BS42" s="133"/>
      <c r="BT42" s="133"/>
      <c r="BU42" s="133"/>
      <c r="BV42" s="133"/>
      <c r="BW42" s="14"/>
      <c r="BX42" s="127"/>
      <c r="BY42" s="127"/>
      <c r="BZ42" s="133"/>
      <c r="CA42" s="133"/>
      <c r="CB42" s="133"/>
      <c r="CC42" s="133"/>
      <c r="CD42" s="13"/>
      <c r="CE42" s="127"/>
      <c r="CF42" s="127"/>
      <c r="CG42" s="135"/>
      <c r="CH42" s="135"/>
      <c r="CI42" s="135"/>
      <c r="CJ42" s="135"/>
      <c r="CK42" s="14"/>
      <c r="CL42" s="127"/>
      <c r="CM42" s="127"/>
      <c r="CN42" s="133"/>
      <c r="CO42" s="133"/>
      <c r="CP42" s="133"/>
      <c r="CQ42" s="133"/>
      <c r="CR42" s="14"/>
      <c r="CS42" s="127"/>
      <c r="CT42" s="127"/>
      <c r="CU42" s="133"/>
      <c r="CV42" s="133"/>
      <c r="CW42" s="133"/>
      <c r="CX42" s="133"/>
      <c r="CY42" s="14"/>
    </row>
    <row r="43" spans="1:104" ht="13.5" thickBot="1">
      <c r="A43" s="457" t="s">
        <v>84</v>
      </c>
      <c r="B43" s="280">
        <f>AB48</f>
        <v>0</v>
      </c>
      <c r="C43" s="281" t="s">
        <v>35</v>
      </c>
      <c r="D43" s="281" t="s">
        <v>181</v>
      </c>
      <c r="E43" s="22">
        <f>E44/G44</f>
        <v>0</v>
      </c>
      <c r="F43" s="279" t="s">
        <v>11</v>
      </c>
      <c r="G43" s="99">
        <f>AE54</f>
        <v>2.5000000000000001E-2</v>
      </c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463" t="s">
        <v>80</v>
      </c>
      <c r="AA43" s="133" t="s">
        <v>83</v>
      </c>
      <c r="AB43" s="51"/>
      <c r="AC43" s="110" t="str">
        <f>$G$3</f>
        <v>DatLab 7</v>
      </c>
      <c r="AD43" s="51"/>
      <c r="AE43" s="51"/>
      <c r="AF43" s="96"/>
      <c r="AG43" s="51"/>
      <c r="AH43" s="59" t="s">
        <v>8</v>
      </c>
      <c r="AI43" s="59" t="s">
        <v>183</v>
      </c>
      <c r="AJ43" s="60">
        <f>$E43-($E43*AJ42/1000)/2</f>
        <v>0</v>
      </c>
      <c r="AK43" s="60">
        <f>$E43-($E43*(SUM(AJ42:AK42))/1000)/2</f>
        <v>0</v>
      </c>
      <c r="AL43" s="60">
        <f>$E43-($E43*(SUM(AJ42:AL42))/1000)/2</f>
        <v>0</v>
      </c>
      <c r="AM43" s="60">
        <f>$E43-($E43*(SUM(AJ42:AM42))/1000)/2</f>
        <v>0</v>
      </c>
      <c r="AN43" s="133"/>
      <c r="AO43" s="181"/>
      <c r="AP43" s="74"/>
      <c r="AQ43" s="142"/>
      <c r="AR43" s="142"/>
      <c r="AS43" s="135"/>
      <c r="AT43" s="135"/>
      <c r="AU43" s="135"/>
      <c r="AV43" s="135"/>
      <c r="AW43" s="127"/>
      <c r="AX43" s="127"/>
      <c r="AY43" s="133"/>
      <c r="AZ43" s="133"/>
      <c r="BA43" s="133"/>
      <c r="BB43" s="133"/>
      <c r="BC43" s="166"/>
      <c r="BD43" s="127"/>
      <c r="BE43" s="127"/>
      <c r="BF43" s="142"/>
      <c r="BG43" s="183"/>
      <c r="BH43" s="183"/>
      <c r="BI43" s="133"/>
      <c r="BJ43" s="127"/>
      <c r="BK43" s="127"/>
      <c r="BL43" s="135"/>
      <c r="BM43" s="135"/>
      <c r="BN43" s="135"/>
      <c r="BO43" s="135"/>
      <c r="BP43" s="14"/>
      <c r="BQ43" s="127"/>
      <c r="BR43" s="127"/>
      <c r="BS43" s="133"/>
      <c r="BT43" s="133"/>
      <c r="BU43" s="133"/>
      <c r="BV43" s="133"/>
      <c r="BW43" s="14"/>
      <c r="BX43" s="127"/>
      <c r="BY43" s="127"/>
      <c r="BZ43" s="133"/>
      <c r="CA43" s="133"/>
      <c r="CB43" s="133"/>
      <c r="CC43" s="133"/>
      <c r="CD43" s="13"/>
      <c r="CE43" s="127"/>
      <c r="CF43" s="127"/>
      <c r="CG43" s="135"/>
      <c r="CH43" s="135"/>
      <c r="CI43" s="135"/>
      <c r="CJ43" s="135"/>
      <c r="CK43" s="14"/>
      <c r="CL43" s="127"/>
      <c r="CM43" s="127"/>
      <c r="CN43" s="133"/>
      <c r="CO43" s="133"/>
      <c r="CP43" s="133"/>
      <c r="CQ43" s="133"/>
      <c r="CR43" s="14"/>
      <c r="CS43" s="127"/>
      <c r="CT43" s="127"/>
      <c r="CU43" s="133"/>
      <c r="CV43" s="133"/>
      <c r="CW43" s="133"/>
      <c r="CX43" s="133"/>
      <c r="CY43" s="14"/>
      <c r="CZ43" s="10" t="s">
        <v>9</v>
      </c>
    </row>
    <row r="44" spans="1:104" ht="14.25" thickTop="1" thickBot="1">
      <c r="A44" s="184"/>
      <c r="B44" s="282">
        <f>AB46</f>
        <v>0</v>
      </c>
      <c r="C44" s="283" t="s">
        <v>7</v>
      </c>
      <c r="D44" s="283" t="s">
        <v>182</v>
      </c>
      <c r="E44" s="100">
        <f>AB53</f>
        <v>0</v>
      </c>
      <c r="F44" s="284" t="s">
        <v>36</v>
      </c>
      <c r="G44" s="62">
        <f>AB54</f>
        <v>2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241" t="s">
        <v>33</v>
      </c>
      <c r="AA44" s="211" t="s">
        <v>177</v>
      </c>
      <c r="AB44" s="242"/>
      <c r="AC44" s="242"/>
      <c r="AD44" s="242"/>
      <c r="AE44" s="242"/>
      <c r="AF44" s="243"/>
      <c r="AG44" s="117"/>
      <c r="AH44" s="117"/>
      <c r="AI44" s="117"/>
      <c r="AJ44" s="117"/>
      <c r="AK44" s="117"/>
      <c r="AL44" s="117"/>
      <c r="AM44" s="117"/>
      <c r="AP44" s="74"/>
      <c r="AS44" s="135"/>
      <c r="AT44" s="135"/>
      <c r="AU44" s="135"/>
      <c r="AV44" s="135"/>
      <c r="BC44" s="166"/>
      <c r="BD44" s="127"/>
      <c r="BE44" s="127"/>
      <c r="BF44" s="142"/>
      <c r="BG44" s="183"/>
      <c r="BH44" s="183"/>
      <c r="BI44" s="133"/>
      <c r="BJ44" s="127"/>
      <c r="BK44" s="127"/>
      <c r="BL44" s="135"/>
      <c r="BM44" s="135"/>
      <c r="BN44" s="135"/>
      <c r="BO44" s="135"/>
      <c r="BP44" s="14"/>
      <c r="BQ44" s="127"/>
      <c r="BR44" s="127"/>
      <c r="BS44" s="133"/>
      <c r="BT44" s="133"/>
      <c r="BU44" s="133"/>
      <c r="BV44" s="133"/>
      <c r="BW44" s="14"/>
      <c r="BX44" s="127"/>
      <c r="BY44" s="127"/>
      <c r="BZ44" s="133"/>
      <c r="CA44" s="133"/>
      <c r="CB44" s="133"/>
      <c r="CC44" s="133"/>
      <c r="CD44" s="13"/>
      <c r="CE44" s="127"/>
      <c r="CF44" s="127"/>
      <c r="CG44" s="135"/>
      <c r="CH44" s="135"/>
      <c r="CI44" s="135"/>
      <c r="CJ44" s="135"/>
      <c r="CK44" s="14"/>
      <c r="CL44" s="127"/>
      <c r="CM44" s="127"/>
      <c r="CN44" s="133"/>
      <c r="CO44" s="133"/>
      <c r="CP44" s="133"/>
      <c r="CQ44" s="133"/>
      <c r="CR44" s="14"/>
      <c r="CS44" s="127"/>
      <c r="CT44" s="127"/>
      <c r="CU44" s="133"/>
      <c r="CV44" s="133"/>
      <c r="CW44" s="133"/>
      <c r="CX44" s="133"/>
      <c r="CY44" s="14"/>
      <c r="CZ44" s="101" t="s">
        <v>66</v>
      </c>
    </row>
    <row r="45" spans="1:104" ht="13.5" thickBot="1">
      <c r="A45" s="83" t="s">
        <v>69</v>
      </c>
      <c r="B45" s="411"/>
      <c r="C45" s="134"/>
      <c r="D45" s="307"/>
      <c r="E45" s="307"/>
      <c r="F45" s="469" t="s">
        <v>166</v>
      </c>
      <c r="G45" s="469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AA45" s="269"/>
      <c r="AB45" s="244" t="s">
        <v>56</v>
      </c>
      <c r="AC45" s="245"/>
      <c r="AD45" s="246" t="s">
        <v>37</v>
      </c>
      <c r="AE45" s="247" t="s">
        <v>38</v>
      </c>
      <c r="AF45" s="248"/>
      <c r="AG45" s="102"/>
      <c r="AH45" s="15"/>
      <c r="AI45" s="15"/>
      <c r="AJ45" s="485"/>
      <c r="AK45" s="31"/>
      <c r="AL45" s="32"/>
      <c r="AM45" s="33"/>
      <c r="AN45" s="133"/>
      <c r="AO45" s="181"/>
      <c r="AP45" s="74"/>
      <c r="AS45" s="135"/>
      <c r="AT45" s="135"/>
      <c r="AU45" s="135"/>
      <c r="AV45" s="135"/>
      <c r="AW45" s="127"/>
      <c r="AX45" s="127"/>
      <c r="AY45" s="133"/>
      <c r="AZ45" s="133"/>
      <c r="BA45" s="133"/>
      <c r="BB45" s="133"/>
      <c r="BC45" s="166"/>
      <c r="BD45" s="127"/>
      <c r="BE45" s="127"/>
      <c r="BF45" s="142"/>
      <c r="BG45" s="183"/>
      <c r="BH45" s="183"/>
      <c r="BI45" s="133"/>
      <c r="BJ45" s="127"/>
      <c r="BK45" s="127"/>
      <c r="BL45" s="135"/>
      <c r="BM45" s="135"/>
      <c r="BN45" s="135"/>
      <c r="BO45" s="135"/>
      <c r="BP45" s="14"/>
      <c r="BQ45" s="127"/>
      <c r="BR45" s="127"/>
      <c r="BS45" s="133"/>
      <c r="BT45" s="133"/>
      <c r="BU45" s="133"/>
      <c r="BV45" s="133"/>
      <c r="BW45" s="14"/>
      <c r="BX45" s="127"/>
      <c r="BY45" s="127"/>
      <c r="BZ45" s="133"/>
      <c r="CA45" s="133"/>
      <c r="CB45" s="133"/>
      <c r="CC45" s="133"/>
      <c r="CD45" s="13"/>
      <c r="CE45" s="127"/>
      <c r="CF45" s="127"/>
      <c r="CG45" s="135"/>
      <c r="CH45" s="135"/>
      <c r="CI45" s="135"/>
      <c r="CJ45" s="135"/>
      <c r="CK45" s="14"/>
      <c r="CL45" s="127"/>
      <c r="CM45" s="127"/>
      <c r="CN45" s="133"/>
      <c r="CO45" s="133"/>
      <c r="CP45" s="133"/>
      <c r="CQ45" s="133"/>
      <c r="CR45" s="14"/>
      <c r="CS45" s="127"/>
      <c r="CT45" s="127"/>
      <c r="CU45" s="133"/>
      <c r="CV45" s="133"/>
      <c r="CW45" s="133"/>
      <c r="CX45" s="133"/>
      <c r="CY45" s="14"/>
    </row>
    <row r="46" spans="1:104">
      <c r="A46" s="9" t="s">
        <v>70</v>
      </c>
      <c r="B46" s="83"/>
      <c r="C46" s="13"/>
      <c r="D46" s="185"/>
      <c r="E46" s="8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26"/>
      <c r="AA46" s="270" t="s">
        <v>39</v>
      </c>
      <c r="AB46" s="249"/>
      <c r="AC46" s="250"/>
      <c r="AD46" s="251" t="s">
        <v>40</v>
      </c>
      <c r="AE46" s="247"/>
      <c r="AF46" s="252"/>
      <c r="AG46" s="102"/>
      <c r="AH46" s="186"/>
      <c r="AI46" s="186"/>
      <c r="AJ46" s="133"/>
      <c r="AK46" s="133"/>
      <c r="AL46" s="133"/>
      <c r="AM46" s="133"/>
      <c r="AN46" s="133"/>
      <c r="AO46" s="181"/>
      <c r="AP46" s="74"/>
      <c r="AQ46" s="64" t="s">
        <v>17</v>
      </c>
      <c r="AR46" s="187"/>
      <c r="AS46" s="135"/>
      <c r="AT46" s="135"/>
      <c r="AU46" s="135"/>
      <c r="AV46" s="135"/>
      <c r="AW46" s="127"/>
      <c r="AX46" s="127"/>
      <c r="AY46" s="133"/>
      <c r="AZ46" s="133"/>
      <c r="BA46" s="133"/>
      <c r="BB46" s="133"/>
      <c r="BC46" s="166"/>
      <c r="BD46" s="127"/>
      <c r="BE46" s="127"/>
      <c r="BF46" s="142"/>
      <c r="BG46" s="183"/>
      <c r="BH46" s="183"/>
      <c r="BI46" s="133"/>
      <c r="BJ46" s="127"/>
      <c r="BK46" s="127"/>
      <c r="BL46" s="135"/>
      <c r="BM46" s="135"/>
      <c r="BN46" s="135"/>
      <c r="BO46" s="135"/>
      <c r="BP46" s="14"/>
      <c r="BQ46" s="127"/>
      <c r="BR46" s="127"/>
      <c r="BS46" s="133"/>
      <c r="BT46" s="133"/>
      <c r="BU46" s="133"/>
      <c r="BV46" s="133"/>
      <c r="BW46" s="14"/>
      <c r="BX46" s="127"/>
      <c r="BY46" s="127"/>
      <c r="BZ46" s="133"/>
      <c r="CA46" s="133"/>
      <c r="CB46" s="133"/>
      <c r="CC46" s="133"/>
      <c r="CD46" s="13"/>
      <c r="CE46" s="127"/>
      <c r="CF46" s="127"/>
      <c r="CG46" s="135"/>
      <c r="CH46" s="135"/>
      <c r="CI46" s="135"/>
      <c r="CJ46" s="135"/>
      <c r="CK46" s="14"/>
      <c r="CL46" s="127"/>
      <c r="CM46" s="127"/>
      <c r="CN46" s="133"/>
      <c r="CO46" s="133"/>
      <c r="CP46" s="133"/>
      <c r="CQ46" s="133"/>
      <c r="CR46" s="14"/>
      <c r="CS46" s="127"/>
      <c r="CT46" s="127"/>
      <c r="CU46" s="133"/>
      <c r="CV46" s="133"/>
      <c r="CW46" s="133"/>
      <c r="CX46" s="133"/>
      <c r="CY46" s="14"/>
    </row>
    <row r="47" spans="1:104" ht="13.5" thickBot="1">
      <c r="A47" s="83"/>
      <c r="B47" s="83"/>
      <c r="C47" s="83"/>
      <c r="D47" s="85"/>
      <c r="E47" s="84"/>
      <c r="F47" s="86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26"/>
      <c r="AA47" s="271" t="s">
        <v>41</v>
      </c>
      <c r="AB47" s="253"/>
      <c r="AC47" s="254"/>
      <c r="AD47" s="158" t="s">
        <v>42</v>
      </c>
      <c r="AE47" s="117"/>
      <c r="AF47" s="255"/>
      <c r="AG47" s="14"/>
      <c r="AH47" s="186"/>
      <c r="AI47" s="186"/>
      <c r="AJ47" s="188"/>
      <c r="AK47" s="188"/>
      <c r="AL47" s="188"/>
      <c r="AM47" s="188"/>
      <c r="AN47" s="133"/>
      <c r="AO47" s="181"/>
      <c r="AP47" s="74"/>
      <c r="AQ47" s="65" t="s">
        <v>43</v>
      </c>
      <c r="AR47" s="66"/>
      <c r="AS47" s="135"/>
      <c r="AT47" s="135"/>
      <c r="AU47" s="135"/>
      <c r="AV47" s="135"/>
      <c r="AW47" s="127"/>
      <c r="AX47" s="127"/>
      <c r="AY47" s="133"/>
      <c r="AZ47" s="133"/>
      <c r="BA47" s="133"/>
      <c r="BB47" s="133"/>
      <c r="BC47" s="166"/>
      <c r="BD47" s="127"/>
      <c r="BE47" s="127"/>
      <c r="BF47" s="142"/>
      <c r="BG47" s="183"/>
      <c r="BH47" s="183"/>
      <c r="BI47" s="133"/>
      <c r="BJ47" s="127"/>
      <c r="BK47" s="127"/>
      <c r="BL47" s="135"/>
      <c r="BM47" s="135"/>
      <c r="BN47" s="135"/>
      <c r="BO47" s="135"/>
      <c r="BP47" s="14"/>
      <c r="BQ47" s="127"/>
      <c r="BR47" s="127"/>
      <c r="BS47" s="133"/>
      <c r="BT47" s="133"/>
      <c r="BU47" s="133"/>
      <c r="BV47" s="133"/>
      <c r="BW47" s="14"/>
      <c r="BX47" s="127"/>
      <c r="BY47" s="127"/>
      <c r="BZ47" s="133"/>
      <c r="CA47" s="133"/>
      <c r="CB47" s="133"/>
      <c r="CC47" s="133"/>
      <c r="CD47" s="13"/>
      <c r="CE47" s="127"/>
      <c r="CF47" s="127"/>
      <c r="CG47" s="135"/>
      <c r="CH47" s="135"/>
      <c r="CI47" s="135"/>
      <c r="CJ47" s="135"/>
      <c r="CK47" s="14"/>
      <c r="CL47" s="127"/>
      <c r="CM47" s="127"/>
      <c r="CN47" s="133"/>
      <c r="CO47" s="133"/>
      <c r="CP47" s="133"/>
      <c r="CQ47" s="133"/>
      <c r="CR47" s="14"/>
      <c r="CS47" s="127"/>
      <c r="CT47" s="127"/>
      <c r="CU47" s="133"/>
      <c r="CV47" s="133"/>
      <c r="CW47" s="133"/>
      <c r="CX47" s="133"/>
      <c r="CY47" s="14"/>
    </row>
    <row r="48" spans="1:104">
      <c r="A48" s="83"/>
      <c r="B48" s="83"/>
      <c r="C48" s="83"/>
      <c r="D48" s="85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26"/>
      <c r="AA48" s="271" t="s">
        <v>120</v>
      </c>
      <c r="AB48" s="253"/>
      <c r="AC48" s="254"/>
      <c r="AD48" s="158" t="s">
        <v>44</v>
      </c>
      <c r="AE48" s="117"/>
      <c r="AF48" s="255"/>
      <c r="AG48" s="14"/>
      <c r="AH48" s="186"/>
      <c r="AI48" s="188"/>
      <c r="AJ48" s="188"/>
      <c r="AK48" s="188"/>
      <c r="AL48" s="188"/>
      <c r="AM48" s="188"/>
      <c r="AP48" s="74"/>
      <c r="AQ48" s="67" t="s">
        <v>188</v>
      </c>
      <c r="AR48" s="68" t="s">
        <v>189</v>
      </c>
      <c r="AS48" s="135"/>
      <c r="AT48" s="135"/>
      <c r="AU48" s="135"/>
      <c r="AV48" s="135"/>
      <c r="AW48" s="127"/>
      <c r="AX48" s="127"/>
      <c r="AY48" s="133"/>
      <c r="AZ48" s="133"/>
      <c r="BA48" s="133"/>
      <c r="BB48" s="133"/>
      <c r="BC48" s="166"/>
      <c r="BD48" s="127"/>
      <c r="BE48" s="127"/>
      <c r="BF48" s="142"/>
      <c r="BG48" s="183"/>
      <c r="BH48" s="183"/>
      <c r="BI48" s="133"/>
      <c r="BJ48" s="127"/>
      <c r="BK48" s="127"/>
      <c r="BL48" s="135"/>
      <c r="BM48" s="135"/>
      <c r="BN48" s="135"/>
      <c r="BO48" s="135"/>
      <c r="BP48" s="14"/>
      <c r="BQ48" s="127"/>
      <c r="BR48" s="127"/>
      <c r="BS48" s="133"/>
      <c r="BT48" s="133"/>
      <c r="BU48" s="133"/>
      <c r="BV48" s="133"/>
      <c r="BW48" s="14"/>
      <c r="BX48" s="127"/>
      <c r="BY48" s="127"/>
      <c r="BZ48" s="133"/>
      <c r="CA48" s="133"/>
      <c r="CB48" s="133"/>
      <c r="CC48" s="133"/>
      <c r="CD48" s="13"/>
      <c r="CE48" s="127"/>
      <c r="CF48" s="127"/>
      <c r="CG48" s="135"/>
      <c r="CH48" s="135"/>
      <c r="CI48" s="135"/>
      <c r="CJ48" s="135"/>
      <c r="CK48" s="14"/>
      <c r="CL48" s="127"/>
      <c r="CM48" s="127"/>
      <c r="CN48" s="133"/>
      <c r="CO48" s="133"/>
      <c r="CP48" s="133"/>
      <c r="CQ48" s="133"/>
      <c r="CR48" s="14"/>
      <c r="CS48" s="127"/>
      <c r="CT48" s="127"/>
      <c r="CU48" s="133"/>
      <c r="CV48" s="133"/>
      <c r="CW48" s="133"/>
      <c r="CX48" s="133"/>
      <c r="CY48" s="14"/>
    </row>
    <row r="49" spans="1:104" ht="13.5" thickBot="1">
      <c r="A49" s="83"/>
      <c r="B49" s="83"/>
      <c r="C49" s="83"/>
      <c r="D49" s="83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26"/>
      <c r="AA49" s="271" t="s">
        <v>28</v>
      </c>
      <c r="AB49" s="197"/>
      <c r="AC49" s="254"/>
      <c r="AD49" s="158" t="s">
        <v>45</v>
      </c>
      <c r="AE49" s="117"/>
      <c r="AF49" s="255"/>
      <c r="AG49" s="177"/>
      <c r="AH49" s="189"/>
      <c r="AI49" s="190"/>
      <c r="AJ49" s="189"/>
      <c r="AK49" s="189"/>
      <c r="AL49" s="189"/>
      <c r="AM49" s="189"/>
      <c r="AP49" s="74"/>
      <c r="AQ49" s="69" t="str">
        <f>BN51</f>
        <v/>
      </c>
      <c r="AR49" s="70" t="str">
        <f>BO51</f>
        <v/>
      </c>
      <c r="AS49" s="135"/>
      <c r="AT49" s="135"/>
      <c r="AU49" s="135"/>
      <c r="AV49" s="135"/>
      <c r="AW49" s="127"/>
      <c r="AX49" s="127"/>
      <c r="AY49" s="133"/>
      <c r="AZ49" s="133"/>
      <c r="BA49" s="133"/>
      <c r="BB49" s="133"/>
      <c r="BC49" s="166"/>
      <c r="BD49" s="127"/>
      <c r="BE49" s="127"/>
      <c r="BF49" s="142"/>
      <c r="BG49" s="183"/>
      <c r="BH49" s="183"/>
      <c r="BI49" s="133"/>
      <c r="BJ49" s="127"/>
      <c r="BK49" s="127"/>
      <c r="BL49" s="135"/>
      <c r="BM49" s="135"/>
      <c r="BN49" s="135"/>
      <c r="BO49" s="135"/>
      <c r="BP49" s="14"/>
      <c r="BQ49" s="127"/>
      <c r="BR49" s="127"/>
      <c r="BS49" s="133"/>
      <c r="BT49" s="133"/>
      <c r="BU49" s="133"/>
      <c r="BV49" s="133"/>
      <c r="BW49" s="14"/>
      <c r="BX49" s="127"/>
      <c r="BY49" s="127"/>
      <c r="BZ49" s="133"/>
      <c r="CA49" s="133"/>
      <c r="CB49" s="133"/>
      <c r="CC49" s="133"/>
      <c r="CD49" s="13"/>
      <c r="CE49" s="127"/>
      <c r="CF49" s="127"/>
      <c r="CG49" s="135"/>
      <c r="CH49" s="135"/>
      <c r="CI49" s="135"/>
      <c r="CJ49" s="135"/>
      <c r="CK49" s="14"/>
      <c r="CL49" s="127"/>
      <c r="CM49" s="127"/>
      <c r="CN49" s="133"/>
      <c r="CO49" s="133"/>
      <c r="CP49" s="133"/>
      <c r="CQ49" s="133"/>
      <c r="CR49" s="14"/>
      <c r="CS49" s="127"/>
      <c r="CT49" s="127"/>
      <c r="CU49" s="133"/>
      <c r="CV49" s="133"/>
      <c r="CW49" s="133"/>
      <c r="CX49" s="133"/>
      <c r="CY49" s="14"/>
    </row>
    <row r="50" spans="1:104">
      <c r="A50" s="83"/>
      <c r="B50" s="87"/>
      <c r="C50" s="87"/>
      <c r="D50" s="87"/>
      <c r="E50" s="145"/>
      <c r="F50" s="145"/>
      <c r="G50" s="87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6"/>
      <c r="AA50" s="271" t="s">
        <v>46</v>
      </c>
      <c r="AB50" s="256"/>
      <c r="AC50" s="254"/>
      <c r="AD50" s="158" t="s">
        <v>47</v>
      </c>
      <c r="AE50" s="117"/>
      <c r="AF50" s="255"/>
      <c r="AG50" s="103"/>
      <c r="AH50" s="104"/>
      <c r="AI50" s="16"/>
      <c r="AJ50" s="71"/>
      <c r="AK50" s="71"/>
      <c r="AL50" s="71"/>
      <c r="AM50" s="71"/>
      <c r="AP50" s="454"/>
      <c r="AQ50" s="113" t="s">
        <v>14</v>
      </c>
      <c r="AR50" s="113" t="s">
        <v>13</v>
      </c>
      <c r="AS50" s="485" t="str">
        <f>AS$1</f>
        <v>R</v>
      </c>
      <c r="AT50" s="31" t="str">
        <f t="shared" ref="AT50:AV50" si="81">AT$1</f>
        <v>1Omy</v>
      </c>
      <c r="AU50" s="32" t="str">
        <f t="shared" si="81"/>
        <v>2U</v>
      </c>
      <c r="AV50" s="33" t="str">
        <f t="shared" si="81"/>
        <v>3Ama</v>
      </c>
      <c r="AW50" s="113" t="str">
        <f>AQ50</f>
        <v>Quantity</v>
      </c>
      <c r="AX50" s="113" t="str">
        <f>AR50</f>
        <v>Units</v>
      </c>
      <c r="AY50" s="485">
        <f>AJ45</f>
        <v>0</v>
      </c>
      <c r="AZ50" s="31">
        <f>AK45</f>
        <v>0</v>
      </c>
      <c r="BA50" s="32">
        <f>AL45</f>
        <v>0</v>
      </c>
      <c r="BB50" s="33">
        <f>AM45</f>
        <v>0</v>
      </c>
      <c r="BC50" s="166"/>
      <c r="BD50" s="34" t="s">
        <v>27</v>
      </c>
      <c r="BE50" s="34" t="s">
        <v>28</v>
      </c>
      <c r="BF50" s="35" t="s">
        <v>120</v>
      </c>
      <c r="BG50" s="72" t="s">
        <v>26</v>
      </c>
      <c r="BH50" s="72"/>
      <c r="BI50" s="36" t="s">
        <v>7</v>
      </c>
      <c r="BJ50" s="113" t="str">
        <f>$AQ50</f>
        <v>Quantity</v>
      </c>
      <c r="BK50" s="113" t="str">
        <f>$AR50</f>
        <v>Units</v>
      </c>
      <c r="BL50" s="485" t="str">
        <f>BL$1</f>
        <v>R</v>
      </c>
      <c r="BM50" s="31" t="str">
        <f t="shared" ref="BM50:BO50" si="82">BM$1</f>
        <v>1Omy</v>
      </c>
      <c r="BN50" s="32" t="str">
        <f t="shared" si="82"/>
        <v>2U</v>
      </c>
      <c r="BO50" s="33" t="str">
        <f t="shared" si="82"/>
        <v>3Ama</v>
      </c>
      <c r="BP50" s="191"/>
      <c r="BQ50" s="113" t="str">
        <f>$AQ50</f>
        <v>Quantity</v>
      </c>
      <c r="BR50" s="113" t="str">
        <f>$AR50</f>
        <v>Units</v>
      </c>
      <c r="BS50" s="485" t="str">
        <f>BS$1</f>
        <v>R</v>
      </c>
      <c r="BT50" s="31" t="str">
        <f t="shared" ref="BT50:BV50" si="83">BT$1</f>
        <v>1Omy</v>
      </c>
      <c r="BU50" s="32" t="str">
        <f t="shared" si="83"/>
        <v>2U</v>
      </c>
      <c r="BV50" s="33" t="str">
        <f t="shared" si="83"/>
        <v>3Ama</v>
      </c>
      <c r="BW50" s="191"/>
      <c r="BX50" s="113" t="str">
        <f>$AQ50</f>
        <v>Quantity</v>
      </c>
      <c r="BY50" s="113" t="str">
        <f>$AR50</f>
        <v>Units</v>
      </c>
      <c r="BZ50" s="485" t="str">
        <f>BZ$1</f>
        <v>1-R/U</v>
      </c>
      <c r="CA50" s="31" t="str">
        <f t="shared" ref="CA50:CC50" si="84">CA$1</f>
        <v>1-Omy/R</v>
      </c>
      <c r="CB50" s="32" t="str">
        <f t="shared" si="84"/>
        <v>1-Omy/U</v>
      </c>
      <c r="CC50" s="33" t="str">
        <f t="shared" si="84"/>
        <v>1-ROX/U</v>
      </c>
      <c r="CD50" s="191"/>
      <c r="CE50" s="113" t="str">
        <f>$AQ50</f>
        <v>Quantity</v>
      </c>
      <c r="CF50" s="113" t="str">
        <f>$AR50</f>
        <v>Units</v>
      </c>
      <c r="CG50" s="485" t="str">
        <f>CG$1</f>
        <v>R</v>
      </c>
      <c r="CH50" s="31" t="str">
        <f t="shared" ref="CH50:CJ50" si="85">CH$1</f>
        <v>1Omy</v>
      </c>
      <c r="CI50" s="32" t="str">
        <f t="shared" si="85"/>
        <v>2U</v>
      </c>
      <c r="CJ50" s="33" t="str">
        <f t="shared" si="85"/>
        <v>3Ama</v>
      </c>
      <c r="CK50" s="191"/>
      <c r="CL50" s="113" t="str">
        <f>$AQ50</f>
        <v>Quantity</v>
      </c>
      <c r="CM50" s="113" t="str">
        <f>$AR50</f>
        <v>Units</v>
      </c>
      <c r="CN50" s="485" t="str">
        <f>CN$1</f>
        <v>R</v>
      </c>
      <c r="CO50" s="31" t="str">
        <f t="shared" ref="CO50:CQ50" si="86">CO$1</f>
        <v>1Omy</v>
      </c>
      <c r="CP50" s="32" t="str">
        <f t="shared" si="86"/>
        <v>2U</v>
      </c>
      <c r="CQ50" s="33" t="str">
        <f t="shared" si="86"/>
        <v>3Ama</v>
      </c>
      <c r="CR50" s="191"/>
      <c r="CS50" s="113" t="str">
        <f>$AQ50</f>
        <v>Quantity</v>
      </c>
      <c r="CT50" s="113" t="str">
        <f>$AR50</f>
        <v>Units</v>
      </c>
      <c r="CU50" s="485" t="str">
        <f>CU$1</f>
        <v>1-R/U</v>
      </c>
      <c r="CV50" s="31" t="str">
        <f t="shared" ref="CV50:CX50" si="87">CV$1</f>
        <v>1-Omy/R</v>
      </c>
      <c r="CW50" s="32" t="str">
        <f t="shared" si="87"/>
        <v>1-Omy/U</v>
      </c>
      <c r="CX50" s="33" t="str">
        <f t="shared" si="87"/>
        <v>1-ROX/U</v>
      </c>
      <c r="CY50" s="14"/>
    </row>
    <row r="51" spans="1:104">
      <c r="A51" s="83"/>
      <c r="B51" s="83"/>
      <c r="C51" s="83"/>
      <c r="D51" s="83"/>
      <c r="E51" s="14"/>
      <c r="F51" s="14"/>
      <c r="G51" s="83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16"/>
      <c r="AA51" s="271" t="s">
        <v>48</v>
      </c>
      <c r="AB51" s="257"/>
      <c r="AC51" s="254"/>
      <c r="AD51" s="158" t="s">
        <v>49</v>
      </c>
      <c r="AE51" s="117"/>
      <c r="AF51" s="255"/>
      <c r="AG51" s="105"/>
      <c r="AH51" s="106"/>
      <c r="AI51" s="17"/>
      <c r="AJ51" s="8"/>
      <c r="AK51" s="8"/>
      <c r="AL51" s="8"/>
      <c r="AM51" s="8"/>
      <c r="AP51" s="455" t="str">
        <f>E42</f>
        <v/>
      </c>
      <c r="AQ51" s="488" t="s">
        <v>5</v>
      </c>
      <c r="AR51" s="37" t="s">
        <v>4</v>
      </c>
      <c r="AS51" s="21" t="str">
        <f>IF(ISNUMBER(AJ51),AJ51-($G43*AJ50+$G42),"")</f>
        <v/>
      </c>
      <c r="AT51" s="21" t="str">
        <f>IF(ISNUMBER(AK51),AK51-($G43*AK50+$G42),"")</f>
        <v/>
      </c>
      <c r="AU51" s="21" t="str">
        <f>IF(ISNUMBER(AL51),AL51-($G43*AL50+$G42),"")</f>
        <v/>
      </c>
      <c r="AV51" s="21" t="str">
        <f>IF(ISNUMBER(AM51),AM51-($G43*AM50+$G42),"")</f>
        <v/>
      </c>
      <c r="AW51" s="107">
        <f>$AH50</f>
        <v>0</v>
      </c>
      <c r="AX51" s="107">
        <f>$AI50</f>
        <v>0</v>
      </c>
      <c r="AY51" s="73" t="str">
        <f>IF(ISNUMBER(AJ50),AJ50,"")</f>
        <v/>
      </c>
      <c r="AZ51" s="73" t="str">
        <f>IF(ISNUMBER(AK50),AK50,"")</f>
        <v/>
      </c>
      <c r="BA51" s="73" t="str">
        <f>IF(ISNUMBER(AL50),AL50,"")</f>
        <v/>
      </c>
      <c r="BB51" s="73" t="str">
        <f t="shared" ref="BB51" si="88">IF(ISNUMBER(AM50),AM50,"")</f>
        <v/>
      </c>
      <c r="BC51" s="166"/>
      <c r="BD51" s="176" t="str">
        <f>$AA44</f>
        <v>•</v>
      </c>
      <c r="BE51" s="193">
        <f>$D42</f>
        <v>0</v>
      </c>
      <c r="BF51" s="124">
        <f>$B43</f>
        <v>0</v>
      </c>
      <c r="BG51" s="194" t="str">
        <f>$E42</f>
        <v/>
      </c>
      <c r="BH51" s="195"/>
      <c r="BI51" s="196" t="str">
        <f>IF(ISNUMBER($AB53),$AB53,"")</f>
        <v/>
      </c>
      <c r="BJ51" s="489" t="str">
        <f>AH2</f>
        <v>O2 flow per cells</v>
      </c>
      <c r="BK51" s="489" t="str">
        <f>AI2</f>
        <v>pmol/(s*Mill)</v>
      </c>
      <c r="BL51" s="7" t="str">
        <f>IF(ISNUMBER(AS51),AS51/AJ43,"")</f>
        <v/>
      </c>
      <c r="BM51" s="7" t="str">
        <f>IF(ISNUMBER(AT51),AT51/AK43,"")</f>
        <v/>
      </c>
      <c r="BN51" s="7" t="str">
        <f>IF(ISNUMBER(AU51),AU51/AL43,"")</f>
        <v/>
      </c>
      <c r="BO51" s="7" t="str">
        <f>IF(ISNUMBER(AV51),AV51/AM43,"")</f>
        <v/>
      </c>
      <c r="BP51" s="194" t="str">
        <f>$E42</f>
        <v/>
      </c>
      <c r="BQ51" s="6" t="s">
        <v>19</v>
      </c>
      <c r="BR51" s="6" t="s">
        <v>20</v>
      </c>
      <c r="BS51" s="5" t="str">
        <f>IF(ISNUMBER(BL51),BL51/$AQ49,"")</f>
        <v/>
      </c>
      <c r="BT51" s="5" t="str">
        <f>IF(ISNUMBER(BM51),BM51/$AQ49,"")</f>
        <v/>
      </c>
      <c r="BU51" s="5" t="str">
        <f t="shared" ref="BU51" si="89">IF(ISNUMBER(BN51),BN51/$AQ49,"")</f>
        <v/>
      </c>
      <c r="BV51" s="5" t="str">
        <f>IF(ISNUMBER(BO51),BO51/$AQ49,"")</f>
        <v/>
      </c>
      <c r="BW51" s="194" t="str">
        <f>$E42</f>
        <v/>
      </c>
      <c r="BX51" s="6" t="s">
        <v>18</v>
      </c>
      <c r="BY51" s="6" t="s">
        <v>21</v>
      </c>
      <c r="BZ51" s="5" t="str">
        <f>IF(ISNUMBER(BN51),1-BL51/BN51,"")</f>
        <v/>
      </c>
      <c r="CA51" s="5" t="str">
        <f>IF(ISNUMBER(BM51),1-BM51/BL51,"")</f>
        <v/>
      </c>
      <c r="CB51" s="5" t="str">
        <f>IF(ISNUMBER(BM51),1-BM51/BN51,"")</f>
        <v/>
      </c>
      <c r="CC51" s="5" t="str">
        <f>IF(ISNUMBER(BN51),1-BO51/BN51,"")</f>
        <v/>
      </c>
      <c r="CD51" s="194" t="str">
        <f>$E42</f>
        <v/>
      </c>
      <c r="CE51" s="489" t="str">
        <f>AH3</f>
        <v>O2 flow per cells (mt: ROX-corr.)</v>
      </c>
      <c r="CF51" s="489" t="str">
        <f>AI2</f>
        <v>pmol/(s*Mill)</v>
      </c>
      <c r="CG51" s="7" t="str">
        <f>IF(ISNUMBER(BL51),BL51-$AR49,"")</f>
        <v/>
      </c>
      <c r="CH51" s="7" t="str">
        <f>IF(ISNUMBER(BM51),BM51-$AR49,"")</f>
        <v/>
      </c>
      <c r="CI51" s="7" t="str">
        <f>IF(ISNUMBER(BN51),BN51-$AR49,"")</f>
        <v/>
      </c>
      <c r="CJ51" s="7" t="str">
        <f>IF(ISNUMBER(BO51),BO51-$AR49,"")</f>
        <v/>
      </c>
      <c r="CK51" s="194" t="str">
        <f>$E42</f>
        <v/>
      </c>
      <c r="CL51" s="6" t="s">
        <v>3</v>
      </c>
      <c r="CM51" s="6" t="s">
        <v>1</v>
      </c>
      <c r="CN51" s="5" t="str">
        <f>IF(ISNUMBER(CG51),CG51/($AQ49-$AR49),"")</f>
        <v/>
      </c>
      <c r="CO51" s="5" t="str">
        <f>IF(ISNUMBER(CH51),CH51/($AQ49-$AR49),"")</f>
        <v/>
      </c>
      <c r="CP51" s="5" t="str">
        <f>IF(ISNUMBER(CI51),CI51/($AQ49-$AR49),"")</f>
        <v/>
      </c>
      <c r="CQ51" s="5" t="str">
        <f>IF(ISNUMBER(CJ51),CJ51/($AQ49-$AR49),"")</f>
        <v/>
      </c>
      <c r="CR51" s="194" t="str">
        <f>$E42</f>
        <v/>
      </c>
      <c r="CS51" s="6" t="s">
        <v>2</v>
      </c>
      <c r="CT51" s="6" t="s">
        <v>1</v>
      </c>
      <c r="CU51" s="5" t="str">
        <f>IF(ISNUMBER(CI51),1-CG51/CI51,"")</f>
        <v/>
      </c>
      <c r="CV51" s="5" t="str">
        <f>IF(ISNUMBER(CH51),1-CH51/CG51,"")</f>
        <v/>
      </c>
      <c r="CW51" s="5" t="str">
        <f>IF(ISNUMBER(CH51),1-CH51/CI51,"")</f>
        <v/>
      </c>
      <c r="CX51" s="5" t="str">
        <f>IF(ISNUMBER(CI51),1-CJ51/CI51,"")</f>
        <v/>
      </c>
      <c r="CY51" s="14"/>
    </row>
    <row r="52" spans="1:104">
      <c r="A52" s="83"/>
      <c r="B52" s="83"/>
      <c r="C52" s="83"/>
      <c r="D52" s="83"/>
      <c r="E52" s="83"/>
      <c r="F52" s="83"/>
      <c r="G52" s="83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26"/>
      <c r="AA52" s="272" t="s">
        <v>50</v>
      </c>
      <c r="AB52" s="258"/>
      <c r="AC52" s="259"/>
      <c r="AD52" s="158" t="s">
        <v>178</v>
      </c>
      <c r="AE52" s="256"/>
      <c r="AF52" s="255"/>
      <c r="AG52" s="274"/>
      <c r="AH52" s="275"/>
      <c r="AI52" s="275"/>
      <c r="AJ52" s="276"/>
      <c r="AK52" s="276"/>
      <c r="AL52" s="276"/>
      <c r="AM52" s="276"/>
      <c r="AN52" s="2"/>
      <c r="AO52" s="11"/>
      <c r="AP52" s="74"/>
      <c r="AQ52" s="75"/>
      <c r="AR52" s="75"/>
      <c r="AS52" s="3"/>
      <c r="AT52" s="3"/>
      <c r="AU52" s="3"/>
      <c r="AV52" s="3"/>
      <c r="AW52" s="4"/>
      <c r="AX52" s="4"/>
      <c r="AY52" s="2"/>
      <c r="AZ52" s="2"/>
      <c r="BA52" s="2"/>
      <c r="BB52" s="2"/>
      <c r="BC52" s="76"/>
      <c r="BD52" s="4"/>
      <c r="BE52" s="4"/>
      <c r="BF52" s="75"/>
      <c r="BG52" s="77"/>
      <c r="BH52" s="77"/>
      <c r="BI52" s="2"/>
      <c r="BJ52" s="4"/>
      <c r="BK52" s="4"/>
      <c r="BL52" s="3"/>
      <c r="BM52" s="3"/>
      <c r="BN52" s="3"/>
      <c r="BO52" s="3"/>
      <c r="BP52" s="14"/>
      <c r="BQ52" s="4"/>
      <c r="BR52" s="4"/>
      <c r="BS52" s="2"/>
      <c r="BT52" s="2"/>
      <c r="BU52" s="2"/>
      <c r="BV52" s="2"/>
      <c r="BW52" s="14"/>
      <c r="BX52" s="4"/>
      <c r="BY52" s="4"/>
      <c r="BZ52" s="2"/>
      <c r="CA52" s="2"/>
      <c r="CB52" s="2"/>
      <c r="CC52" s="2"/>
      <c r="CD52" s="13"/>
      <c r="CE52" s="4"/>
      <c r="CF52" s="4"/>
      <c r="CG52" s="3"/>
      <c r="CH52" s="3"/>
      <c r="CI52" s="3"/>
      <c r="CJ52" s="3"/>
      <c r="CK52" s="14"/>
      <c r="CL52" s="4"/>
      <c r="CM52" s="4"/>
      <c r="CN52" s="2"/>
      <c r="CO52" s="2"/>
      <c r="CP52" s="2"/>
      <c r="CQ52" s="2"/>
      <c r="CR52" s="14"/>
      <c r="CS52" s="4"/>
      <c r="CT52" s="4"/>
      <c r="CU52" s="2"/>
      <c r="CV52" s="2"/>
      <c r="CW52" s="2"/>
      <c r="CX52" s="2"/>
      <c r="CY52" s="14"/>
    </row>
    <row r="53" spans="1:104">
      <c r="A53" s="83"/>
      <c r="B53" s="83"/>
      <c r="C53" s="83"/>
      <c r="D53" s="83"/>
      <c r="E53" s="83"/>
      <c r="F53" s="83"/>
      <c r="G53" s="83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26"/>
      <c r="AA53" s="271" t="s">
        <v>51</v>
      </c>
      <c r="AB53" s="260"/>
      <c r="AC53" s="261"/>
      <c r="AD53" s="262" t="s">
        <v>52</v>
      </c>
      <c r="AE53" s="263">
        <v>-2</v>
      </c>
      <c r="AF53" s="255"/>
      <c r="AG53" s="274"/>
      <c r="AH53" s="274"/>
      <c r="AI53" s="274"/>
      <c r="AJ53" s="145"/>
      <c r="AK53" s="145"/>
      <c r="AL53" s="145"/>
      <c r="AM53" s="145"/>
      <c r="AN53" s="133"/>
      <c r="AO53" s="181"/>
      <c r="AP53" s="74"/>
      <c r="AQ53" s="142"/>
      <c r="AR53" s="142"/>
      <c r="AS53" s="135"/>
      <c r="AT53" s="135"/>
      <c r="AU53" s="135"/>
      <c r="AV53" s="135"/>
      <c r="AW53" s="127"/>
      <c r="AX53" s="127"/>
      <c r="AY53" s="133"/>
      <c r="AZ53" s="133"/>
      <c r="BA53" s="133"/>
      <c r="BB53" s="133"/>
      <c r="BC53" s="166"/>
      <c r="BD53" s="127"/>
      <c r="BE53" s="127"/>
      <c r="BF53" s="142"/>
      <c r="BG53" s="183"/>
      <c r="BH53" s="183"/>
      <c r="BI53" s="133"/>
      <c r="BJ53" s="127"/>
      <c r="BK53" s="127"/>
      <c r="BL53" s="135"/>
      <c r="BM53" s="135"/>
      <c r="BN53" s="135"/>
      <c r="BO53" s="135"/>
      <c r="BP53" s="14"/>
      <c r="BQ53" s="127"/>
      <c r="BR53" s="127"/>
      <c r="BS53" s="133"/>
      <c r="BT53" s="133"/>
      <c r="BU53" s="133"/>
      <c r="BV53" s="133"/>
      <c r="BW53" s="14"/>
      <c r="BX53" s="127"/>
      <c r="BY53" s="127"/>
      <c r="BZ53" s="133"/>
      <c r="CA53" s="133"/>
      <c r="CB53" s="133"/>
      <c r="CC53" s="133"/>
      <c r="CD53" s="13"/>
      <c r="CE53" s="127"/>
      <c r="CF53" s="127"/>
      <c r="CG53" s="135"/>
      <c r="CH53" s="135"/>
      <c r="CI53" s="135"/>
      <c r="CJ53" s="135"/>
      <c r="CK53" s="14"/>
      <c r="CL53" s="127"/>
      <c r="CM53" s="127"/>
      <c r="CN53" s="133"/>
      <c r="CO53" s="133"/>
      <c r="CP53" s="133"/>
      <c r="CQ53" s="133"/>
      <c r="CR53" s="14"/>
      <c r="CS53" s="127"/>
      <c r="CT53" s="127"/>
      <c r="CU53" s="133"/>
      <c r="CV53" s="133"/>
      <c r="CW53" s="133"/>
      <c r="CX53" s="133"/>
      <c r="CY53" s="14"/>
    </row>
    <row r="54" spans="1:104" ht="13.5" thickBot="1">
      <c r="A54" s="83"/>
      <c r="B54" s="83"/>
      <c r="C54" s="83"/>
      <c r="D54" s="83"/>
      <c r="E54" s="83"/>
      <c r="F54" s="83"/>
      <c r="G54" s="83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26"/>
      <c r="AA54" s="273" t="s">
        <v>53</v>
      </c>
      <c r="AB54" s="264">
        <v>2</v>
      </c>
      <c r="AC54" s="265" t="s">
        <v>54</v>
      </c>
      <c r="AD54" s="266" t="s">
        <v>55</v>
      </c>
      <c r="AE54" s="267">
        <v>2.5000000000000001E-2</v>
      </c>
      <c r="AF54" s="268"/>
      <c r="AG54" s="274"/>
      <c r="AH54" s="274"/>
      <c r="AI54" s="274"/>
      <c r="AJ54" s="145"/>
      <c r="AK54" s="145"/>
      <c r="AL54" s="145"/>
      <c r="AM54" s="145"/>
      <c r="AN54" s="133"/>
      <c r="AO54" s="181"/>
      <c r="AP54" s="74"/>
      <c r="AQ54" s="142"/>
      <c r="AR54" s="142"/>
      <c r="AS54" s="135"/>
      <c r="AT54" s="135"/>
      <c r="AU54" s="135"/>
      <c r="AV54" s="135"/>
      <c r="AW54" s="127"/>
      <c r="AX54" s="127"/>
      <c r="AY54" s="133"/>
      <c r="AZ54" s="133"/>
      <c r="BA54" s="133"/>
      <c r="BB54" s="133"/>
      <c r="BC54" s="166"/>
      <c r="BD54" s="127"/>
      <c r="BE54" s="127"/>
      <c r="BF54" s="142"/>
      <c r="BG54" s="183"/>
      <c r="BH54" s="183"/>
      <c r="BI54" s="133"/>
      <c r="BJ54" s="127"/>
      <c r="BK54" s="127"/>
      <c r="BL54" s="135"/>
      <c r="BM54" s="135"/>
      <c r="BN54" s="135"/>
      <c r="BO54" s="135"/>
      <c r="BP54" s="14"/>
      <c r="BQ54" s="127"/>
      <c r="BR54" s="127"/>
      <c r="BS54" s="133"/>
      <c r="BT54" s="133"/>
      <c r="BU54" s="133"/>
      <c r="BV54" s="133"/>
      <c r="BW54" s="14"/>
      <c r="BX54" s="127"/>
      <c r="BY54" s="127"/>
      <c r="BZ54" s="133"/>
      <c r="CA54" s="133"/>
      <c r="CB54" s="133"/>
      <c r="CC54" s="133"/>
      <c r="CD54" s="13"/>
      <c r="CE54" s="127"/>
      <c r="CF54" s="127"/>
      <c r="CG54" s="135"/>
      <c r="CH54" s="135"/>
      <c r="CI54" s="135"/>
      <c r="CJ54" s="135"/>
      <c r="CK54" s="14"/>
      <c r="CL54" s="127"/>
      <c r="CM54" s="127"/>
      <c r="CN54" s="133"/>
      <c r="CO54" s="133"/>
      <c r="CP54" s="133"/>
      <c r="CQ54" s="133"/>
      <c r="CR54" s="14"/>
      <c r="CS54" s="127"/>
      <c r="CT54" s="127"/>
      <c r="CU54" s="133"/>
      <c r="CV54" s="133"/>
      <c r="CW54" s="133"/>
      <c r="CX54" s="133"/>
      <c r="CY54" s="14"/>
    </row>
    <row r="55" spans="1:104">
      <c r="A55" s="83"/>
      <c r="B55" s="83"/>
      <c r="C55" s="83"/>
      <c r="D55" s="83"/>
      <c r="E55" s="83"/>
      <c r="F55" s="83"/>
      <c r="G55" s="83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26"/>
      <c r="AH55" s="127"/>
      <c r="AI55" s="127"/>
      <c r="AJ55" s="135"/>
      <c r="AK55" s="135"/>
      <c r="AL55" s="135"/>
      <c r="AM55" s="135"/>
      <c r="AN55" s="133"/>
      <c r="AO55" s="181"/>
      <c r="AP55" s="74"/>
      <c r="AQ55" s="142"/>
      <c r="AR55" s="142"/>
      <c r="AS55" s="135"/>
      <c r="AT55" s="135"/>
      <c r="AU55" s="135"/>
      <c r="AV55" s="135"/>
      <c r="AW55" s="127"/>
      <c r="AX55" s="127"/>
      <c r="AY55" s="133"/>
      <c r="AZ55" s="133"/>
      <c r="BA55" s="133"/>
      <c r="BB55" s="133"/>
      <c r="BC55" s="166"/>
      <c r="BD55" s="127"/>
      <c r="BE55" s="127"/>
      <c r="BF55" s="142"/>
      <c r="BG55" s="183"/>
      <c r="BH55" s="183"/>
      <c r="BI55" s="133"/>
      <c r="BJ55" s="127"/>
      <c r="BK55" s="127"/>
      <c r="BL55" s="135"/>
      <c r="BM55" s="135"/>
      <c r="BN55" s="135"/>
      <c r="BO55" s="135"/>
      <c r="BP55" s="14"/>
      <c r="BQ55" s="127"/>
      <c r="BV55" s="133"/>
      <c r="BW55" s="14"/>
      <c r="BX55" s="127"/>
      <c r="BY55" s="127"/>
      <c r="BZ55" s="133"/>
      <c r="CA55" s="133"/>
      <c r="CB55" s="133"/>
      <c r="CC55" s="133"/>
      <c r="CD55" s="13"/>
      <c r="CE55" s="127"/>
      <c r="CF55" s="127"/>
      <c r="CG55" s="135"/>
      <c r="CH55" s="135"/>
      <c r="CI55" s="135"/>
      <c r="CJ55" s="135"/>
      <c r="CK55" s="14"/>
      <c r="CL55" s="127"/>
      <c r="CM55" s="127"/>
      <c r="CN55" s="133"/>
      <c r="CO55" s="133"/>
      <c r="CP55" s="133"/>
      <c r="CQ55" s="133"/>
      <c r="CR55" s="14"/>
      <c r="CS55" s="127"/>
      <c r="CT55" s="127"/>
      <c r="CU55" s="133"/>
      <c r="CV55" s="133"/>
      <c r="CW55" s="133"/>
      <c r="CX55" s="133"/>
      <c r="CY55" s="14"/>
    </row>
    <row r="56" spans="1:104">
      <c r="A56" s="83"/>
      <c r="B56" s="83"/>
      <c r="C56" s="83"/>
      <c r="D56" s="83"/>
      <c r="E56" s="83"/>
      <c r="F56" s="83"/>
      <c r="G56" s="83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26"/>
      <c r="AH56" s="127"/>
      <c r="AI56" s="127"/>
      <c r="AJ56" s="135"/>
      <c r="AK56" s="135"/>
      <c r="AL56" s="135"/>
      <c r="AM56" s="135"/>
      <c r="AN56" s="133"/>
      <c r="AO56" s="181"/>
      <c r="AP56" s="74"/>
      <c r="AQ56" s="142"/>
      <c r="AR56" s="142"/>
      <c r="AS56" s="135"/>
      <c r="AT56" s="135"/>
      <c r="AU56" s="135"/>
      <c r="AV56" s="135"/>
      <c r="AW56" s="127"/>
      <c r="AX56" s="127"/>
      <c r="AY56" s="133"/>
      <c r="AZ56" s="133"/>
      <c r="BA56" s="133"/>
      <c r="BB56" s="133"/>
      <c r="BC56" s="166"/>
      <c r="BD56" s="127"/>
      <c r="BE56" s="127"/>
      <c r="BF56" s="142"/>
      <c r="BG56" s="183"/>
      <c r="BH56" s="183"/>
      <c r="BI56" s="133"/>
      <c r="BJ56" s="127"/>
      <c r="BK56" s="127"/>
      <c r="BL56" s="135"/>
      <c r="BM56" s="135"/>
      <c r="BN56" s="135"/>
      <c r="BO56" s="135"/>
      <c r="BP56" s="14"/>
      <c r="BQ56" s="127"/>
      <c r="BV56" s="133"/>
      <c r="BW56" s="14"/>
      <c r="BX56" s="127"/>
      <c r="BY56" s="127"/>
      <c r="BZ56" s="133"/>
      <c r="CA56" s="133"/>
      <c r="CB56" s="133"/>
      <c r="CC56" s="133"/>
      <c r="CD56" s="13"/>
      <c r="CE56" s="127"/>
      <c r="CF56" s="127"/>
      <c r="CG56" s="135"/>
      <c r="CH56" s="135"/>
      <c r="CI56" s="135"/>
      <c r="CJ56" s="135"/>
      <c r="CK56" s="14"/>
      <c r="CL56" s="127"/>
      <c r="CM56" s="127"/>
      <c r="CN56" s="133"/>
      <c r="CO56" s="133"/>
      <c r="CP56" s="133"/>
      <c r="CQ56" s="133"/>
      <c r="CR56" s="14"/>
      <c r="CS56" s="127"/>
      <c r="CT56" s="127"/>
      <c r="CU56" s="133"/>
      <c r="CV56" s="133"/>
      <c r="CW56" s="133"/>
      <c r="CX56" s="133"/>
      <c r="CY56" s="14"/>
    </row>
    <row r="57" spans="1:104">
      <c r="A57" s="83"/>
      <c r="B57" s="83"/>
      <c r="C57" s="83"/>
      <c r="D57" s="83"/>
      <c r="E57" s="83"/>
      <c r="F57" s="83"/>
      <c r="G57" s="83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AH57" s="127"/>
      <c r="AI57" s="127"/>
      <c r="AJ57" s="135"/>
      <c r="AK57" s="135"/>
      <c r="AL57" s="135"/>
      <c r="AM57" s="135"/>
      <c r="AN57" s="133"/>
      <c r="AO57" s="181"/>
      <c r="AP57" s="74"/>
      <c r="AQ57" s="142"/>
      <c r="AR57" s="142"/>
      <c r="AS57" s="135"/>
      <c r="AT57" s="135"/>
      <c r="AU57" s="135"/>
      <c r="AV57" s="135"/>
      <c r="AW57" s="127"/>
      <c r="AX57" s="127"/>
      <c r="AY57" s="133"/>
      <c r="AZ57" s="133"/>
      <c r="BA57" s="133"/>
      <c r="BB57" s="133"/>
      <c r="BC57" s="166"/>
      <c r="BD57" s="127"/>
      <c r="BE57" s="127"/>
      <c r="BF57" s="142"/>
      <c r="BG57" s="183"/>
      <c r="BH57" s="183"/>
      <c r="BI57" s="133"/>
      <c r="BJ57" s="127"/>
      <c r="BK57" s="127"/>
      <c r="BL57" s="135"/>
      <c r="BM57" s="135"/>
      <c r="BN57" s="135"/>
      <c r="BO57" s="135"/>
      <c r="BP57" s="14"/>
      <c r="BQ57" s="127"/>
      <c r="BV57" s="133"/>
      <c r="BW57" s="14"/>
      <c r="BX57" s="127"/>
      <c r="BY57" s="127"/>
      <c r="BZ57" s="133"/>
      <c r="CA57" s="133"/>
      <c r="CB57" s="133"/>
      <c r="CC57" s="133"/>
      <c r="CD57" s="13"/>
      <c r="CE57" s="127"/>
      <c r="CF57" s="127"/>
      <c r="CG57" s="135"/>
      <c r="CH57" s="135"/>
      <c r="CI57" s="135"/>
      <c r="CJ57" s="135"/>
      <c r="CK57" s="14"/>
      <c r="CL57" s="127"/>
      <c r="CM57" s="127"/>
      <c r="CN57" s="133"/>
      <c r="CO57" s="133"/>
      <c r="CP57" s="133"/>
      <c r="CQ57" s="133"/>
      <c r="CR57" s="14"/>
      <c r="CS57" s="127"/>
      <c r="CT57" s="127"/>
      <c r="CU57" s="133"/>
      <c r="CV57" s="133"/>
      <c r="CW57" s="133"/>
      <c r="CX57" s="133"/>
      <c r="CY57" s="14"/>
    </row>
    <row r="58" spans="1:104">
      <c r="A58" s="184"/>
      <c r="B58" s="133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26"/>
      <c r="AH58" s="127"/>
      <c r="AI58" s="127"/>
      <c r="AJ58" s="135"/>
      <c r="AK58" s="135"/>
      <c r="AL58" s="135"/>
      <c r="AM58" s="135"/>
      <c r="AN58" s="133"/>
      <c r="AO58" s="181"/>
      <c r="AP58" s="74"/>
      <c r="AQ58" s="142"/>
      <c r="AR58" s="142"/>
      <c r="AS58" s="26" t="str">
        <f>IF(ISNUMBER(AJ58),AJ58-($D51*AJ57+$E51),"")</f>
        <v/>
      </c>
      <c r="AT58" s="26" t="str">
        <f>IF(ISNUMBER(AK58),AK58-($D51*AK57+$E51),"")</f>
        <v/>
      </c>
      <c r="AU58" s="26"/>
      <c r="AV58" s="26" t="str">
        <f>IF(ISNUMBER(AM58),AM58-($D51*AM57+$E51),"")</f>
        <v/>
      </c>
      <c r="AW58" s="127"/>
      <c r="AX58" s="127"/>
      <c r="AY58" s="133"/>
      <c r="AZ58" s="133"/>
      <c r="BA58" s="133"/>
      <c r="BB58" s="133"/>
      <c r="BC58" s="166"/>
      <c r="BD58" s="127"/>
      <c r="BE58" s="127"/>
      <c r="BF58" s="142"/>
      <c r="BG58" s="183"/>
      <c r="BH58" s="183"/>
      <c r="BI58" s="133"/>
      <c r="BJ58" s="127"/>
      <c r="BK58" s="127"/>
      <c r="BL58" s="78" t="str">
        <f>IF(ISNUMBER(AS58),AS58/AJ50,"")</f>
        <v/>
      </c>
      <c r="BM58" s="78" t="str">
        <f>IF(ISNUMBER(AT58),AT58/AK50,"")</f>
        <v/>
      </c>
      <c r="BN58" s="78"/>
      <c r="BO58" s="78" t="str">
        <f>IF(ISNUMBER(AV58),AV58/AM50,"")</f>
        <v/>
      </c>
      <c r="BP58" s="117"/>
      <c r="BQ58" s="141"/>
      <c r="BV58" s="24"/>
      <c r="BW58" s="117"/>
      <c r="BX58" s="141"/>
      <c r="BY58" s="141"/>
      <c r="BZ58" s="27" t="s">
        <v>0</v>
      </c>
      <c r="CA58" s="24" t="str">
        <f>IF(ISNUMBER(BL58),1-BL58/BM58,"")</f>
        <v/>
      </c>
      <c r="CB58" s="24"/>
      <c r="CC58" s="24"/>
      <c r="CD58" s="197"/>
      <c r="CE58" s="141"/>
      <c r="CF58" s="141"/>
      <c r="CG58" s="147"/>
      <c r="CH58" s="147"/>
      <c r="CI58" s="147"/>
      <c r="CJ58" s="147"/>
      <c r="CK58" s="117"/>
      <c r="CL58" s="141"/>
      <c r="CM58" s="141"/>
      <c r="CN58" s="134"/>
      <c r="CO58" s="134"/>
      <c r="CP58" s="134"/>
      <c r="CQ58" s="134"/>
      <c r="CR58" s="117"/>
      <c r="CS58" s="141"/>
      <c r="CT58" s="141"/>
      <c r="CU58" s="134"/>
      <c r="CV58" s="134"/>
      <c r="CW58" s="134"/>
      <c r="CX58" s="134"/>
      <c r="CY58" s="117"/>
    </row>
    <row r="59" spans="1:104">
      <c r="A59" s="184"/>
      <c r="B59" s="133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26"/>
      <c r="AH59" s="127"/>
      <c r="AI59" s="127"/>
      <c r="AJ59" s="135"/>
      <c r="AK59" s="135"/>
      <c r="AL59" s="135"/>
      <c r="AM59" s="135"/>
      <c r="AN59" s="133"/>
      <c r="AO59" s="181"/>
      <c r="AP59" s="74"/>
      <c r="AQ59" s="142"/>
      <c r="AR59" s="142"/>
      <c r="AS59" s="147"/>
      <c r="AT59" s="147"/>
      <c r="AU59" s="147"/>
      <c r="AV59" s="147"/>
      <c r="AW59" s="127"/>
      <c r="AX59" s="127"/>
      <c r="AY59" s="133"/>
      <c r="AZ59" s="133"/>
      <c r="BA59" s="133"/>
      <c r="BB59" s="133"/>
      <c r="BC59" s="166"/>
      <c r="BD59" s="127"/>
      <c r="BE59" s="127"/>
      <c r="BF59" s="142"/>
      <c r="BG59" s="183"/>
      <c r="BH59" s="183"/>
      <c r="BI59" s="133"/>
      <c r="BJ59" s="127"/>
      <c r="BK59" s="127"/>
      <c r="BL59" s="147"/>
      <c r="BM59" s="147"/>
      <c r="BN59" s="147"/>
      <c r="BO59" s="147"/>
      <c r="BP59" s="117"/>
      <c r="BQ59" s="141"/>
      <c r="BV59" s="134"/>
      <c r="BW59" s="117"/>
      <c r="BX59" s="141"/>
      <c r="BY59" s="141"/>
      <c r="BZ59" s="134"/>
      <c r="CA59" s="134"/>
      <c r="CB59" s="134"/>
      <c r="CC59" s="134"/>
      <c r="CD59" s="197"/>
      <c r="CE59" s="141"/>
      <c r="CF59" s="141"/>
      <c r="CG59" s="147"/>
      <c r="CH59" s="147"/>
      <c r="CI59" s="147"/>
      <c r="CJ59" s="147"/>
      <c r="CK59" s="117"/>
      <c r="CL59" s="141"/>
      <c r="CM59" s="141"/>
      <c r="CN59" s="134"/>
      <c r="CO59" s="134"/>
      <c r="CP59" s="134"/>
      <c r="CQ59" s="134"/>
      <c r="CR59" s="117"/>
      <c r="CS59" s="141"/>
      <c r="CT59" s="141"/>
      <c r="CU59" s="134"/>
      <c r="CV59" s="134"/>
      <c r="CW59" s="134"/>
      <c r="CX59" s="134"/>
      <c r="CY59" s="117"/>
    </row>
    <row r="60" spans="1:104" ht="13.5" thickBot="1">
      <c r="A60" s="460" t="s">
        <v>68</v>
      </c>
      <c r="B60" s="198" t="str">
        <f>$G$22</f>
        <v>DatLab 7 Template 16-08-02</v>
      </c>
      <c r="C60" s="199"/>
      <c r="D60" s="199"/>
      <c r="E60" s="199"/>
      <c r="F60" s="199"/>
      <c r="G60" s="199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1"/>
      <c r="AA60" s="202"/>
      <c r="AB60" s="202"/>
      <c r="AC60" s="202"/>
      <c r="AD60" s="202"/>
      <c r="AE60" s="202"/>
      <c r="AF60" s="202"/>
      <c r="AG60" s="202"/>
      <c r="AH60" s="12" t="str">
        <f>$B60</f>
        <v>DatLab 7 Template 16-08-02</v>
      </c>
      <c r="AI60" s="161"/>
      <c r="AJ60" s="203"/>
      <c r="AK60" s="203"/>
      <c r="AL60" s="203"/>
      <c r="AM60" s="203"/>
      <c r="AN60" s="204"/>
      <c r="AO60" s="205"/>
      <c r="AP60" s="206"/>
      <c r="AQ60" s="79" t="str">
        <f>$B60</f>
        <v>DatLab 7 Template 16-08-02</v>
      </c>
      <c r="AR60" s="161"/>
      <c r="AS60" s="203"/>
      <c r="AT60" s="203"/>
      <c r="AU60" s="203"/>
      <c r="AV60" s="203"/>
      <c r="AW60" s="161"/>
      <c r="AX60" s="161"/>
      <c r="AY60" s="204"/>
      <c r="AZ60" s="204"/>
      <c r="BA60" s="204"/>
      <c r="BB60" s="204"/>
      <c r="BC60" s="207"/>
      <c r="BD60" s="161"/>
      <c r="BE60" s="161"/>
      <c r="BF60" s="61"/>
      <c r="BG60" s="208"/>
      <c r="BH60" s="208"/>
      <c r="BI60" s="204"/>
      <c r="BJ60" s="79" t="str">
        <f>$B60</f>
        <v>DatLab 7 Template 16-08-02</v>
      </c>
      <c r="BK60" s="161"/>
      <c r="BL60" s="203"/>
      <c r="BM60" s="203"/>
      <c r="BN60" s="203"/>
      <c r="BO60" s="203"/>
      <c r="BP60" s="209"/>
      <c r="BQ60" s="79" t="str">
        <f>$B60</f>
        <v>DatLab 7 Template 16-08-02</v>
      </c>
      <c r="BR60" s="202"/>
      <c r="BS60" s="199"/>
      <c r="BT60" s="199"/>
      <c r="BU60" s="199"/>
      <c r="BV60" s="204"/>
      <c r="BW60" s="209"/>
      <c r="BX60" s="79" t="str">
        <f>$B60</f>
        <v>DatLab 7 Template 16-08-02</v>
      </c>
      <c r="BY60" s="161"/>
      <c r="BZ60" s="204"/>
      <c r="CA60" s="204"/>
      <c r="CB60" s="204"/>
      <c r="CC60" s="204"/>
      <c r="CD60" s="210"/>
      <c r="CE60" s="79" t="str">
        <f>$B60</f>
        <v>DatLab 7 Template 16-08-02</v>
      </c>
      <c r="CF60" s="161"/>
      <c r="CG60" s="203"/>
      <c r="CH60" s="203"/>
      <c r="CI60" s="203"/>
      <c r="CJ60" s="203"/>
      <c r="CK60" s="209"/>
      <c r="CL60" s="79" t="str">
        <f>$B60</f>
        <v>DatLab 7 Template 16-08-02</v>
      </c>
      <c r="CM60" s="161"/>
      <c r="CN60" s="204"/>
      <c r="CO60" s="204"/>
      <c r="CP60" s="204"/>
      <c r="CQ60" s="204"/>
      <c r="CR60" s="209"/>
      <c r="CS60" s="79" t="str">
        <f>$B60</f>
        <v>DatLab 7 Template 16-08-02</v>
      </c>
      <c r="CT60" s="161"/>
      <c r="CU60" s="204"/>
      <c r="CV60" s="204"/>
      <c r="CW60" s="204"/>
      <c r="CX60" s="204"/>
      <c r="CY60" s="209"/>
    </row>
    <row r="61" spans="1:104">
      <c r="A61" s="331" t="s">
        <v>105</v>
      </c>
      <c r="B61" s="285" t="str">
        <f>AA64</f>
        <v>•</v>
      </c>
      <c r="C61" s="277"/>
      <c r="F61" s="55" t="s">
        <v>16</v>
      </c>
      <c r="G61" s="56">
        <f>AC65</f>
        <v>0</v>
      </c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425"/>
      <c r="AC61" s="110"/>
      <c r="AD61" s="110"/>
      <c r="AE61" s="110"/>
      <c r="AF61" s="110"/>
      <c r="AG61" s="110"/>
      <c r="AH61" s="110"/>
      <c r="AI61" s="180" t="s">
        <v>65</v>
      </c>
      <c r="AJ61" s="485" t="str">
        <f>AJ$1</f>
        <v>R</v>
      </c>
      <c r="AK61" s="31" t="str">
        <f t="shared" ref="AK61:AM61" si="90">AK$1</f>
        <v>1Omy</v>
      </c>
      <c r="AL61" s="32" t="str">
        <f t="shared" si="90"/>
        <v>2U</v>
      </c>
      <c r="AM61" s="33" t="str">
        <f t="shared" si="90"/>
        <v>3Ama</v>
      </c>
      <c r="AN61" s="133"/>
      <c r="AO61" s="181"/>
      <c r="AP61" s="74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8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3"/>
      <c r="BR61" s="143"/>
      <c r="BS61" s="143"/>
      <c r="BT61" s="143"/>
      <c r="BU61" s="143"/>
      <c r="BV61" s="143"/>
      <c r="BW61" s="14"/>
      <c r="BY61" s="143"/>
      <c r="BZ61" s="143"/>
      <c r="CA61" s="143"/>
      <c r="CB61" s="143"/>
      <c r="CC61" s="143"/>
      <c r="CD61" s="13"/>
      <c r="CF61" s="143"/>
      <c r="CG61" s="143"/>
      <c r="CH61" s="143"/>
      <c r="CI61" s="143"/>
      <c r="CJ61" s="143"/>
      <c r="CK61" s="13"/>
      <c r="CM61" s="143"/>
      <c r="CN61" s="143"/>
      <c r="CO61" s="143"/>
      <c r="CP61" s="143"/>
      <c r="CQ61" s="143"/>
      <c r="CR61" s="13"/>
      <c r="CT61" s="143"/>
      <c r="CU61" s="143"/>
      <c r="CV61" s="143"/>
      <c r="CW61" s="143"/>
      <c r="CX61" s="143"/>
      <c r="CY61" s="13"/>
    </row>
    <row r="62" spans="1:104">
      <c r="A62" s="452" t="str">
        <f>E62</f>
        <v/>
      </c>
      <c r="B62" s="286" t="s">
        <v>26</v>
      </c>
      <c r="C62" s="88">
        <f>AB67</f>
        <v>0</v>
      </c>
      <c r="D62" s="88">
        <f>AB69</f>
        <v>0</v>
      </c>
      <c r="E62" s="278" t="str">
        <f>IF(ISNUMBER(AB70),AB70+0.01*AB71,"")</f>
        <v/>
      </c>
      <c r="F62" s="279" t="s">
        <v>10</v>
      </c>
      <c r="G62" s="98">
        <f>AE73</f>
        <v>-2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240" t="str">
        <f>$E62</f>
        <v/>
      </c>
      <c r="AA62" s="176"/>
      <c r="AB62" s="176"/>
      <c r="AC62" s="176"/>
      <c r="AD62" s="176"/>
      <c r="AE62" s="176"/>
      <c r="AF62" s="176"/>
      <c r="AG62" s="176"/>
      <c r="AH62" s="57" t="s">
        <v>215</v>
      </c>
      <c r="AI62" s="58" t="s">
        <v>12</v>
      </c>
      <c r="AJ62" s="182">
        <f>AJ66</f>
        <v>0</v>
      </c>
      <c r="AK62" s="182">
        <f t="shared" ref="AK62:AM62" si="91">AK66</f>
        <v>0</v>
      </c>
      <c r="AL62" s="182">
        <f t="shared" si="91"/>
        <v>0</v>
      </c>
      <c r="AM62" s="182">
        <f t="shared" si="91"/>
        <v>0</v>
      </c>
      <c r="AN62" s="133"/>
      <c r="AO62" s="181"/>
      <c r="AP62" s="74"/>
      <c r="AQ62" s="142"/>
      <c r="AR62" s="142"/>
      <c r="AS62" s="135"/>
      <c r="AT62" s="135"/>
      <c r="AU62" s="135"/>
      <c r="AV62" s="135"/>
      <c r="AW62" s="127"/>
      <c r="AX62" s="127"/>
      <c r="AY62" s="133"/>
      <c r="AZ62" s="133"/>
      <c r="BA62" s="133"/>
      <c r="BB62" s="133"/>
      <c r="BC62" s="166"/>
      <c r="BD62" s="127"/>
      <c r="BE62" s="127"/>
      <c r="BF62" s="142"/>
      <c r="BG62" s="183"/>
      <c r="BH62" s="183"/>
      <c r="BI62" s="133"/>
      <c r="BJ62" s="127"/>
      <c r="BK62" s="127"/>
      <c r="BL62" s="135"/>
      <c r="BM62" s="135"/>
      <c r="BN62" s="135"/>
      <c r="BO62" s="135"/>
      <c r="BP62" s="14"/>
      <c r="BQ62" s="127"/>
      <c r="BR62" s="127"/>
      <c r="BS62" s="133"/>
      <c r="BT62" s="133"/>
      <c r="BU62" s="133"/>
      <c r="BV62" s="133"/>
      <c r="BW62" s="14"/>
      <c r="BX62" s="127"/>
      <c r="BY62" s="127"/>
      <c r="BZ62" s="133"/>
      <c r="CA62" s="133"/>
      <c r="CB62" s="133"/>
      <c r="CC62" s="133"/>
      <c r="CD62" s="13"/>
      <c r="CE62" s="127"/>
      <c r="CF62" s="127"/>
      <c r="CG62" s="135"/>
      <c r="CH62" s="135"/>
      <c r="CI62" s="135"/>
      <c r="CJ62" s="135"/>
      <c r="CK62" s="14"/>
      <c r="CL62" s="127"/>
      <c r="CM62" s="127"/>
      <c r="CN62" s="133"/>
      <c r="CO62" s="133"/>
      <c r="CP62" s="133"/>
      <c r="CQ62" s="133"/>
      <c r="CR62" s="14"/>
      <c r="CS62" s="127"/>
      <c r="CT62" s="127"/>
      <c r="CU62" s="133"/>
      <c r="CV62" s="133"/>
      <c r="CW62" s="133"/>
      <c r="CX62" s="133"/>
      <c r="CY62" s="14"/>
    </row>
    <row r="63" spans="1:104" ht="13.5" thickBot="1">
      <c r="A63" s="457" t="s">
        <v>85</v>
      </c>
      <c r="B63" s="280">
        <f>AB68</f>
        <v>0</v>
      </c>
      <c r="C63" s="281" t="s">
        <v>35</v>
      </c>
      <c r="D63" s="281" t="s">
        <v>181</v>
      </c>
      <c r="E63" s="22">
        <f>E64/G64</f>
        <v>0</v>
      </c>
      <c r="F63" s="279" t="s">
        <v>11</v>
      </c>
      <c r="G63" s="99">
        <f>AE74</f>
        <v>2.5000000000000001E-2</v>
      </c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463" t="s">
        <v>80</v>
      </c>
      <c r="AA63" s="133" t="s">
        <v>83</v>
      </c>
      <c r="AB63" s="51"/>
      <c r="AC63" s="110" t="str">
        <f>$G$3</f>
        <v>DatLab 7</v>
      </c>
      <c r="AD63" s="51"/>
      <c r="AE63" s="51"/>
      <c r="AF63" s="96"/>
      <c r="AG63" s="51"/>
      <c r="AH63" s="59" t="s">
        <v>8</v>
      </c>
      <c r="AI63" s="59" t="s">
        <v>183</v>
      </c>
      <c r="AJ63" s="60">
        <f>$E63-($E63*AJ62/1000)/2</f>
        <v>0</v>
      </c>
      <c r="AK63" s="60">
        <f>$E63-($E63*(SUM(AJ62:AK62))/1000)/2</f>
        <v>0</v>
      </c>
      <c r="AL63" s="60">
        <f>$E63-($E63*(SUM(AJ62:AL62))/1000)/2</f>
        <v>0</v>
      </c>
      <c r="AM63" s="60">
        <f>$E63-($E63*(SUM(AJ62:AM62))/1000)/2</f>
        <v>0</v>
      </c>
      <c r="AN63" s="133"/>
      <c r="AO63" s="181"/>
      <c r="AP63" s="74"/>
      <c r="AQ63" s="142"/>
      <c r="AR63" s="142"/>
      <c r="AS63" s="135"/>
      <c r="AT63" s="135"/>
      <c r="AU63" s="135"/>
      <c r="AV63" s="135"/>
      <c r="AW63" s="127"/>
      <c r="AX63" s="127"/>
      <c r="AY63" s="133"/>
      <c r="AZ63" s="133"/>
      <c r="BA63" s="133"/>
      <c r="BB63" s="133"/>
      <c r="BC63" s="166"/>
      <c r="BD63" s="127"/>
      <c r="BE63" s="127"/>
      <c r="BF63" s="142"/>
      <c r="BG63" s="183"/>
      <c r="BH63" s="183"/>
      <c r="BI63" s="133"/>
      <c r="BJ63" s="127"/>
      <c r="BK63" s="127"/>
      <c r="BL63" s="135"/>
      <c r="BM63" s="135"/>
      <c r="BN63" s="135"/>
      <c r="BO63" s="135"/>
      <c r="BP63" s="14"/>
      <c r="BQ63" s="127"/>
      <c r="BR63" s="127"/>
      <c r="BS63" s="133"/>
      <c r="BT63" s="133"/>
      <c r="BU63" s="133"/>
      <c r="BV63" s="133"/>
      <c r="BW63" s="14"/>
      <c r="BX63" s="127"/>
      <c r="BY63" s="127"/>
      <c r="BZ63" s="133"/>
      <c r="CA63" s="133"/>
      <c r="CB63" s="133"/>
      <c r="CC63" s="133"/>
      <c r="CD63" s="13"/>
      <c r="CE63" s="127"/>
      <c r="CF63" s="127"/>
      <c r="CG63" s="135"/>
      <c r="CH63" s="135"/>
      <c r="CI63" s="135"/>
      <c r="CJ63" s="135"/>
      <c r="CK63" s="14"/>
      <c r="CL63" s="127"/>
      <c r="CM63" s="127"/>
      <c r="CN63" s="133"/>
      <c r="CO63" s="133"/>
      <c r="CP63" s="133"/>
      <c r="CQ63" s="133"/>
      <c r="CR63" s="14"/>
      <c r="CS63" s="127"/>
      <c r="CT63" s="127"/>
      <c r="CU63" s="133"/>
      <c r="CV63" s="133"/>
      <c r="CW63" s="133"/>
      <c r="CX63" s="133"/>
      <c r="CY63" s="14"/>
      <c r="CZ63" s="10" t="s">
        <v>9</v>
      </c>
    </row>
    <row r="64" spans="1:104" ht="14.25" thickTop="1" thickBot="1">
      <c r="A64" s="184"/>
      <c r="B64" s="282">
        <f>AB66</f>
        <v>0</v>
      </c>
      <c r="C64" s="283" t="s">
        <v>7</v>
      </c>
      <c r="D64" s="283" t="s">
        <v>182</v>
      </c>
      <c r="E64" s="100">
        <f>AB73</f>
        <v>0</v>
      </c>
      <c r="F64" s="284" t="s">
        <v>36</v>
      </c>
      <c r="G64" s="62">
        <f>AB74</f>
        <v>2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241" t="s">
        <v>33</v>
      </c>
      <c r="AA64" s="211" t="s">
        <v>177</v>
      </c>
      <c r="AB64" s="242"/>
      <c r="AC64" s="242"/>
      <c r="AD64" s="242"/>
      <c r="AE64" s="242"/>
      <c r="AF64" s="243"/>
      <c r="AG64" s="117"/>
      <c r="AH64" s="117"/>
      <c r="AI64" s="117"/>
      <c r="AJ64" s="117"/>
      <c r="AK64" s="117"/>
      <c r="AL64" s="117"/>
      <c r="AM64" s="117"/>
      <c r="AP64" s="74"/>
      <c r="AS64" s="135"/>
      <c r="AT64" s="135"/>
      <c r="AU64" s="135"/>
      <c r="AV64" s="135"/>
      <c r="BC64" s="166"/>
      <c r="BD64" s="127"/>
      <c r="BE64" s="127"/>
      <c r="BF64" s="142"/>
      <c r="BG64" s="183"/>
      <c r="BH64" s="183"/>
      <c r="BI64" s="133"/>
      <c r="BJ64" s="127"/>
      <c r="BK64" s="127"/>
      <c r="BL64" s="135"/>
      <c r="BM64" s="135"/>
      <c r="BN64" s="135"/>
      <c r="BO64" s="135"/>
      <c r="BP64" s="14"/>
      <c r="BQ64" s="127"/>
      <c r="BR64" s="127"/>
      <c r="BS64" s="133"/>
      <c r="BT64" s="133"/>
      <c r="BU64" s="133"/>
      <c r="BV64" s="133"/>
      <c r="BW64" s="14"/>
      <c r="BX64" s="127"/>
      <c r="BY64" s="127"/>
      <c r="BZ64" s="133"/>
      <c r="CA64" s="133"/>
      <c r="CB64" s="133"/>
      <c r="CC64" s="133"/>
      <c r="CD64" s="13"/>
      <c r="CE64" s="127"/>
      <c r="CF64" s="127"/>
      <c r="CG64" s="135"/>
      <c r="CH64" s="135"/>
      <c r="CI64" s="135"/>
      <c r="CJ64" s="135"/>
      <c r="CK64" s="14"/>
      <c r="CL64" s="127"/>
      <c r="CM64" s="127"/>
      <c r="CN64" s="133"/>
      <c r="CO64" s="133"/>
      <c r="CP64" s="133"/>
      <c r="CQ64" s="133"/>
      <c r="CR64" s="14"/>
      <c r="CS64" s="127"/>
      <c r="CT64" s="127"/>
      <c r="CU64" s="133"/>
      <c r="CV64" s="133"/>
      <c r="CW64" s="133"/>
      <c r="CX64" s="133"/>
      <c r="CY64" s="14"/>
      <c r="CZ64" s="101" t="s">
        <v>66</v>
      </c>
    </row>
    <row r="65" spans="1:103" ht="13.5" thickBot="1">
      <c r="A65" s="83" t="s">
        <v>69</v>
      </c>
      <c r="B65" s="63"/>
      <c r="C65" s="134"/>
      <c r="D65" s="41"/>
      <c r="E65" s="41"/>
      <c r="F65" s="469" t="s">
        <v>166</v>
      </c>
      <c r="G65" s="469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AA65" s="269"/>
      <c r="AB65" s="244" t="s">
        <v>56</v>
      </c>
      <c r="AC65" s="245"/>
      <c r="AD65" s="246" t="s">
        <v>37</v>
      </c>
      <c r="AE65" s="247" t="s">
        <v>38</v>
      </c>
      <c r="AF65" s="248"/>
      <c r="AG65" s="102"/>
      <c r="AH65" s="15"/>
      <c r="AI65" s="15"/>
      <c r="AJ65" s="485"/>
      <c r="AK65" s="31"/>
      <c r="AL65" s="32"/>
      <c r="AM65" s="33"/>
      <c r="AN65" s="133"/>
      <c r="AO65" s="181"/>
      <c r="AP65" s="74"/>
      <c r="AS65" s="135"/>
      <c r="AT65" s="135"/>
      <c r="AU65" s="135"/>
      <c r="AV65" s="135"/>
      <c r="AW65" s="127"/>
      <c r="AX65" s="127"/>
      <c r="AY65" s="133"/>
      <c r="AZ65" s="133"/>
      <c r="BA65" s="133"/>
      <c r="BB65" s="133"/>
      <c r="BC65" s="166"/>
      <c r="BD65" s="127"/>
      <c r="BE65" s="127"/>
      <c r="BF65" s="142"/>
      <c r="BG65" s="183"/>
      <c r="BH65" s="183"/>
      <c r="BI65" s="133"/>
      <c r="BJ65" s="127"/>
      <c r="BK65" s="127"/>
      <c r="BL65" s="135"/>
      <c r="BM65" s="135"/>
      <c r="BN65" s="135"/>
      <c r="BO65" s="135"/>
      <c r="BP65" s="14"/>
      <c r="BQ65" s="127"/>
      <c r="BR65" s="127"/>
      <c r="BS65" s="133"/>
      <c r="BT65" s="133"/>
      <c r="BU65" s="133"/>
      <c r="BV65" s="133"/>
      <c r="BW65" s="14"/>
      <c r="BX65" s="127"/>
      <c r="BY65" s="127"/>
      <c r="BZ65" s="133"/>
      <c r="CA65" s="133"/>
      <c r="CB65" s="133"/>
      <c r="CC65" s="133"/>
      <c r="CD65" s="13"/>
      <c r="CE65" s="127"/>
      <c r="CF65" s="127"/>
      <c r="CG65" s="135"/>
      <c r="CH65" s="135"/>
      <c r="CI65" s="135"/>
      <c r="CJ65" s="135"/>
      <c r="CK65" s="14"/>
      <c r="CL65" s="127"/>
      <c r="CM65" s="127"/>
      <c r="CN65" s="133"/>
      <c r="CO65" s="133"/>
      <c r="CP65" s="133"/>
      <c r="CQ65" s="133"/>
      <c r="CR65" s="14"/>
      <c r="CS65" s="127"/>
      <c r="CT65" s="127"/>
      <c r="CU65" s="133"/>
      <c r="CV65" s="133"/>
      <c r="CW65" s="133"/>
      <c r="CX65" s="133"/>
      <c r="CY65" s="14"/>
    </row>
    <row r="66" spans="1:103">
      <c r="A66" s="9" t="s">
        <v>70</v>
      </c>
      <c r="B66" s="83"/>
      <c r="C66" s="13"/>
      <c r="D66" s="185"/>
      <c r="E66" s="8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26"/>
      <c r="AA66" s="270" t="s">
        <v>39</v>
      </c>
      <c r="AB66" s="249"/>
      <c r="AC66" s="250"/>
      <c r="AD66" s="251" t="s">
        <v>40</v>
      </c>
      <c r="AE66" s="247"/>
      <c r="AF66" s="252"/>
      <c r="AG66" s="102"/>
      <c r="AH66" s="186"/>
      <c r="AI66" s="186"/>
      <c r="AJ66" s="133"/>
      <c r="AK66" s="133"/>
      <c r="AL66" s="133"/>
      <c r="AM66" s="133"/>
      <c r="AN66" s="133"/>
      <c r="AO66" s="181"/>
      <c r="AP66" s="74"/>
      <c r="AQ66" s="64" t="s">
        <v>17</v>
      </c>
      <c r="AR66" s="187"/>
      <c r="AS66" s="135"/>
      <c r="AT66" s="135"/>
      <c r="AU66" s="135"/>
      <c r="AV66" s="135"/>
      <c r="AW66" s="127"/>
      <c r="AX66" s="127"/>
      <c r="AY66" s="133"/>
      <c r="AZ66" s="133"/>
      <c r="BA66" s="133"/>
      <c r="BB66" s="133"/>
      <c r="BC66" s="166"/>
      <c r="BD66" s="127"/>
      <c r="BE66" s="127"/>
      <c r="BF66" s="142"/>
      <c r="BG66" s="183"/>
      <c r="BH66" s="183"/>
      <c r="BI66" s="133"/>
      <c r="BJ66" s="127"/>
      <c r="BK66" s="127"/>
      <c r="BL66" s="135"/>
      <c r="BM66" s="135"/>
      <c r="BN66" s="135"/>
      <c r="BO66" s="135"/>
      <c r="BP66" s="14"/>
      <c r="BQ66" s="127"/>
      <c r="BR66" s="127"/>
      <c r="BS66" s="133"/>
      <c r="BT66" s="133"/>
      <c r="BU66" s="133"/>
      <c r="BV66" s="133"/>
      <c r="BW66" s="14"/>
      <c r="BX66" s="127"/>
      <c r="BY66" s="127"/>
      <c r="BZ66" s="133"/>
      <c r="CA66" s="133"/>
      <c r="CB66" s="133"/>
      <c r="CC66" s="133"/>
      <c r="CD66" s="13"/>
      <c r="CE66" s="127"/>
      <c r="CF66" s="127"/>
      <c r="CG66" s="135"/>
      <c r="CH66" s="135"/>
      <c r="CI66" s="135"/>
      <c r="CJ66" s="135"/>
      <c r="CK66" s="14"/>
      <c r="CL66" s="127"/>
      <c r="CM66" s="127"/>
      <c r="CN66" s="133"/>
      <c r="CO66" s="133"/>
      <c r="CP66" s="133"/>
      <c r="CQ66" s="133"/>
      <c r="CR66" s="14"/>
      <c r="CS66" s="127"/>
      <c r="CT66" s="127"/>
      <c r="CU66" s="133"/>
      <c r="CV66" s="133"/>
      <c r="CW66" s="133"/>
      <c r="CX66" s="133"/>
      <c r="CY66" s="14"/>
    </row>
    <row r="67" spans="1:103" ht="13.5" thickBot="1">
      <c r="A67" s="83"/>
      <c r="B67" s="83"/>
      <c r="C67" s="83"/>
      <c r="D67" s="85"/>
      <c r="E67" s="84"/>
      <c r="F67" s="8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26"/>
      <c r="AA67" s="271" t="s">
        <v>41</v>
      </c>
      <c r="AB67" s="253"/>
      <c r="AC67" s="254"/>
      <c r="AD67" s="158" t="s">
        <v>42</v>
      </c>
      <c r="AE67" s="117"/>
      <c r="AF67" s="255"/>
      <c r="AG67" s="14"/>
      <c r="AH67" s="186"/>
      <c r="AI67" s="186"/>
      <c r="AJ67" s="188"/>
      <c r="AK67" s="188"/>
      <c r="AL67" s="188"/>
      <c r="AM67" s="188"/>
      <c r="AN67" s="133"/>
      <c r="AO67" s="181"/>
      <c r="AP67" s="74"/>
      <c r="AQ67" s="65" t="s">
        <v>43</v>
      </c>
      <c r="AR67" s="66"/>
      <c r="AS67" s="135"/>
      <c r="AT67" s="135"/>
      <c r="AU67" s="135"/>
      <c r="AV67" s="135"/>
      <c r="AW67" s="127"/>
      <c r="AX67" s="127"/>
      <c r="AY67" s="133"/>
      <c r="AZ67" s="133"/>
      <c r="BA67" s="133"/>
      <c r="BB67" s="133"/>
      <c r="BC67" s="166"/>
      <c r="BD67" s="127"/>
      <c r="BE67" s="127"/>
      <c r="BF67" s="142"/>
      <c r="BG67" s="183"/>
      <c r="BH67" s="183"/>
      <c r="BI67" s="133"/>
      <c r="BJ67" s="127"/>
      <c r="BK67" s="127"/>
      <c r="BL67" s="135"/>
      <c r="BM67" s="135"/>
      <c r="BN67" s="135"/>
      <c r="BO67" s="135"/>
      <c r="BP67" s="14"/>
      <c r="BQ67" s="127"/>
      <c r="BR67" s="127"/>
      <c r="BS67" s="133"/>
      <c r="BT67" s="133"/>
      <c r="BU67" s="133"/>
      <c r="BV67" s="133"/>
      <c r="BW67" s="14"/>
      <c r="BX67" s="127"/>
      <c r="BY67" s="127"/>
      <c r="BZ67" s="133"/>
      <c r="CA67" s="133"/>
      <c r="CB67" s="133"/>
      <c r="CC67" s="133"/>
      <c r="CD67" s="13"/>
      <c r="CE67" s="127"/>
      <c r="CF67" s="127"/>
      <c r="CG67" s="135"/>
      <c r="CH67" s="135"/>
      <c r="CI67" s="135"/>
      <c r="CJ67" s="135"/>
      <c r="CK67" s="14"/>
      <c r="CL67" s="127"/>
      <c r="CM67" s="127"/>
      <c r="CN67" s="133"/>
      <c r="CO67" s="133"/>
      <c r="CP67" s="133"/>
      <c r="CQ67" s="133"/>
      <c r="CR67" s="14"/>
      <c r="CS67" s="127"/>
      <c r="CT67" s="127"/>
      <c r="CU67" s="133"/>
      <c r="CV67" s="133"/>
      <c r="CW67" s="133"/>
      <c r="CX67" s="133"/>
      <c r="CY67" s="14"/>
    </row>
    <row r="68" spans="1:103">
      <c r="A68" s="83"/>
      <c r="B68" s="83"/>
      <c r="C68" s="83"/>
      <c r="D68" s="85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26"/>
      <c r="AA68" s="271" t="s">
        <v>120</v>
      </c>
      <c r="AB68" s="253"/>
      <c r="AC68" s="254"/>
      <c r="AD68" s="158" t="s">
        <v>44</v>
      </c>
      <c r="AE68" s="117"/>
      <c r="AF68" s="255"/>
      <c r="AG68" s="14"/>
      <c r="AH68" s="186"/>
      <c r="AI68" s="188"/>
      <c r="AJ68" s="188"/>
      <c r="AK68" s="188"/>
      <c r="AL68" s="188"/>
      <c r="AM68" s="188"/>
      <c r="AP68" s="74"/>
      <c r="AQ68" s="67" t="s">
        <v>188</v>
      </c>
      <c r="AR68" s="68" t="s">
        <v>189</v>
      </c>
      <c r="AS68" s="135"/>
      <c r="AT68" s="135"/>
      <c r="AU68" s="135"/>
      <c r="AV68" s="135"/>
      <c r="AW68" s="127"/>
      <c r="AX68" s="127"/>
      <c r="AY68" s="133"/>
      <c r="AZ68" s="133"/>
      <c r="BA68" s="133"/>
      <c r="BB68" s="133"/>
      <c r="BC68" s="166"/>
      <c r="BD68" s="127"/>
      <c r="BE68" s="127"/>
      <c r="BF68" s="142"/>
      <c r="BG68" s="183"/>
      <c r="BH68" s="183"/>
      <c r="BI68" s="133"/>
      <c r="BJ68" s="127"/>
      <c r="BK68" s="127"/>
      <c r="BL68" s="135"/>
      <c r="BM68" s="135"/>
      <c r="BN68" s="135"/>
      <c r="BO68" s="135"/>
      <c r="BP68" s="14"/>
      <c r="BQ68" s="127"/>
      <c r="BR68" s="127"/>
      <c r="BS68" s="133"/>
      <c r="BT68" s="133"/>
      <c r="BU68" s="133"/>
      <c r="BV68" s="133"/>
      <c r="BW68" s="14"/>
      <c r="BX68" s="127"/>
      <c r="BY68" s="127"/>
      <c r="BZ68" s="133"/>
      <c r="CA68" s="133"/>
      <c r="CB68" s="133"/>
      <c r="CC68" s="133"/>
      <c r="CD68" s="13"/>
      <c r="CE68" s="127"/>
      <c r="CF68" s="127"/>
      <c r="CG68" s="135"/>
      <c r="CH68" s="135"/>
      <c r="CI68" s="135"/>
      <c r="CJ68" s="135"/>
      <c r="CK68" s="14"/>
      <c r="CL68" s="127"/>
      <c r="CM68" s="127"/>
      <c r="CN68" s="133"/>
      <c r="CO68" s="133"/>
      <c r="CP68" s="133"/>
      <c r="CQ68" s="133"/>
      <c r="CR68" s="14"/>
      <c r="CS68" s="127"/>
      <c r="CT68" s="127"/>
      <c r="CU68" s="133"/>
      <c r="CV68" s="133"/>
      <c r="CW68" s="133"/>
      <c r="CX68" s="133"/>
      <c r="CY68" s="14"/>
    </row>
    <row r="69" spans="1:103" ht="13.5" thickBot="1">
      <c r="A69" s="83"/>
      <c r="B69" s="83"/>
      <c r="C69" s="83"/>
      <c r="D69" s="83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26"/>
      <c r="AA69" s="271" t="s">
        <v>28</v>
      </c>
      <c r="AB69" s="197"/>
      <c r="AC69" s="254"/>
      <c r="AD69" s="158" t="s">
        <v>45</v>
      </c>
      <c r="AE69" s="117"/>
      <c r="AF69" s="255"/>
      <c r="AG69" s="177"/>
      <c r="AH69" s="189"/>
      <c r="AI69" s="190"/>
      <c r="AJ69" s="189"/>
      <c r="AK69" s="189"/>
      <c r="AL69" s="189"/>
      <c r="AM69" s="189"/>
      <c r="AP69" s="74"/>
      <c r="AQ69" s="69" t="str">
        <f>BN71</f>
        <v/>
      </c>
      <c r="AR69" s="70" t="str">
        <f>BO71</f>
        <v/>
      </c>
      <c r="AS69" s="135"/>
      <c r="AT69" s="135"/>
      <c r="AU69" s="135"/>
      <c r="AV69" s="135"/>
      <c r="AW69" s="127"/>
      <c r="AX69" s="127"/>
      <c r="AY69" s="133"/>
      <c r="AZ69" s="133"/>
      <c r="BA69" s="133"/>
      <c r="BB69" s="133"/>
      <c r="BC69" s="166"/>
      <c r="BD69" s="127"/>
      <c r="BE69" s="127"/>
      <c r="BF69" s="142"/>
      <c r="BG69" s="183"/>
      <c r="BH69" s="183"/>
      <c r="BI69" s="133"/>
      <c r="BJ69" s="127"/>
      <c r="BK69" s="127"/>
      <c r="BL69" s="135"/>
      <c r="BM69" s="135"/>
      <c r="BN69" s="135"/>
      <c r="BO69" s="135"/>
      <c r="BP69" s="14"/>
      <c r="BQ69" s="127"/>
      <c r="BR69" s="127"/>
      <c r="BS69" s="133"/>
      <c r="BT69" s="133"/>
      <c r="BU69" s="133"/>
      <c r="BV69" s="133"/>
      <c r="BW69" s="14"/>
      <c r="BX69" s="127"/>
      <c r="BY69" s="127"/>
      <c r="BZ69" s="133"/>
      <c r="CA69" s="133"/>
      <c r="CB69" s="133"/>
      <c r="CC69" s="133"/>
      <c r="CD69" s="13"/>
      <c r="CE69" s="127"/>
      <c r="CF69" s="127"/>
      <c r="CG69" s="135"/>
      <c r="CH69" s="135"/>
      <c r="CI69" s="135"/>
      <c r="CJ69" s="135"/>
      <c r="CK69" s="14"/>
      <c r="CL69" s="127"/>
      <c r="CM69" s="127"/>
      <c r="CN69" s="133"/>
      <c r="CO69" s="133"/>
      <c r="CP69" s="133"/>
      <c r="CQ69" s="133"/>
      <c r="CR69" s="14"/>
      <c r="CS69" s="127"/>
      <c r="CT69" s="127"/>
      <c r="CU69" s="133"/>
      <c r="CV69" s="133"/>
      <c r="CW69" s="133"/>
      <c r="CX69" s="133"/>
      <c r="CY69" s="14"/>
    </row>
    <row r="70" spans="1:103">
      <c r="A70" s="83"/>
      <c r="B70" s="87"/>
      <c r="C70" s="87"/>
      <c r="D70" s="87"/>
      <c r="E70" s="145"/>
      <c r="F70" s="145"/>
      <c r="G70" s="87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6"/>
      <c r="AA70" s="271" t="s">
        <v>46</v>
      </c>
      <c r="AB70" s="256"/>
      <c r="AC70" s="254"/>
      <c r="AD70" s="158" t="s">
        <v>47</v>
      </c>
      <c r="AE70" s="117"/>
      <c r="AF70" s="255"/>
      <c r="AG70" s="103"/>
      <c r="AH70" s="104"/>
      <c r="AI70" s="16"/>
      <c r="AJ70" s="71"/>
      <c r="AK70" s="71"/>
      <c r="AL70" s="71"/>
      <c r="AM70" s="71"/>
      <c r="AP70" s="454"/>
      <c r="AQ70" s="113" t="s">
        <v>14</v>
      </c>
      <c r="AR70" s="113" t="s">
        <v>13</v>
      </c>
      <c r="AS70" s="485" t="str">
        <f>AS$1</f>
        <v>R</v>
      </c>
      <c r="AT70" s="31" t="str">
        <f t="shared" ref="AT70:AV70" si="92">AT$1</f>
        <v>1Omy</v>
      </c>
      <c r="AU70" s="32" t="str">
        <f t="shared" si="92"/>
        <v>2U</v>
      </c>
      <c r="AV70" s="33" t="str">
        <f t="shared" si="92"/>
        <v>3Ama</v>
      </c>
      <c r="AW70" s="113" t="str">
        <f>AQ70</f>
        <v>Quantity</v>
      </c>
      <c r="AX70" s="113" t="str">
        <f>AR70</f>
        <v>Units</v>
      </c>
      <c r="AY70" s="485">
        <f>AJ65</f>
        <v>0</v>
      </c>
      <c r="AZ70" s="31">
        <f>AK65</f>
        <v>0</v>
      </c>
      <c r="BA70" s="32">
        <f>AL65</f>
        <v>0</v>
      </c>
      <c r="BB70" s="33">
        <f>AM65</f>
        <v>0</v>
      </c>
      <c r="BC70" s="166"/>
      <c r="BD70" s="34" t="s">
        <v>27</v>
      </c>
      <c r="BE70" s="34" t="s">
        <v>28</v>
      </c>
      <c r="BF70" s="35" t="s">
        <v>120</v>
      </c>
      <c r="BG70" s="72" t="s">
        <v>26</v>
      </c>
      <c r="BH70" s="72"/>
      <c r="BI70" s="36" t="s">
        <v>7</v>
      </c>
      <c r="BJ70" s="113" t="str">
        <f>$AQ70</f>
        <v>Quantity</v>
      </c>
      <c r="BK70" s="113" t="str">
        <f>$AR70</f>
        <v>Units</v>
      </c>
      <c r="BL70" s="485" t="str">
        <f>BL$1</f>
        <v>R</v>
      </c>
      <c r="BM70" s="31" t="str">
        <f t="shared" ref="BM70:BO70" si="93">BM$1</f>
        <v>1Omy</v>
      </c>
      <c r="BN70" s="32" t="str">
        <f t="shared" si="93"/>
        <v>2U</v>
      </c>
      <c r="BO70" s="33" t="str">
        <f t="shared" si="93"/>
        <v>3Ama</v>
      </c>
      <c r="BP70" s="191"/>
      <c r="BQ70" s="113" t="str">
        <f>$AQ70</f>
        <v>Quantity</v>
      </c>
      <c r="BR70" s="113" t="str">
        <f>$AR70</f>
        <v>Units</v>
      </c>
      <c r="BS70" s="485" t="str">
        <f>BS$1</f>
        <v>R</v>
      </c>
      <c r="BT70" s="31" t="str">
        <f t="shared" ref="BT70:BV70" si="94">BT$1</f>
        <v>1Omy</v>
      </c>
      <c r="BU70" s="32" t="str">
        <f t="shared" si="94"/>
        <v>2U</v>
      </c>
      <c r="BV70" s="33" t="str">
        <f t="shared" si="94"/>
        <v>3Ama</v>
      </c>
      <c r="BW70" s="191"/>
      <c r="BX70" s="113" t="str">
        <f>$AQ70</f>
        <v>Quantity</v>
      </c>
      <c r="BY70" s="113" t="str">
        <f>$AR70</f>
        <v>Units</v>
      </c>
      <c r="BZ70" s="485" t="str">
        <f>BZ$1</f>
        <v>1-R/U</v>
      </c>
      <c r="CA70" s="31" t="str">
        <f t="shared" ref="CA70:CC70" si="95">CA$1</f>
        <v>1-Omy/R</v>
      </c>
      <c r="CB70" s="32" t="str">
        <f t="shared" si="95"/>
        <v>1-Omy/U</v>
      </c>
      <c r="CC70" s="33" t="str">
        <f t="shared" si="95"/>
        <v>1-ROX/U</v>
      </c>
      <c r="CD70" s="191"/>
      <c r="CE70" s="113" t="str">
        <f>$AQ70</f>
        <v>Quantity</v>
      </c>
      <c r="CF70" s="113" t="str">
        <f>$AR70</f>
        <v>Units</v>
      </c>
      <c r="CG70" s="485" t="str">
        <f>CG$1</f>
        <v>R</v>
      </c>
      <c r="CH70" s="31" t="str">
        <f t="shared" ref="CH70:CJ70" si="96">CH$1</f>
        <v>1Omy</v>
      </c>
      <c r="CI70" s="32" t="str">
        <f t="shared" si="96"/>
        <v>2U</v>
      </c>
      <c r="CJ70" s="33" t="str">
        <f t="shared" si="96"/>
        <v>3Ama</v>
      </c>
      <c r="CK70" s="191"/>
      <c r="CL70" s="113" t="str">
        <f>$AQ70</f>
        <v>Quantity</v>
      </c>
      <c r="CM70" s="113" t="str">
        <f>$AR70</f>
        <v>Units</v>
      </c>
      <c r="CN70" s="485" t="str">
        <f>CN$1</f>
        <v>R</v>
      </c>
      <c r="CO70" s="31" t="str">
        <f t="shared" ref="CO70:CQ70" si="97">CO$1</f>
        <v>1Omy</v>
      </c>
      <c r="CP70" s="32" t="str">
        <f t="shared" si="97"/>
        <v>2U</v>
      </c>
      <c r="CQ70" s="33" t="str">
        <f t="shared" si="97"/>
        <v>3Ama</v>
      </c>
      <c r="CR70" s="191"/>
      <c r="CS70" s="113" t="str">
        <f>$AQ70</f>
        <v>Quantity</v>
      </c>
      <c r="CT70" s="113" t="str">
        <f>$AR70</f>
        <v>Units</v>
      </c>
      <c r="CU70" s="485" t="str">
        <f>CU$1</f>
        <v>1-R/U</v>
      </c>
      <c r="CV70" s="31" t="str">
        <f t="shared" ref="CV70:CX70" si="98">CV$1</f>
        <v>1-Omy/R</v>
      </c>
      <c r="CW70" s="32" t="str">
        <f t="shared" si="98"/>
        <v>1-Omy/U</v>
      </c>
      <c r="CX70" s="33" t="str">
        <f t="shared" si="98"/>
        <v>1-ROX/U</v>
      </c>
      <c r="CY70" s="14"/>
    </row>
    <row r="71" spans="1:103">
      <c r="A71" s="83"/>
      <c r="B71" s="83"/>
      <c r="C71" s="83"/>
      <c r="D71" s="83"/>
      <c r="E71" s="14"/>
      <c r="F71" s="14"/>
      <c r="G71" s="83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16"/>
      <c r="AA71" s="271" t="s">
        <v>48</v>
      </c>
      <c r="AB71" s="257"/>
      <c r="AC71" s="254"/>
      <c r="AD71" s="158" t="s">
        <v>49</v>
      </c>
      <c r="AE71" s="117"/>
      <c r="AF71" s="255"/>
      <c r="AG71" s="105"/>
      <c r="AH71" s="106"/>
      <c r="AI71" s="17"/>
      <c r="AJ71" s="8"/>
      <c r="AK71" s="8"/>
      <c r="AL71" s="8"/>
      <c r="AM71" s="8"/>
      <c r="AP71" s="455" t="str">
        <f>E62</f>
        <v/>
      </c>
      <c r="AQ71" s="488" t="s">
        <v>5</v>
      </c>
      <c r="AR71" s="488" t="s">
        <v>4</v>
      </c>
      <c r="AS71" s="21" t="str">
        <f>IF(ISNUMBER(AJ71),AJ71-($G63*AJ70+$G62),"")</f>
        <v/>
      </c>
      <c r="AT71" s="21" t="str">
        <f>IF(ISNUMBER(AK71),AK71-($G63*AK70+$G62),"")</f>
        <v/>
      </c>
      <c r="AU71" s="21" t="str">
        <f>IF(ISNUMBER(AL71),AL71-($G63*AL70+$G62),"")</f>
        <v/>
      </c>
      <c r="AV71" s="21" t="str">
        <f>IF(ISNUMBER(AM71),AM71-($G63*AM70+$G62),"")</f>
        <v/>
      </c>
      <c r="AW71" s="107">
        <f>$AH70</f>
        <v>0</v>
      </c>
      <c r="AX71" s="107">
        <f>$AI70</f>
        <v>0</v>
      </c>
      <c r="AY71" s="73" t="str">
        <f>IF(ISNUMBER(AJ70),AJ70,"")</f>
        <v/>
      </c>
      <c r="AZ71" s="73" t="str">
        <f>IF(ISNUMBER(AK70),AK70,"")</f>
        <v/>
      </c>
      <c r="BA71" s="73" t="str">
        <f t="shared" ref="BA71:BB71" si="99">IF(ISNUMBER(AL70),AL70,"")</f>
        <v/>
      </c>
      <c r="BB71" s="73" t="str">
        <f t="shared" si="99"/>
        <v/>
      </c>
      <c r="BC71" s="166"/>
      <c r="BD71" s="176" t="str">
        <f>$AA64</f>
        <v>•</v>
      </c>
      <c r="BE71" s="193">
        <f>$D62</f>
        <v>0</v>
      </c>
      <c r="BF71" s="124">
        <f>$B63</f>
        <v>0</v>
      </c>
      <c r="BG71" s="194" t="str">
        <f>$E62</f>
        <v/>
      </c>
      <c r="BH71" s="195"/>
      <c r="BI71" s="196" t="str">
        <f>IF(ISNUMBER($AB73),$AB73,"")</f>
        <v/>
      </c>
      <c r="BJ71" s="489" t="str">
        <f>AH2</f>
        <v>O2 flow per cells</v>
      </c>
      <c r="BK71" s="489" t="str">
        <f>AI2</f>
        <v>pmol/(s*Mill)</v>
      </c>
      <c r="BL71" s="7" t="str">
        <f>IF(ISNUMBER(AS71),AS71/AJ63,"")</f>
        <v/>
      </c>
      <c r="BM71" s="7" t="str">
        <f>IF(ISNUMBER(AT71),AT71/AK63,"")</f>
        <v/>
      </c>
      <c r="BN71" s="7" t="str">
        <f>IF(ISNUMBER(AU71),AU71/AL63,"")</f>
        <v/>
      </c>
      <c r="BO71" s="7" t="str">
        <f>IF(ISNUMBER(AV71),AV71/AM63,"")</f>
        <v/>
      </c>
      <c r="BP71" s="194" t="str">
        <f>$E62</f>
        <v/>
      </c>
      <c r="BQ71" s="6" t="s">
        <v>19</v>
      </c>
      <c r="BR71" s="6" t="s">
        <v>20</v>
      </c>
      <c r="BS71" s="5" t="str">
        <f>IF(ISNUMBER(BL71),BL71/$AQ69,"")</f>
        <v/>
      </c>
      <c r="BT71" s="5" t="str">
        <f>IF(ISNUMBER(BM71),BM71/$AQ69,"")</f>
        <v/>
      </c>
      <c r="BU71" s="5" t="str">
        <f>IF(ISNUMBER(BN71),BN71/$AQ69,"")</f>
        <v/>
      </c>
      <c r="BV71" s="5" t="str">
        <f>IF(ISNUMBER(BO71),BO71/$AQ69,"")</f>
        <v/>
      </c>
      <c r="BW71" s="194" t="str">
        <f>$E62</f>
        <v/>
      </c>
      <c r="BX71" s="6" t="s">
        <v>18</v>
      </c>
      <c r="BY71" s="6" t="s">
        <v>21</v>
      </c>
      <c r="BZ71" s="5" t="str">
        <f>IF(ISNUMBER(BN71),1-BL71/BN71,"")</f>
        <v/>
      </c>
      <c r="CA71" s="5" t="str">
        <f>IF(ISNUMBER(BM71),1-BM71/BL71,"")</f>
        <v/>
      </c>
      <c r="CB71" s="5" t="str">
        <f>IF(ISNUMBER(BM71),1-BM71/BN71,"")</f>
        <v/>
      </c>
      <c r="CC71" s="5" t="str">
        <f>IF(ISNUMBER(BN71),1-BO71/BN71,"")</f>
        <v/>
      </c>
      <c r="CD71" s="194" t="str">
        <f>$E62</f>
        <v/>
      </c>
      <c r="CE71" s="489" t="str">
        <f>AH3</f>
        <v>O2 flow per cells (mt: ROX-corr.)</v>
      </c>
      <c r="CF71" s="489" t="str">
        <f>AI2</f>
        <v>pmol/(s*Mill)</v>
      </c>
      <c r="CG71" s="7" t="str">
        <f>IF(ISNUMBER(BL71),BL71-$AR69,"")</f>
        <v/>
      </c>
      <c r="CH71" s="7" t="str">
        <f t="shared" ref="CH71:CJ71" si="100">IF(ISNUMBER(BM71),BM71-$AR69,"")</f>
        <v/>
      </c>
      <c r="CI71" s="7" t="str">
        <f t="shared" si="100"/>
        <v/>
      </c>
      <c r="CJ71" s="7" t="str">
        <f t="shared" si="100"/>
        <v/>
      </c>
      <c r="CK71" s="194" t="str">
        <f>$E62</f>
        <v/>
      </c>
      <c r="CL71" s="6" t="s">
        <v>3</v>
      </c>
      <c r="CM71" s="6" t="s">
        <v>1</v>
      </c>
      <c r="CN71" s="5" t="str">
        <f>IF(ISNUMBER(CG71),CG71/($AQ69-$AR69),"")</f>
        <v/>
      </c>
      <c r="CO71" s="5" t="str">
        <f t="shared" ref="CO71:CQ71" si="101">IF(ISNUMBER(CH71),CH71/($AQ69-$AR69),"")</f>
        <v/>
      </c>
      <c r="CP71" s="5" t="str">
        <f t="shared" si="101"/>
        <v/>
      </c>
      <c r="CQ71" s="5" t="str">
        <f t="shared" si="101"/>
        <v/>
      </c>
      <c r="CR71" s="194" t="str">
        <f>$E62</f>
        <v/>
      </c>
      <c r="CS71" s="6" t="s">
        <v>2</v>
      </c>
      <c r="CT71" s="6" t="s">
        <v>1</v>
      </c>
      <c r="CU71" s="5" t="str">
        <f>IF(ISNUMBER(CI71),1-CG71/CI71,"")</f>
        <v/>
      </c>
      <c r="CV71" s="5" t="str">
        <f>IF(ISNUMBER(CH71),1-CH71/CG71,"")</f>
        <v/>
      </c>
      <c r="CW71" s="5" t="str">
        <f>IF(ISNUMBER(CH71),1-CH71/CI71,"")</f>
        <v/>
      </c>
      <c r="CX71" s="5" t="str">
        <f>IF(ISNUMBER(CI71),1-CJ71/CI71,"")</f>
        <v/>
      </c>
      <c r="CY71" s="14"/>
    </row>
    <row r="72" spans="1:103">
      <c r="A72" s="83"/>
      <c r="B72" s="83"/>
      <c r="C72" s="83"/>
      <c r="D72" s="83"/>
      <c r="E72" s="83"/>
      <c r="F72" s="83"/>
      <c r="G72" s="83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26"/>
      <c r="AA72" s="272" t="s">
        <v>50</v>
      </c>
      <c r="AB72" s="258"/>
      <c r="AC72" s="259"/>
      <c r="AD72" s="158" t="s">
        <v>178</v>
      </c>
      <c r="AE72" s="256"/>
      <c r="AF72" s="255"/>
      <c r="AG72" s="274"/>
      <c r="AH72" s="275"/>
      <c r="AI72" s="275"/>
      <c r="AJ72" s="276"/>
      <c r="AK72" s="276"/>
      <c r="AL72" s="276"/>
      <c r="AM72" s="276"/>
      <c r="AN72" s="2"/>
      <c r="AO72" s="11"/>
      <c r="AP72" s="74"/>
      <c r="AQ72" s="75"/>
      <c r="AR72" s="75"/>
      <c r="AS72" s="3"/>
      <c r="AT72" s="3"/>
      <c r="AU72" s="3"/>
      <c r="AV72" s="3"/>
      <c r="AW72" s="4"/>
      <c r="AX72" s="4"/>
      <c r="AY72" s="2"/>
      <c r="AZ72" s="2"/>
      <c r="BA72" s="2"/>
      <c r="BB72" s="2"/>
      <c r="BC72" s="76"/>
      <c r="BD72" s="4"/>
      <c r="BE72" s="4"/>
      <c r="BF72" s="75"/>
      <c r="BG72" s="77"/>
      <c r="BH72" s="77"/>
      <c r="BI72" s="2"/>
      <c r="BJ72" s="4"/>
      <c r="BK72" s="4"/>
      <c r="BL72" s="3"/>
      <c r="BM72" s="3"/>
      <c r="BN72" s="3"/>
      <c r="BO72" s="3"/>
      <c r="BP72" s="14"/>
      <c r="BQ72" s="4"/>
      <c r="BR72" s="4"/>
      <c r="BS72" s="2"/>
      <c r="BT72" s="2"/>
      <c r="BU72" s="2"/>
      <c r="BV72" s="2"/>
      <c r="BW72" s="14"/>
      <c r="BX72" s="4"/>
      <c r="BY72" s="4"/>
      <c r="BZ72" s="2"/>
      <c r="CA72" s="2"/>
      <c r="CB72" s="2"/>
      <c r="CC72" s="2"/>
      <c r="CD72" s="13"/>
      <c r="CE72" s="4"/>
      <c r="CF72" s="4"/>
      <c r="CG72" s="3"/>
      <c r="CH72" s="3"/>
      <c r="CI72" s="3"/>
      <c r="CJ72" s="3"/>
      <c r="CK72" s="14"/>
      <c r="CL72" s="4"/>
      <c r="CM72" s="4"/>
      <c r="CN72" s="2"/>
      <c r="CO72" s="2"/>
      <c r="CP72" s="2"/>
      <c r="CQ72" s="2"/>
      <c r="CR72" s="14"/>
      <c r="CS72" s="4"/>
      <c r="CT72" s="4"/>
      <c r="CU72" s="2"/>
      <c r="CV72" s="2"/>
      <c r="CW72" s="2"/>
      <c r="CX72" s="2"/>
      <c r="CY72" s="14"/>
    </row>
    <row r="73" spans="1:103">
      <c r="A73" s="83"/>
      <c r="B73" s="83"/>
      <c r="C73" s="83"/>
      <c r="D73" s="83"/>
      <c r="E73" s="83"/>
      <c r="F73" s="83"/>
      <c r="G73" s="83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26"/>
      <c r="AA73" s="271" t="s">
        <v>51</v>
      </c>
      <c r="AB73" s="260"/>
      <c r="AC73" s="261"/>
      <c r="AD73" s="262" t="s">
        <v>52</v>
      </c>
      <c r="AE73" s="263">
        <v>-2</v>
      </c>
      <c r="AF73" s="255"/>
      <c r="AG73" s="274"/>
      <c r="AH73" s="274"/>
      <c r="AI73" s="274"/>
      <c r="AJ73" s="145"/>
      <c r="AK73" s="145"/>
      <c r="AL73" s="145"/>
      <c r="AM73" s="145"/>
      <c r="AN73" s="133"/>
      <c r="AO73" s="181"/>
      <c r="AP73" s="74"/>
      <c r="AQ73" s="142"/>
      <c r="AR73" s="142"/>
      <c r="AS73" s="135"/>
      <c r="AT73" s="135"/>
      <c r="AU73" s="135"/>
      <c r="AV73" s="135"/>
      <c r="AW73" s="127"/>
      <c r="AX73" s="127"/>
      <c r="AY73" s="133"/>
      <c r="AZ73" s="133"/>
      <c r="BA73" s="133"/>
      <c r="BB73" s="133"/>
      <c r="BC73" s="166"/>
      <c r="BD73" s="127"/>
      <c r="BE73" s="127"/>
      <c r="BF73" s="142"/>
      <c r="BG73" s="183"/>
      <c r="BH73" s="183"/>
      <c r="BI73" s="133"/>
      <c r="BJ73" s="127"/>
      <c r="BK73" s="127"/>
      <c r="BL73" s="135"/>
      <c r="BM73" s="135"/>
      <c r="BN73" s="135"/>
      <c r="BO73" s="135"/>
      <c r="BP73" s="14"/>
      <c r="BQ73" s="127"/>
      <c r="BR73" s="127"/>
      <c r="BS73" s="133"/>
      <c r="BT73" s="133"/>
      <c r="BU73" s="133"/>
      <c r="BV73" s="133"/>
      <c r="BW73" s="14"/>
      <c r="BX73" s="127"/>
      <c r="BY73" s="127"/>
      <c r="BZ73" s="133"/>
      <c r="CA73" s="133"/>
      <c r="CB73" s="133"/>
      <c r="CC73" s="133"/>
      <c r="CD73" s="13"/>
      <c r="CE73" s="127"/>
      <c r="CF73" s="127"/>
      <c r="CG73" s="135"/>
      <c r="CH73" s="135"/>
      <c r="CI73" s="135"/>
      <c r="CJ73" s="135"/>
      <c r="CK73" s="14"/>
      <c r="CL73" s="127"/>
      <c r="CM73" s="127"/>
      <c r="CN73" s="133"/>
      <c r="CO73" s="133"/>
      <c r="CP73" s="133"/>
      <c r="CQ73" s="133"/>
      <c r="CR73" s="14"/>
      <c r="CS73" s="127"/>
      <c r="CT73" s="127"/>
      <c r="CU73" s="133"/>
      <c r="CV73" s="133"/>
      <c r="CW73" s="133"/>
      <c r="CX73" s="133"/>
      <c r="CY73" s="14"/>
    </row>
    <row r="74" spans="1:103" ht="13.5" thickBot="1">
      <c r="A74" s="83"/>
      <c r="B74" s="83"/>
      <c r="C74" s="83"/>
      <c r="D74" s="83"/>
      <c r="E74" s="83"/>
      <c r="F74" s="83"/>
      <c r="G74" s="83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26"/>
      <c r="AA74" s="273" t="s">
        <v>53</v>
      </c>
      <c r="AB74" s="264">
        <v>2</v>
      </c>
      <c r="AC74" s="265" t="s">
        <v>54</v>
      </c>
      <c r="AD74" s="266" t="s">
        <v>55</v>
      </c>
      <c r="AE74" s="267">
        <v>2.5000000000000001E-2</v>
      </c>
      <c r="AF74" s="268"/>
      <c r="AG74" s="274"/>
      <c r="AH74" s="274"/>
      <c r="AI74" s="274"/>
      <c r="AJ74" s="145"/>
      <c r="AK74" s="145"/>
      <c r="AL74" s="145"/>
      <c r="AM74" s="145"/>
      <c r="AN74" s="133"/>
      <c r="AO74" s="181"/>
      <c r="AP74" s="74"/>
      <c r="AQ74" s="142"/>
      <c r="AR74" s="142"/>
      <c r="AS74" s="135"/>
      <c r="AT74" s="135"/>
      <c r="AU74" s="135"/>
      <c r="AV74" s="135"/>
      <c r="AW74" s="127"/>
      <c r="AX74" s="127"/>
      <c r="AY74" s="133"/>
      <c r="AZ74" s="133"/>
      <c r="BA74" s="133"/>
      <c r="BB74" s="133"/>
      <c r="BC74" s="166"/>
      <c r="BD74" s="127"/>
      <c r="BE74" s="127"/>
      <c r="BF74" s="142"/>
      <c r="BG74" s="183"/>
      <c r="BH74" s="183"/>
      <c r="BI74" s="133"/>
      <c r="BJ74" s="127"/>
      <c r="BK74" s="127"/>
      <c r="BL74" s="135"/>
      <c r="BM74" s="135"/>
      <c r="BN74" s="135"/>
      <c r="BO74" s="135"/>
      <c r="BP74" s="14"/>
      <c r="BQ74" s="127"/>
      <c r="BR74" s="127"/>
      <c r="BS74" s="133"/>
      <c r="BT74" s="133"/>
      <c r="BU74" s="133"/>
      <c r="BV74" s="133"/>
      <c r="BW74" s="14"/>
      <c r="BX74" s="127"/>
      <c r="BY74" s="127"/>
      <c r="BZ74" s="133"/>
      <c r="CA74" s="133"/>
      <c r="CB74" s="133"/>
      <c r="CC74" s="133"/>
      <c r="CD74" s="13"/>
      <c r="CE74" s="127"/>
      <c r="CF74" s="127"/>
      <c r="CG74" s="135"/>
      <c r="CH74" s="135"/>
      <c r="CI74" s="135"/>
      <c r="CJ74" s="135"/>
      <c r="CK74" s="14"/>
      <c r="CL74" s="127"/>
      <c r="CM74" s="127"/>
      <c r="CN74" s="133"/>
      <c r="CO74" s="133"/>
      <c r="CP74" s="133"/>
      <c r="CQ74" s="133"/>
      <c r="CR74" s="14"/>
      <c r="CS74" s="127"/>
      <c r="CT74" s="127"/>
      <c r="CU74" s="133"/>
      <c r="CV74" s="133"/>
      <c r="CW74" s="133"/>
      <c r="CX74" s="133"/>
      <c r="CY74" s="14"/>
    </row>
    <row r="75" spans="1:103">
      <c r="A75" s="83"/>
      <c r="B75" s="83"/>
      <c r="C75" s="83"/>
      <c r="D75" s="83"/>
      <c r="E75" s="83"/>
      <c r="F75" s="83"/>
      <c r="G75" s="83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26"/>
      <c r="AH75" s="127"/>
      <c r="AI75" s="127"/>
      <c r="AJ75" s="135"/>
      <c r="AK75" s="135"/>
      <c r="AL75" s="135"/>
      <c r="AM75" s="135"/>
      <c r="AN75" s="133"/>
      <c r="AO75" s="181"/>
      <c r="AP75" s="74"/>
      <c r="AQ75" s="142"/>
      <c r="AR75" s="142"/>
      <c r="AS75" s="135"/>
      <c r="AT75" s="135"/>
      <c r="AU75" s="135"/>
      <c r="AV75" s="135"/>
      <c r="AW75" s="127"/>
      <c r="AX75" s="127"/>
      <c r="AY75" s="133"/>
      <c r="AZ75" s="133"/>
      <c r="BA75" s="133"/>
      <c r="BB75" s="133"/>
      <c r="BC75" s="166"/>
      <c r="BD75" s="127"/>
      <c r="BE75" s="127"/>
      <c r="BF75" s="142"/>
      <c r="BG75" s="183"/>
      <c r="BH75" s="183"/>
      <c r="BI75" s="133"/>
      <c r="BJ75" s="127"/>
      <c r="BK75" s="127"/>
      <c r="BL75" s="135"/>
      <c r="BM75" s="135"/>
      <c r="BN75" s="135"/>
      <c r="BO75" s="135"/>
      <c r="BP75" s="14"/>
      <c r="BQ75" s="127"/>
      <c r="BR75" s="127"/>
      <c r="BS75" s="127"/>
      <c r="BT75" s="127"/>
      <c r="BU75" s="127"/>
      <c r="BV75" s="133"/>
      <c r="BW75" s="14"/>
      <c r="BX75" s="127"/>
      <c r="BY75" s="127"/>
      <c r="BZ75" s="133"/>
      <c r="CA75" s="133"/>
      <c r="CB75" s="133"/>
      <c r="CC75" s="133"/>
      <c r="CD75" s="13"/>
      <c r="CE75" s="127"/>
      <c r="CF75" s="127"/>
      <c r="CG75" s="135"/>
      <c r="CH75" s="135"/>
      <c r="CI75" s="135"/>
      <c r="CJ75" s="135"/>
      <c r="CK75" s="14"/>
      <c r="CL75" s="127"/>
      <c r="CM75" s="127"/>
      <c r="CN75" s="133"/>
      <c r="CO75" s="133"/>
      <c r="CP75" s="133"/>
      <c r="CQ75" s="133"/>
      <c r="CR75" s="14"/>
      <c r="CS75" s="127"/>
      <c r="CT75" s="127"/>
      <c r="CU75" s="133"/>
      <c r="CV75" s="133"/>
      <c r="CW75" s="133"/>
      <c r="CX75" s="133"/>
      <c r="CY75" s="14"/>
    </row>
    <row r="76" spans="1:103">
      <c r="A76" s="83"/>
      <c r="B76" s="83"/>
      <c r="C76" s="83"/>
      <c r="D76" s="83"/>
      <c r="E76" s="83"/>
      <c r="F76" s="83"/>
      <c r="G76" s="83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26"/>
      <c r="AH76" s="127"/>
      <c r="AI76" s="127"/>
      <c r="AJ76" s="135"/>
      <c r="AK76" s="135"/>
      <c r="AL76" s="135"/>
      <c r="AM76" s="135"/>
      <c r="AN76" s="133"/>
      <c r="AO76" s="181"/>
      <c r="AP76" s="74"/>
      <c r="AQ76" s="142"/>
      <c r="AR76" s="142"/>
      <c r="AS76" s="135"/>
      <c r="AT76" s="135"/>
      <c r="AU76" s="135"/>
      <c r="AV76" s="135"/>
      <c r="AW76" s="127"/>
      <c r="AX76" s="127"/>
      <c r="AY76" s="133"/>
      <c r="AZ76" s="133"/>
      <c r="BA76" s="133"/>
      <c r="BB76" s="133"/>
      <c r="BC76" s="166"/>
      <c r="BD76" s="127"/>
      <c r="BE76" s="127"/>
      <c r="BF76" s="142"/>
      <c r="BG76" s="183"/>
      <c r="BH76" s="183"/>
      <c r="BI76" s="133"/>
      <c r="BJ76" s="127"/>
      <c r="BK76" s="127"/>
      <c r="BL76" s="135"/>
      <c r="BM76" s="135"/>
      <c r="BN76" s="135"/>
      <c r="BO76" s="135"/>
      <c r="BP76" s="14"/>
      <c r="BQ76" s="127"/>
      <c r="BR76" s="127"/>
      <c r="BS76" s="127"/>
      <c r="BT76" s="127"/>
      <c r="BU76" s="127"/>
      <c r="BV76" s="133"/>
      <c r="BW76" s="14"/>
      <c r="BX76" s="127"/>
      <c r="BY76" s="127"/>
      <c r="BZ76" s="133"/>
      <c r="CA76" s="133"/>
      <c r="CB76" s="133"/>
      <c r="CC76" s="133"/>
      <c r="CD76" s="13"/>
      <c r="CE76" s="127"/>
      <c r="CF76" s="127"/>
      <c r="CG76" s="135"/>
      <c r="CH76" s="135"/>
      <c r="CI76" s="135"/>
      <c r="CJ76" s="135"/>
      <c r="CK76" s="14"/>
      <c r="CL76" s="127"/>
      <c r="CM76" s="127"/>
      <c r="CN76" s="133"/>
      <c r="CO76" s="133"/>
      <c r="CP76" s="133"/>
      <c r="CQ76" s="133"/>
      <c r="CR76" s="14"/>
      <c r="CS76" s="127"/>
      <c r="CT76" s="127"/>
      <c r="CU76" s="133"/>
      <c r="CV76" s="133"/>
      <c r="CW76" s="133"/>
      <c r="CX76" s="133"/>
      <c r="CY76" s="14"/>
    </row>
    <row r="77" spans="1:103">
      <c r="A77" s="83"/>
      <c r="B77" s="83"/>
      <c r="C77" s="83"/>
      <c r="D77" s="83"/>
      <c r="E77" s="83"/>
      <c r="F77" s="83"/>
      <c r="G77" s="83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AH77" s="127"/>
      <c r="AI77" s="127"/>
      <c r="AJ77" s="135"/>
      <c r="AK77" s="135"/>
      <c r="AL77" s="135"/>
      <c r="AM77" s="135"/>
      <c r="AN77" s="133"/>
      <c r="AO77" s="181"/>
      <c r="AP77" s="74"/>
      <c r="AQ77" s="142"/>
      <c r="AR77" s="142"/>
      <c r="AS77" s="135"/>
      <c r="AT77" s="135"/>
      <c r="AU77" s="135"/>
      <c r="AV77" s="135"/>
      <c r="AW77" s="127"/>
      <c r="AX77" s="127"/>
      <c r="AY77" s="133"/>
      <c r="AZ77" s="133"/>
      <c r="BA77" s="133"/>
      <c r="BB77" s="133"/>
      <c r="BC77" s="166"/>
      <c r="BD77" s="127"/>
      <c r="BE77" s="127"/>
      <c r="BF77" s="142"/>
      <c r="BG77" s="183"/>
      <c r="BH77" s="183"/>
      <c r="BI77" s="133"/>
      <c r="BJ77" s="127"/>
      <c r="BK77" s="127"/>
      <c r="BL77" s="135"/>
      <c r="BM77" s="135"/>
      <c r="BN77" s="135"/>
      <c r="BO77" s="135"/>
      <c r="BP77" s="14"/>
      <c r="BQ77" s="127"/>
      <c r="BR77" s="127"/>
      <c r="BS77" s="127"/>
      <c r="BT77" s="127"/>
      <c r="BU77" s="127"/>
      <c r="BV77" s="133"/>
      <c r="BW77" s="14"/>
      <c r="BX77" s="127"/>
      <c r="BY77" s="127"/>
      <c r="BZ77" s="133"/>
      <c r="CA77" s="133"/>
      <c r="CB77" s="133"/>
      <c r="CC77" s="133"/>
      <c r="CD77" s="13"/>
      <c r="CE77" s="127"/>
      <c r="CF77" s="127"/>
      <c r="CG77" s="135"/>
      <c r="CH77" s="135"/>
      <c r="CI77" s="135"/>
      <c r="CJ77" s="135"/>
      <c r="CK77" s="14"/>
      <c r="CL77" s="127"/>
      <c r="CM77" s="127"/>
      <c r="CN77" s="133"/>
      <c r="CO77" s="133"/>
      <c r="CP77" s="133"/>
      <c r="CQ77" s="133"/>
      <c r="CR77" s="14"/>
      <c r="CS77" s="127"/>
      <c r="CT77" s="127"/>
      <c r="CU77" s="133"/>
      <c r="CV77" s="133"/>
      <c r="CW77" s="133"/>
      <c r="CX77" s="133"/>
      <c r="CY77" s="14"/>
    </row>
    <row r="78" spans="1:103">
      <c r="A78" s="184"/>
      <c r="B78" s="133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26"/>
      <c r="AH78" s="127"/>
      <c r="AI78" s="127"/>
      <c r="AJ78" s="135"/>
      <c r="AK78" s="135"/>
      <c r="AL78" s="135"/>
      <c r="AM78" s="135"/>
      <c r="AN78" s="133"/>
      <c r="AO78" s="181"/>
      <c r="AP78" s="74"/>
      <c r="AQ78" s="142"/>
      <c r="AR78" s="142"/>
      <c r="AS78" s="26" t="str">
        <f>IF(ISNUMBER(AJ78),AJ78-($D71*AJ77+$E71),"")</f>
        <v/>
      </c>
      <c r="AT78" s="26" t="str">
        <f>IF(ISNUMBER(AK78),AK78-($D71*AK77+$E71),"")</f>
        <v/>
      </c>
      <c r="AU78" s="26"/>
      <c r="AV78" s="26" t="str">
        <f>IF(ISNUMBER(AM78),AM78-($D71*AM77+$E71),"")</f>
        <v/>
      </c>
      <c r="AW78" s="127"/>
      <c r="AX78" s="127"/>
      <c r="AY78" s="133"/>
      <c r="AZ78" s="133"/>
      <c r="BA78" s="133"/>
      <c r="BB78" s="133"/>
      <c r="BC78" s="166"/>
      <c r="BD78" s="127"/>
      <c r="BE78" s="127"/>
      <c r="BF78" s="142"/>
      <c r="BG78" s="183"/>
      <c r="BH78" s="183"/>
      <c r="BI78" s="133"/>
      <c r="BJ78" s="127"/>
      <c r="BK78" s="127"/>
      <c r="BL78" s="78" t="str">
        <f>IF(ISNUMBER(AS78),AS78/AJ70,"")</f>
        <v/>
      </c>
      <c r="BM78" s="78" t="str">
        <f>IF(ISNUMBER(AT78),AT78/AK70,"")</f>
        <v/>
      </c>
      <c r="BN78" s="78"/>
      <c r="BO78" s="78" t="str">
        <f>IF(ISNUMBER(AV78),AV78/AM70,"")</f>
        <v/>
      </c>
      <c r="BP78" s="117"/>
      <c r="BQ78" s="141"/>
      <c r="BR78" s="127"/>
      <c r="BS78" s="127"/>
      <c r="BT78" s="127"/>
      <c r="BU78" s="127"/>
      <c r="BV78" s="24"/>
      <c r="BW78" s="117"/>
      <c r="BX78" s="141"/>
      <c r="BY78" s="141"/>
      <c r="BZ78" s="27" t="s">
        <v>0</v>
      </c>
      <c r="CA78" s="24" t="str">
        <f>IF(ISNUMBER(BL78),1-BL78/BM78,"")</f>
        <v/>
      </c>
      <c r="CB78" s="24"/>
      <c r="CC78" s="24"/>
      <c r="CD78" s="197"/>
      <c r="CE78" s="141"/>
      <c r="CF78" s="141"/>
      <c r="CG78" s="147"/>
      <c r="CH78" s="147"/>
      <c r="CI78" s="147"/>
      <c r="CJ78" s="147"/>
      <c r="CK78" s="117"/>
      <c r="CL78" s="141"/>
      <c r="CM78" s="141"/>
      <c r="CN78" s="134"/>
      <c r="CO78" s="134"/>
      <c r="CP78" s="134"/>
      <c r="CQ78" s="134"/>
      <c r="CR78" s="117"/>
      <c r="CS78" s="141"/>
      <c r="CT78" s="141"/>
      <c r="CU78" s="134"/>
      <c r="CV78" s="134"/>
      <c r="CW78" s="134"/>
      <c r="CX78" s="134"/>
      <c r="CY78" s="117"/>
    </row>
    <row r="79" spans="1:103">
      <c r="A79" s="184"/>
      <c r="B79" s="133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26"/>
      <c r="AH79" s="127"/>
      <c r="AI79" s="127"/>
      <c r="AJ79" s="135"/>
      <c r="AK79" s="135"/>
      <c r="AL79" s="135"/>
      <c r="AM79" s="135"/>
      <c r="AN79" s="133"/>
      <c r="AO79" s="181"/>
      <c r="AP79" s="74"/>
      <c r="AQ79" s="142"/>
      <c r="AR79" s="142"/>
      <c r="AS79" s="147"/>
      <c r="AT79" s="147"/>
      <c r="AU79" s="147"/>
      <c r="AV79" s="147"/>
      <c r="AW79" s="127"/>
      <c r="AX79" s="127"/>
      <c r="AY79" s="133"/>
      <c r="AZ79" s="133"/>
      <c r="BA79" s="133"/>
      <c r="BB79" s="133"/>
      <c r="BC79" s="166"/>
      <c r="BD79" s="127"/>
      <c r="BE79" s="127"/>
      <c r="BF79" s="142"/>
      <c r="BG79" s="183"/>
      <c r="BH79" s="183"/>
      <c r="BI79" s="133"/>
      <c r="BJ79" s="127"/>
      <c r="BK79" s="127"/>
      <c r="BL79" s="147"/>
      <c r="BM79" s="147"/>
      <c r="BN79" s="147"/>
      <c r="BO79" s="147"/>
      <c r="BP79" s="117"/>
      <c r="BQ79" s="141"/>
      <c r="BR79" s="127"/>
      <c r="BS79" s="127"/>
      <c r="BT79" s="127"/>
      <c r="BU79" s="127"/>
      <c r="BV79" s="134"/>
      <c r="BW79" s="117"/>
      <c r="BX79" s="141"/>
      <c r="BY79" s="141"/>
      <c r="BZ79" s="134"/>
      <c r="CA79" s="134"/>
      <c r="CB79" s="134"/>
      <c r="CC79" s="134"/>
      <c r="CD79" s="197"/>
      <c r="CE79" s="141"/>
      <c r="CF79" s="141"/>
      <c r="CG79" s="147"/>
      <c r="CH79" s="147"/>
      <c r="CI79" s="147"/>
      <c r="CJ79" s="147"/>
      <c r="CK79" s="117"/>
      <c r="CL79" s="141"/>
      <c r="CM79" s="141"/>
      <c r="CN79" s="134"/>
      <c r="CO79" s="134"/>
      <c r="CP79" s="134"/>
      <c r="CQ79" s="134"/>
      <c r="CR79" s="117"/>
      <c r="CS79" s="141"/>
      <c r="CT79" s="141"/>
      <c r="CU79" s="134"/>
      <c r="CV79" s="134"/>
      <c r="CW79" s="134"/>
      <c r="CX79" s="134"/>
      <c r="CY79" s="117"/>
    </row>
    <row r="80" spans="1:103" ht="13.5" thickBot="1">
      <c r="A80" s="460" t="s">
        <v>68</v>
      </c>
      <c r="B80" s="198" t="str">
        <f>$G$22</f>
        <v>DatLab 7 Template 16-08-02</v>
      </c>
      <c r="C80" s="199"/>
      <c r="D80" s="199"/>
      <c r="E80" s="199"/>
      <c r="F80" s="199"/>
      <c r="G80" s="199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1"/>
      <c r="AA80" s="202"/>
      <c r="AB80" s="202"/>
      <c r="AC80" s="202"/>
      <c r="AD80" s="202"/>
      <c r="AE80" s="202"/>
      <c r="AF80" s="202"/>
      <c r="AG80" s="202"/>
      <c r="AH80" s="12" t="str">
        <f>$B80</f>
        <v>DatLab 7 Template 16-08-02</v>
      </c>
      <c r="AI80" s="161"/>
      <c r="AJ80" s="203"/>
      <c r="AK80" s="203"/>
      <c r="AL80" s="203"/>
      <c r="AM80" s="203"/>
      <c r="AN80" s="204"/>
      <c r="AO80" s="205"/>
      <c r="AP80" s="206"/>
      <c r="AQ80" s="79" t="str">
        <f>$B80</f>
        <v>DatLab 7 Template 16-08-02</v>
      </c>
      <c r="AR80" s="161"/>
      <c r="AS80" s="203"/>
      <c r="AT80" s="203"/>
      <c r="AU80" s="203"/>
      <c r="AV80" s="203"/>
      <c r="AW80" s="161"/>
      <c r="AX80" s="161"/>
      <c r="AY80" s="204"/>
      <c r="AZ80" s="204"/>
      <c r="BA80" s="204"/>
      <c r="BB80" s="204"/>
      <c r="BC80" s="207"/>
      <c r="BD80" s="161"/>
      <c r="BE80" s="161"/>
      <c r="BF80" s="61"/>
      <c r="BG80" s="208"/>
      <c r="BH80" s="208"/>
      <c r="BI80" s="204"/>
      <c r="BJ80" s="79" t="str">
        <f>$B80</f>
        <v>DatLab 7 Template 16-08-02</v>
      </c>
      <c r="BK80" s="161"/>
      <c r="BL80" s="203"/>
      <c r="BM80" s="203"/>
      <c r="BN80" s="203"/>
      <c r="BO80" s="203"/>
      <c r="BP80" s="209"/>
      <c r="BQ80" s="79" t="str">
        <f>$B80</f>
        <v>DatLab 7 Template 16-08-02</v>
      </c>
      <c r="BR80" s="200"/>
      <c r="BS80" s="200"/>
      <c r="BT80" s="200"/>
      <c r="BU80" s="200"/>
      <c r="BV80" s="204"/>
      <c r="BW80" s="209"/>
      <c r="BX80" s="79" t="str">
        <f>$B80</f>
        <v>DatLab 7 Template 16-08-02</v>
      </c>
      <c r="BY80" s="161"/>
      <c r="BZ80" s="204"/>
      <c r="CA80" s="204"/>
      <c r="CB80" s="204"/>
      <c r="CC80" s="204"/>
      <c r="CD80" s="210"/>
      <c r="CE80" s="79" t="str">
        <f>$B80</f>
        <v>DatLab 7 Template 16-08-02</v>
      </c>
      <c r="CF80" s="161"/>
      <c r="CG80" s="203"/>
      <c r="CH80" s="203"/>
      <c r="CI80" s="203"/>
      <c r="CJ80" s="203"/>
      <c r="CK80" s="209"/>
      <c r="CL80" s="79" t="str">
        <f>$B80</f>
        <v>DatLab 7 Template 16-08-02</v>
      </c>
      <c r="CM80" s="161"/>
      <c r="CN80" s="204"/>
      <c r="CO80" s="204"/>
      <c r="CP80" s="204"/>
      <c r="CQ80" s="204"/>
      <c r="CR80" s="209"/>
      <c r="CS80" s="79" t="str">
        <f>$B80</f>
        <v>DatLab 7 Template 16-08-02</v>
      </c>
      <c r="CT80" s="161"/>
      <c r="CU80" s="204"/>
      <c r="CV80" s="204"/>
      <c r="CW80" s="204"/>
      <c r="CX80" s="204"/>
      <c r="CY80" s="209"/>
    </row>
    <row r="81" spans="1:104">
      <c r="A81" s="331" t="s">
        <v>106</v>
      </c>
      <c r="B81" s="285" t="str">
        <f>AA84</f>
        <v>•</v>
      </c>
      <c r="C81" s="277"/>
      <c r="D81" s="30"/>
      <c r="F81" s="55" t="s">
        <v>16</v>
      </c>
      <c r="G81" s="56">
        <f>AC85</f>
        <v>0</v>
      </c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425"/>
      <c r="AC81" s="110"/>
      <c r="AD81" s="110"/>
      <c r="AE81" s="110"/>
      <c r="AF81" s="110"/>
      <c r="AG81" s="110"/>
      <c r="AH81" s="110"/>
      <c r="AI81" s="180" t="s">
        <v>65</v>
      </c>
      <c r="AJ81" s="485" t="str">
        <f>AJ$1</f>
        <v>R</v>
      </c>
      <c r="AK81" s="31" t="str">
        <f t="shared" ref="AK81:AM81" si="102">AK$1</f>
        <v>1Omy</v>
      </c>
      <c r="AL81" s="32" t="str">
        <f t="shared" si="102"/>
        <v>2U</v>
      </c>
      <c r="AM81" s="33" t="str">
        <f t="shared" si="102"/>
        <v>3Ama</v>
      </c>
      <c r="AN81" s="133"/>
      <c r="AO81" s="181"/>
      <c r="AP81" s="74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8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3"/>
      <c r="BR81" s="143"/>
      <c r="BS81" s="143"/>
      <c r="BT81" s="143"/>
      <c r="BU81" s="143"/>
      <c r="BV81" s="143"/>
      <c r="BW81" s="14"/>
      <c r="BY81" s="143"/>
      <c r="BZ81" s="143"/>
      <c r="CA81" s="143"/>
      <c r="CB81" s="143"/>
      <c r="CC81" s="143"/>
      <c r="CD81" s="13"/>
      <c r="CF81" s="143"/>
      <c r="CG81" s="143"/>
      <c r="CH81" s="143"/>
      <c r="CI81" s="143"/>
      <c r="CJ81" s="143"/>
      <c r="CK81" s="13"/>
      <c r="CM81" s="143"/>
      <c r="CN81" s="143"/>
      <c r="CO81" s="143"/>
      <c r="CP81" s="143"/>
      <c r="CQ81" s="143"/>
      <c r="CR81" s="13"/>
      <c r="CT81" s="143"/>
      <c r="CU81" s="143"/>
      <c r="CV81" s="143"/>
      <c r="CW81" s="143"/>
      <c r="CX81" s="143"/>
      <c r="CY81" s="13"/>
    </row>
    <row r="82" spans="1:104">
      <c r="A82" s="452" t="str">
        <f>E82</f>
        <v/>
      </c>
      <c r="B82" s="286" t="s">
        <v>26</v>
      </c>
      <c r="C82" s="88">
        <f>AB87</f>
        <v>0</v>
      </c>
      <c r="D82" s="88">
        <f>AB89</f>
        <v>0</v>
      </c>
      <c r="E82" s="278" t="str">
        <f>IF(ISNUMBER(AB90),AB90+0.01*AB91,"")</f>
        <v/>
      </c>
      <c r="F82" s="279" t="s">
        <v>10</v>
      </c>
      <c r="G82" s="98">
        <f>AE93</f>
        <v>-2</v>
      </c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240" t="str">
        <f>$E82</f>
        <v/>
      </c>
      <c r="AA82" s="176"/>
      <c r="AB82" s="176"/>
      <c r="AC82" s="176"/>
      <c r="AD82" s="176"/>
      <c r="AE82" s="176"/>
      <c r="AF82" s="176"/>
      <c r="AG82" s="176"/>
      <c r="AH82" s="57" t="s">
        <v>215</v>
      </c>
      <c r="AI82" s="58" t="s">
        <v>12</v>
      </c>
      <c r="AJ82" s="182">
        <f>AJ86</f>
        <v>0</v>
      </c>
      <c r="AK82" s="182">
        <f t="shared" ref="AK82:AM82" si="103">AK86</f>
        <v>0</v>
      </c>
      <c r="AL82" s="182">
        <f t="shared" si="103"/>
        <v>0</v>
      </c>
      <c r="AM82" s="182">
        <f t="shared" si="103"/>
        <v>0</v>
      </c>
      <c r="AN82" s="133"/>
      <c r="AO82" s="181"/>
      <c r="AP82" s="74"/>
      <c r="AQ82" s="142"/>
      <c r="AR82" s="142"/>
      <c r="AS82" s="135"/>
      <c r="AT82" s="135"/>
      <c r="AU82" s="135"/>
      <c r="AV82" s="135"/>
      <c r="AW82" s="127"/>
      <c r="AX82" s="127"/>
      <c r="AY82" s="133"/>
      <c r="AZ82" s="133"/>
      <c r="BA82" s="133"/>
      <c r="BB82" s="133"/>
      <c r="BC82" s="166"/>
      <c r="BD82" s="127"/>
      <c r="BE82" s="127"/>
      <c r="BF82" s="142"/>
      <c r="BG82" s="183"/>
      <c r="BH82" s="183"/>
      <c r="BI82" s="133"/>
      <c r="BJ82" s="127"/>
      <c r="BK82" s="127"/>
      <c r="BL82" s="135"/>
      <c r="BM82" s="135"/>
      <c r="BN82" s="135"/>
      <c r="BO82" s="135"/>
      <c r="BP82" s="14"/>
      <c r="BQ82" s="127"/>
      <c r="BR82" s="127"/>
      <c r="BS82" s="133"/>
      <c r="BT82" s="133"/>
      <c r="BU82" s="133"/>
      <c r="BV82" s="133"/>
      <c r="BW82" s="14"/>
      <c r="BX82" s="127"/>
      <c r="BY82" s="127"/>
      <c r="BZ82" s="133"/>
      <c r="CA82" s="133"/>
      <c r="CB82" s="133"/>
      <c r="CC82" s="133"/>
      <c r="CD82" s="13"/>
      <c r="CE82" s="127"/>
      <c r="CF82" s="127"/>
      <c r="CG82" s="135"/>
      <c r="CH82" s="135"/>
      <c r="CI82" s="135"/>
      <c r="CJ82" s="135"/>
      <c r="CK82" s="14"/>
      <c r="CL82" s="127"/>
      <c r="CM82" s="127"/>
      <c r="CN82" s="133"/>
      <c r="CO82" s="133"/>
      <c r="CP82" s="133"/>
      <c r="CQ82" s="133"/>
      <c r="CR82" s="14"/>
      <c r="CS82" s="127"/>
      <c r="CT82" s="127"/>
      <c r="CU82" s="133"/>
      <c r="CV82" s="133"/>
      <c r="CW82" s="133"/>
      <c r="CX82" s="133"/>
      <c r="CY82" s="14"/>
    </row>
    <row r="83" spans="1:104" ht="13.5" thickBot="1">
      <c r="A83" s="457" t="s">
        <v>84</v>
      </c>
      <c r="B83" s="280">
        <f>AB88</f>
        <v>0</v>
      </c>
      <c r="C83" s="281" t="s">
        <v>35</v>
      </c>
      <c r="D83" s="281" t="s">
        <v>181</v>
      </c>
      <c r="E83" s="22">
        <f>E84/G84</f>
        <v>0</v>
      </c>
      <c r="F83" s="279" t="s">
        <v>11</v>
      </c>
      <c r="G83" s="99">
        <f>AE94</f>
        <v>2.5000000000000001E-2</v>
      </c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463" t="s">
        <v>80</v>
      </c>
      <c r="AA83" s="133" t="s">
        <v>83</v>
      </c>
      <c r="AB83" s="51"/>
      <c r="AC83" s="110" t="str">
        <f>$G$3</f>
        <v>DatLab 7</v>
      </c>
      <c r="AD83" s="51"/>
      <c r="AE83" s="51"/>
      <c r="AF83" s="96"/>
      <c r="AG83" s="51"/>
      <c r="AH83" s="59" t="s">
        <v>8</v>
      </c>
      <c r="AI83" s="59" t="s">
        <v>183</v>
      </c>
      <c r="AJ83" s="60">
        <f>$E83-($E83*AJ82/1000)/2</f>
        <v>0</v>
      </c>
      <c r="AK83" s="60">
        <f>$E83-($E83*(SUM(AJ82:AK82))/1000)/2</f>
        <v>0</v>
      </c>
      <c r="AL83" s="60">
        <f>$E83-($E83*(SUM(AJ82:AL82))/1000)/2</f>
        <v>0</v>
      </c>
      <c r="AM83" s="60">
        <f>$E83-($E83*(SUM(AJ82:AM82))/1000)/2</f>
        <v>0</v>
      </c>
      <c r="AN83" s="133"/>
      <c r="AO83" s="181"/>
      <c r="AP83" s="74"/>
      <c r="AQ83" s="142"/>
      <c r="AR83" s="142"/>
      <c r="AS83" s="135"/>
      <c r="AT83" s="135"/>
      <c r="AU83" s="135"/>
      <c r="AV83" s="135"/>
      <c r="AW83" s="127"/>
      <c r="AX83" s="127"/>
      <c r="AY83" s="133"/>
      <c r="AZ83" s="133"/>
      <c r="BA83" s="133"/>
      <c r="BB83" s="133"/>
      <c r="BC83" s="166"/>
      <c r="BD83" s="127"/>
      <c r="BE83" s="127"/>
      <c r="BF83" s="142"/>
      <c r="BG83" s="183"/>
      <c r="BH83" s="183"/>
      <c r="BI83" s="133"/>
      <c r="BJ83" s="127"/>
      <c r="BK83" s="127"/>
      <c r="BL83" s="135"/>
      <c r="BM83" s="135"/>
      <c r="BN83" s="135"/>
      <c r="BO83" s="135"/>
      <c r="BP83" s="14"/>
      <c r="BQ83" s="127"/>
      <c r="BR83" s="127"/>
      <c r="BS83" s="133"/>
      <c r="BT83" s="133"/>
      <c r="BU83" s="133"/>
      <c r="BV83" s="133"/>
      <c r="BW83" s="14"/>
      <c r="BX83" s="127"/>
      <c r="BY83" s="127"/>
      <c r="BZ83" s="133"/>
      <c r="CA83" s="133"/>
      <c r="CB83" s="133"/>
      <c r="CC83" s="133"/>
      <c r="CD83" s="13"/>
      <c r="CE83" s="127"/>
      <c r="CF83" s="127"/>
      <c r="CG83" s="135"/>
      <c r="CH83" s="135"/>
      <c r="CI83" s="135"/>
      <c r="CJ83" s="135"/>
      <c r="CK83" s="14"/>
      <c r="CL83" s="127"/>
      <c r="CM83" s="127"/>
      <c r="CN83" s="133"/>
      <c r="CO83" s="133"/>
      <c r="CP83" s="133"/>
      <c r="CQ83" s="133"/>
      <c r="CR83" s="14"/>
      <c r="CS83" s="127"/>
      <c r="CT83" s="127"/>
      <c r="CU83" s="133"/>
      <c r="CV83" s="133"/>
      <c r="CW83" s="133"/>
      <c r="CX83" s="133"/>
      <c r="CY83" s="14"/>
      <c r="CZ83" s="10" t="s">
        <v>9</v>
      </c>
    </row>
    <row r="84" spans="1:104" ht="14.25" thickTop="1" thickBot="1">
      <c r="A84" s="184"/>
      <c r="B84" s="282">
        <f>AB86</f>
        <v>0</v>
      </c>
      <c r="C84" s="283" t="s">
        <v>7</v>
      </c>
      <c r="D84" s="283" t="s">
        <v>182</v>
      </c>
      <c r="E84" s="100">
        <f>AB93</f>
        <v>0</v>
      </c>
      <c r="F84" s="284" t="s">
        <v>36</v>
      </c>
      <c r="G84" s="62">
        <f>AB94</f>
        <v>2</v>
      </c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241" t="s">
        <v>33</v>
      </c>
      <c r="AA84" s="211" t="s">
        <v>177</v>
      </c>
      <c r="AB84" s="242"/>
      <c r="AC84" s="242"/>
      <c r="AD84" s="242"/>
      <c r="AE84" s="242"/>
      <c r="AF84" s="243"/>
      <c r="AG84" s="117"/>
      <c r="AH84" s="117"/>
      <c r="AI84" s="117"/>
      <c r="AJ84" s="117"/>
      <c r="AK84" s="117"/>
      <c r="AL84" s="117"/>
      <c r="AM84" s="117"/>
      <c r="AP84" s="74"/>
      <c r="AS84" s="135"/>
      <c r="AT84" s="135"/>
      <c r="AU84" s="135"/>
      <c r="AV84" s="135"/>
      <c r="BC84" s="166"/>
      <c r="BD84" s="127"/>
      <c r="BE84" s="127"/>
      <c r="BF84" s="142"/>
      <c r="BG84" s="183"/>
      <c r="BH84" s="183"/>
      <c r="BI84" s="133"/>
      <c r="BJ84" s="127"/>
      <c r="BK84" s="127"/>
      <c r="BL84" s="135"/>
      <c r="BM84" s="135"/>
      <c r="BN84" s="135"/>
      <c r="BO84" s="135"/>
      <c r="BP84" s="14"/>
      <c r="BQ84" s="127"/>
      <c r="BR84" s="127"/>
      <c r="BS84" s="133"/>
      <c r="BT84" s="133"/>
      <c r="BU84" s="133"/>
      <c r="BV84" s="133"/>
      <c r="BW84" s="14"/>
      <c r="BX84" s="127"/>
      <c r="BY84" s="127"/>
      <c r="BZ84" s="133"/>
      <c r="CA84" s="133"/>
      <c r="CB84" s="133"/>
      <c r="CC84" s="133"/>
      <c r="CD84" s="13"/>
      <c r="CE84" s="127"/>
      <c r="CF84" s="127"/>
      <c r="CG84" s="135"/>
      <c r="CH84" s="135"/>
      <c r="CI84" s="135"/>
      <c r="CJ84" s="135"/>
      <c r="CK84" s="14"/>
      <c r="CL84" s="127"/>
      <c r="CM84" s="127"/>
      <c r="CN84" s="133"/>
      <c r="CO84" s="133"/>
      <c r="CP84" s="133"/>
      <c r="CQ84" s="133"/>
      <c r="CR84" s="14"/>
      <c r="CS84" s="127"/>
      <c r="CT84" s="127"/>
      <c r="CU84" s="133"/>
      <c r="CV84" s="133"/>
      <c r="CW84" s="133"/>
      <c r="CX84" s="133"/>
      <c r="CY84" s="14"/>
      <c r="CZ84" s="101" t="s">
        <v>66</v>
      </c>
    </row>
    <row r="85" spans="1:104" ht="13.5" thickBot="1">
      <c r="A85" s="83" t="s">
        <v>69</v>
      </c>
      <c r="B85" s="63"/>
      <c r="C85" s="134"/>
      <c r="D85" s="41"/>
      <c r="E85" s="41"/>
      <c r="F85" s="469" t="s">
        <v>166</v>
      </c>
      <c r="G85" s="469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16"/>
      <c r="AA85" s="269"/>
      <c r="AB85" s="244" t="s">
        <v>56</v>
      </c>
      <c r="AC85" s="245"/>
      <c r="AD85" s="246" t="s">
        <v>37</v>
      </c>
      <c r="AE85" s="247" t="s">
        <v>38</v>
      </c>
      <c r="AF85" s="248"/>
      <c r="AG85" s="102"/>
      <c r="AH85" s="15"/>
      <c r="AI85" s="15"/>
      <c r="AJ85" s="485"/>
      <c r="AK85" s="31"/>
      <c r="AL85" s="32"/>
      <c r="AM85" s="33"/>
      <c r="AN85" s="133"/>
      <c r="AO85" s="181"/>
      <c r="AP85" s="74"/>
      <c r="AS85" s="135"/>
      <c r="AT85" s="135"/>
      <c r="AU85" s="135"/>
      <c r="AV85" s="135"/>
      <c r="AW85" s="127"/>
      <c r="AX85" s="127"/>
      <c r="AY85" s="133"/>
      <c r="AZ85" s="133"/>
      <c r="BA85" s="133"/>
      <c r="BB85" s="133"/>
      <c r="BC85" s="166"/>
      <c r="BD85" s="127"/>
      <c r="BE85" s="127"/>
      <c r="BF85" s="142"/>
      <c r="BG85" s="183"/>
      <c r="BH85" s="183"/>
      <c r="BI85" s="133"/>
      <c r="BJ85" s="127"/>
      <c r="BK85" s="127"/>
      <c r="BL85" s="135"/>
      <c r="BM85" s="135"/>
      <c r="BN85" s="135"/>
      <c r="BO85" s="135"/>
      <c r="BP85" s="14"/>
      <c r="BQ85" s="127"/>
      <c r="BR85" s="127"/>
      <c r="BS85" s="133"/>
      <c r="BT85" s="133"/>
      <c r="BU85" s="133"/>
      <c r="BV85" s="133"/>
      <c r="BW85" s="14"/>
      <c r="BX85" s="127"/>
      <c r="BY85" s="127"/>
      <c r="BZ85" s="133"/>
      <c r="CA85" s="133"/>
      <c r="CB85" s="133"/>
      <c r="CC85" s="133"/>
      <c r="CD85" s="13"/>
      <c r="CE85" s="127"/>
      <c r="CF85" s="127"/>
      <c r="CG85" s="135"/>
      <c r="CH85" s="135"/>
      <c r="CI85" s="135"/>
      <c r="CJ85" s="135"/>
      <c r="CK85" s="14"/>
      <c r="CL85" s="127"/>
      <c r="CM85" s="127"/>
      <c r="CN85" s="133"/>
      <c r="CO85" s="133"/>
      <c r="CP85" s="133"/>
      <c r="CQ85" s="133"/>
      <c r="CR85" s="14"/>
      <c r="CS85" s="127"/>
      <c r="CT85" s="127"/>
      <c r="CU85" s="133"/>
      <c r="CV85" s="133"/>
      <c r="CW85" s="133"/>
      <c r="CX85" s="133"/>
      <c r="CY85" s="14"/>
    </row>
    <row r="86" spans="1:104">
      <c r="A86" s="9" t="s">
        <v>70</v>
      </c>
      <c r="B86" s="83"/>
      <c r="C86" s="13"/>
      <c r="D86" s="185"/>
      <c r="E86" s="8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26"/>
      <c r="AA86" s="270" t="s">
        <v>39</v>
      </c>
      <c r="AB86" s="249"/>
      <c r="AC86" s="250"/>
      <c r="AD86" s="251" t="s">
        <v>40</v>
      </c>
      <c r="AE86" s="247"/>
      <c r="AF86" s="252"/>
      <c r="AG86" s="102"/>
      <c r="AH86" s="186"/>
      <c r="AI86" s="186"/>
      <c r="AJ86" s="133"/>
      <c r="AK86" s="133"/>
      <c r="AL86" s="133"/>
      <c r="AM86" s="133"/>
      <c r="AN86" s="133"/>
      <c r="AO86" s="181"/>
      <c r="AP86" s="74"/>
      <c r="AQ86" s="64" t="s">
        <v>17</v>
      </c>
      <c r="AR86" s="187"/>
      <c r="AS86" s="135"/>
      <c r="AT86" s="135"/>
      <c r="AU86" s="135"/>
      <c r="AV86" s="135"/>
      <c r="AW86" s="127"/>
      <c r="AX86" s="127"/>
      <c r="AY86" s="133"/>
      <c r="AZ86" s="133"/>
      <c r="BA86" s="133"/>
      <c r="BB86" s="133"/>
      <c r="BC86" s="166"/>
      <c r="BD86" s="127"/>
      <c r="BE86" s="127"/>
      <c r="BF86" s="142"/>
      <c r="BG86" s="183"/>
      <c r="BH86" s="183"/>
      <c r="BI86" s="133"/>
      <c r="BJ86" s="127"/>
      <c r="BK86" s="127"/>
      <c r="BL86" s="135"/>
      <c r="BM86" s="135"/>
      <c r="BN86" s="135"/>
      <c r="BO86" s="135"/>
      <c r="BP86" s="14"/>
      <c r="BQ86" s="127"/>
      <c r="BR86" s="127"/>
      <c r="BS86" s="133"/>
      <c r="BT86" s="133"/>
      <c r="BU86" s="133"/>
      <c r="BV86" s="133"/>
      <c r="BW86" s="14"/>
      <c r="BX86" s="127"/>
      <c r="BY86" s="127"/>
      <c r="BZ86" s="133"/>
      <c r="CA86" s="133"/>
      <c r="CB86" s="133"/>
      <c r="CC86" s="133"/>
      <c r="CD86" s="13"/>
      <c r="CE86" s="127"/>
      <c r="CF86" s="127"/>
      <c r="CG86" s="135"/>
      <c r="CH86" s="135"/>
      <c r="CI86" s="135"/>
      <c r="CJ86" s="135"/>
      <c r="CK86" s="14"/>
      <c r="CL86" s="127"/>
      <c r="CM86" s="127"/>
      <c r="CN86" s="133"/>
      <c r="CO86" s="133"/>
      <c r="CP86" s="133"/>
      <c r="CQ86" s="133"/>
      <c r="CR86" s="14"/>
      <c r="CS86" s="127"/>
      <c r="CT86" s="127"/>
      <c r="CU86" s="133"/>
      <c r="CV86" s="133"/>
      <c r="CW86" s="133"/>
      <c r="CX86" s="133"/>
      <c r="CY86" s="14"/>
    </row>
    <row r="87" spans="1:104" ht="13.5" thickBot="1">
      <c r="A87" s="83"/>
      <c r="B87" s="83"/>
      <c r="C87" s="83"/>
      <c r="D87" s="85"/>
      <c r="E87" s="84"/>
      <c r="F87" s="86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26"/>
      <c r="AA87" s="271" t="s">
        <v>41</v>
      </c>
      <c r="AB87" s="253"/>
      <c r="AC87" s="254"/>
      <c r="AD87" s="158" t="s">
        <v>42</v>
      </c>
      <c r="AE87" s="117"/>
      <c r="AF87" s="255"/>
      <c r="AG87" s="14"/>
      <c r="AH87" s="186"/>
      <c r="AI87" s="186"/>
      <c r="AJ87" s="188"/>
      <c r="AK87" s="188"/>
      <c r="AL87" s="188"/>
      <c r="AM87" s="188"/>
      <c r="AN87" s="133"/>
      <c r="AO87" s="181"/>
      <c r="AP87" s="74"/>
      <c r="AQ87" s="65" t="s">
        <v>43</v>
      </c>
      <c r="AR87" s="66"/>
      <c r="AS87" s="135"/>
      <c r="AT87" s="135"/>
      <c r="AU87" s="135"/>
      <c r="AV87" s="135"/>
      <c r="AW87" s="127"/>
      <c r="AX87" s="127"/>
      <c r="AY87" s="133"/>
      <c r="AZ87" s="133"/>
      <c r="BA87" s="133"/>
      <c r="BB87" s="133"/>
      <c r="BC87" s="166"/>
      <c r="BD87" s="127"/>
      <c r="BE87" s="127"/>
      <c r="BF87" s="142"/>
      <c r="BG87" s="183"/>
      <c r="BH87" s="183"/>
      <c r="BI87" s="133"/>
      <c r="BJ87" s="127"/>
      <c r="BK87" s="127"/>
      <c r="BL87" s="135"/>
      <c r="BM87" s="135"/>
      <c r="BN87" s="135"/>
      <c r="BO87" s="135"/>
      <c r="BP87" s="14"/>
      <c r="BQ87" s="127"/>
      <c r="BR87" s="127"/>
      <c r="BS87" s="133"/>
      <c r="BT87" s="133"/>
      <c r="BU87" s="133"/>
      <c r="BV87" s="133"/>
      <c r="BW87" s="14"/>
      <c r="BX87" s="127"/>
      <c r="BY87" s="127"/>
      <c r="BZ87" s="133"/>
      <c r="CA87" s="133"/>
      <c r="CB87" s="133"/>
      <c r="CC87" s="133"/>
      <c r="CD87" s="13"/>
      <c r="CE87" s="127"/>
      <c r="CF87" s="127"/>
      <c r="CG87" s="135"/>
      <c r="CH87" s="135"/>
      <c r="CI87" s="135"/>
      <c r="CJ87" s="135"/>
      <c r="CK87" s="14"/>
      <c r="CL87" s="127"/>
      <c r="CM87" s="127"/>
      <c r="CN87" s="133"/>
      <c r="CO87" s="133"/>
      <c r="CP87" s="133"/>
      <c r="CQ87" s="133"/>
      <c r="CR87" s="14"/>
      <c r="CS87" s="127"/>
      <c r="CT87" s="127"/>
      <c r="CU87" s="133"/>
      <c r="CV87" s="133"/>
      <c r="CW87" s="133"/>
      <c r="CX87" s="133"/>
      <c r="CY87" s="14"/>
    </row>
    <row r="88" spans="1:104">
      <c r="A88" s="83"/>
      <c r="B88" s="83"/>
      <c r="C88" s="83"/>
      <c r="D88" s="85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26"/>
      <c r="AA88" s="271" t="s">
        <v>120</v>
      </c>
      <c r="AB88" s="253"/>
      <c r="AC88" s="254"/>
      <c r="AD88" s="158" t="s">
        <v>44</v>
      </c>
      <c r="AE88" s="117"/>
      <c r="AF88" s="255"/>
      <c r="AG88" s="14"/>
      <c r="AH88" s="186"/>
      <c r="AI88" s="188"/>
      <c r="AJ88" s="188"/>
      <c r="AK88" s="188"/>
      <c r="AL88" s="188"/>
      <c r="AM88" s="188"/>
      <c r="AP88" s="74"/>
      <c r="AQ88" s="67" t="s">
        <v>188</v>
      </c>
      <c r="AR88" s="68" t="s">
        <v>189</v>
      </c>
      <c r="AS88" s="135"/>
      <c r="AT88" s="135"/>
      <c r="AU88" s="135"/>
      <c r="AV88" s="135"/>
      <c r="AW88" s="127"/>
      <c r="AX88" s="127"/>
      <c r="AY88" s="133"/>
      <c r="AZ88" s="133"/>
      <c r="BA88" s="133"/>
      <c r="BB88" s="133"/>
      <c r="BC88" s="166"/>
      <c r="BD88" s="127"/>
      <c r="BE88" s="127"/>
      <c r="BF88" s="142"/>
      <c r="BG88" s="183"/>
      <c r="BH88" s="183"/>
      <c r="BI88" s="133"/>
      <c r="BJ88" s="127"/>
      <c r="BK88" s="127"/>
      <c r="BL88" s="135"/>
      <c r="BM88" s="135"/>
      <c r="BN88" s="135"/>
      <c r="BO88" s="135"/>
      <c r="BP88" s="14"/>
      <c r="BQ88" s="127"/>
      <c r="BR88" s="127"/>
      <c r="BS88" s="133"/>
      <c r="BT88" s="133"/>
      <c r="BU88" s="133"/>
      <c r="BV88" s="133"/>
      <c r="BW88" s="14"/>
      <c r="BX88" s="127"/>
      <c r="BY88" s="127"/>
      <c r="BZ88" s="133"/>
      <c r="CA88" s="133"/>
      <c r="CB88" s="133"/>
      <c r="CC88" s="133"/>
      <c r="CD88" s="13"/>
      <c r="CE88" s="127"/>
      <c r="CF88" s="127"/>
      <c r="CG88" s="135"/>
      <c r="CH88" s="135"/>
      <c r="CI88" s="135"/>
      <c r="CJ88" s="135"/>
      <c r="CK88" s="14"/>
      <c r="CL88" s="127"/>
      <c r="CM88" s="127"/>
      <c r="CN88" s="133"/>
      <c r="CO88" s="133"/>
      <c r="CP88" s="133"/>
      <c r="CQ88" s="133"/>
      <c r="CR88" s="14"/>
      <c r="CS88" s="127"/>
      <c r="CT88" s="127"/>
      <c r="CU88" s="133"/>
      <c r="CV88" s="133"/>
      <c r="CW88" s="133"/>
      <c r="CX88" s="133"/>
      <c r="CY88" s="14"/>
    </row>
    <row r="89" spans="1:104" ht="13.5" thickBot="1">
      <c r="A89" s="83"/>
      <c r="B89" s="83"/>
      <c r="C89" s="83"/>
      <c r="D89" s="83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26"/>
      <c r="AA89" s="271" t="s">
        <v>28</v>
      </c>
      <c r="AB89" s="197"/>
      <c r="AC89" s="254"/>
      <c r="AD89" s="158" t="s">
        <v>45</v>
      </c>
      <c r="AE89" s="117"/>
      <c r="AF89" s="255"/>
      <c r="AG89" s="177"/>
      <c r="AH89" s="189"/>
      <c r="AI89" s="190"/>
      <c r="AJ89" s="189"/>
      <c r="AK89" s="189"/>
      <c r="AL89" s="189"/>
      <c r="AM89" s="189"/>
      <c r="AP89" s="74"/>
      <c r="AQ89" s="69" t="str">
        <f>BN91</f>
        <v/>
      </c>
      <c r="AR89" s="70" t="str">
        <f>BO91</f>
        <v/>
      </c>
      <c r="AS89" s="135"/>
      <c r="AT89" s="135"/>
      <c r="AU89" s="135"/>
      <c r="AV89" s="135"/>
      <c r="AW89" s="127"/>
      <c r="AX89" s="127"/>
      <c r="AY89" s="133"/>
      <c r="AZ89" s="133"/>
      <c r="BA89" s="133"/>
      <c r="BB89" s="133"/>
      <c r="BC89" s="166"/>
      <c r="BD89" s="127"/>
      <c r="BE89" s="127"/>
      <c r="BF89" s="142"/>
      <c r="BG89" s="183"/>
      <c r="BH89" s="183"/>
      <c r="BI89" s="133"/>
      <c r="BJ89" s="127"/>
      <c r="BK89" s="127"/>
      <c r="BL89" s="135"/>
      <c r="BM89" s="135"/>
      <c r="BN89" s="135"/>
      <c r="BO89" s="135"/>
      <c r="BP89" s="14"/>
      <c r="BQ89" s="127"/>
      <c r="BR89" s="127"/>
      <c r="BS89" s="133"/>
      <c r="BT89" s="133"/>
      <c r="BU89" s="133"/>
      <c r="BV89" s="133"/>
      <c r="BW89" s="14"/>
      <c r="BX89" s="127"/>
      <c r="BY89" s="127"/>
      <c r="BZ89" s="133"/>
      <c r="CA89" s="133"/>
      <c r="CB89" s="133"/>
      <c r="CC89" s="133"/>
      <c r="CD89" s="13"/>
      <c r="CE89" s="127"/>
      <c r="CF89" s="127"/>
      <c r="CG89" s="135"/>
      <c r="CH89" s="135"/>
      <c r="CI89" s="135"/>
      <c r="CJ89" s="135"/>
      <c r="CK89" s="14"/>
      <c r="CL89" s="127"/>
      <c r="CM89" s="127"/>
      <c r="CN89" s="133"/>
      <c r="CO89" s="133"/>
      <c r="CP89" s="133"/>
      <c r="CQ89" s="133"/>
      <c r="CR89" s="14"/>
      <c r="CS89" s="127"/>
      <c r="CT89" s="127"/>
      <c r="CU89" s="133"/>
      <c r="CV89" s="133"/>
      <c r="CW89" s="133"/>
      <c r="CX89" s="133"/>
      <c r="CY89" s="14"/>
    </row>
    <row r="90" spans="1:104">
      <c r="A90" s="83"/>
      <c r="B90" s="87"/>
      <c r="C90" s="87"/>
      <c r="D90" s="87"/>
      <c r="E90" s="145"/>
      <c r="F90" s="145"/>
      <c r="G90" s="87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6"/>
      <c r="AA90" s="271" t="s">
        <v>46</v>
      </c>
      <c r="AB90" s="256"/>
      <c r="AC90" s="254"/>
      <c r="AD90" s="158" t="s">
        <v>47</v>
      </c>
      <c r="AE90" s="117"/>
      <c r="AF90" s="255"/>
      <c r="AG90" s="103"/>
      <c r="AH90" s="104"/>
      <c r="AI90" s="16"/>
      <c r="AJ90" s="71"/>
      <c r="AK90" s="71"/>
      <c r="AL90" s="71"/>
      <c r="AM90" s="71"/>
      <c r="AP90" s="454"/>
      <c r="AQ90" s="113" t="s">
        <v>14</v>
      </c>
      <c r="AR90" s="113" t="s">
        <v>13</v>
      </c>
      <c r="AS90" s="485" t="str">
        <f>AS$1</f>
        <v>R</v>
      </c>
      <c r="AT90" s="31" t="str">
        <f t="shared" ref="AT90:AV90" si="104">AT$1</f>
        <v>1Omy</v>
      </c>
      <c r="AU90" s="32" t="str">
        <f t="shared" si="104"/>
        <v>2U</v>
      </c>
      <c r="AV90" s="33" t="str">
        <f t="shared" si="104"/>
        <v>3Ama</v>
      </c>
      <c r="AW90" s="113" t="str">
        <f>AQ90</f>
        <v>Quantity</v>
      </c>
      <c r="AX90" s="113" t="str">
        <f>AR90</f>
        <v>Units</v>
      </c>
      <c r="AY90" s="485">
        <f>AJ85</f>
        <v>0</v>
      </c>
      <c r="AZ90" s="31">
        <f>AK85</f>
        <v>0</v>
      </c>
      <c r="BA90" s="32">
        <f>AL85</f>
        <v>0</v>
      </c>
      <c r="BB90" s="33">
        <f>AM85</f>
        <v>0</v>
      </c>
      <c r="BC90" s="166"/>
      <c r="BD90" s="34" t="s">
        <v>27</v>
      </c>
      <c r="BE90" s="34" t="s">
        <v>28</v>
      </c>
      <c r="BF90" s="35" t="s">
        <v>120</v>
      </c>
      <c r="BG90" s="72" t="s">
        <v>26</v>
      </c>
      <c r="BH90" s="72"/>
      <c r="BI90" s="36" t="s">
        <v>7</v>
      </c>
      <c r="BJ90" s="113" t="str">
        <f>$AQ90</f>
        <v>Quantity</v>
      </c>
      <c r="BK90" s="113" t="str">
        <f>$AR90</f>
        <v>Units</v>
      </c>
      <c r="BL90" s="485" t="str">
        <f>BL$1</f>
        <v>R</v>
      </c>
      <c r="BM90" s="31" t="str">
        <f t="shared" ref="BM90:BO90" si="105">BM$1</f>
        <v>1Omy</v>
      </c>
      <c r="BN90" s="32" t="str">
        <f t="shared" si="105"/>
        <v>2U</v>
      </c>
      <c r="BO90" s="33" t="str">
        <f t="shared" si="105"/>
        <v>3Ama</v>
      </c>
      <c r="BP90" s="191"/>
      <c r="BQ90" s="113" t="str">
        <f>$AQ90</f>
        <v>Quantity</v>
      </c>
      <c r="BR90" s="113" t="str">
        <f>$AR90</f>
        <v>Units</v>
      </c>
      <c r="BS90" s="485" t="str">
        <f>BS$1</f>
        <v>R</v>
      </c>
      <c r="BT90" s="31" t="str">
        <f t="shared" ref="BT90:BV90" si="106">BT$1</f>
        <v>1Omy</v>
      </c>
      <c r="BU90" s="32" t="str">
        <f t="shared" si="106"/>
        <v>2U</v>
      </c>
      <c r="BV90" s="33" t="str">
        <f t="shared" si="106"/>
        <v>3Ama</v>
      </c>
      <c r="BW90" s="191"/>
      <c r="BX90" s="113" t="str">
        <f>$AQ90</f>
        <v>Quantity</v>
      </c>
      <c r="BY90" s="113" t="str">
        <f>$AR90</f>
        <v>Units</v>
      </c>
      <c r="BZ90" s="485" t="str">
        <f>BZ$1</f>
        <v>1-R/U</v>
      </c>
      <c r="CA90" s="31" t="str">
        <f t="shared" ref="CA90:CC90" si="107">CA$1</f>
        <v>1-Omy/R</v>
      </c>
      <c r="CB90" s="32" t="str">
        <f t="shared" si="107"/>
        <v>1-Omy/U</v>
      </c>
      <c r="CC90" s="33" t="str">
        <f t="shared" si="107"/>
        <v>1-ROX/U</v>
      </c>
      <c r="CD90" s="191"/>
      <c r="CE90" s="113" t="str">
        <f>$AQ90</f>
        <v>Quantity</v>
      </c>
      <c r="CF90" s="113" t="str">
        <f>$AR90</f>
        <v>Units</v>
      </c>
      <c r="CG90" s="485" t="str">
        <f>CG$1</f>
        <v>R</v>
      </c>
      <c r="CH90" s="31" t="str">
        <f t="shared" ref="CH90:CJ90" si="108">CH$1</f>
        <v>1Omy</v>
      </c>
      <c r="CI90" s="32" t="str">
        <f t="shared" si="108"/>
        <v>2U</v>
      </c>
      <c r="CJ90" s="33" t="str">
        <f t="shared" si="108"/>
        <v>3Ama</v>
      </c>
      <c r="CK90" s="191"/>
      <c r="CL90" s="113" t="str">
        <f>$AQ90</f>
        <v>Quantity</v>
      </c>
      <c r="CM90" s="113" t="str">
        <f>$AR90</f>
        <v>Units</v>
      </c>
      <c r="CN90" s="485" t="str">
        <f>CN$1</f>
        <v>R</v>
      </c>
      <c r="CO90" s="31" t="str">
        <f t="shared" ref="CO90:CQ90" si="109">CO$1</f>
        <v>1Omy</v>
      </c>
      <c r="CP90" s="32" t="str">
        <f t="shared" si="109"/>
        <v>2U</v>
      </c>
      <c r="CQ90" s="33" t="str">
        <f t="shared" si="109"/>
        <v>3Ama</v>
      </c>
      <c r="CR90" s="191"/>
      <c r="CS90" s="113" t="str">
        <f>$AQ90</f>
        <v>Quantity</v>
      </c>
      <c r="CT90" s="113" t="str">
        <f>$AR90</f>
        <v>Units</v>
      </c>
      <c r="CU90" s="485" t="str">
        <f>CU$1</f>
        <v>1-R/U</v>
      </c>
      <c r="CV90" s="31" t="str">
        <f t="shared" ref="CV90:CX90" si="110">CV$1</f>
        <v>1-Omy/R</v>
      </c>
      <c r="CW90" s="32" t="str">
        <f t="shared" si="110"/>
        <v>1-Omy/U</v>
      </c>
      <c r="CX90" s="33" t="str">
        <f t="shared" si="110"/>
        <v>1-ROX/U</v>
      </c>
      <c r="CY90" s="14"/>
    </row>
    <row r="91" spans="1:104">
      <c r="A91" s="83"/>
      <c r="B91" s="83"/>
      <c r="C91" s="83"/>
      <c r="D91" s="83"/>
      <c r="E91" s="14"/>
      <c r="F91" s="14"/>
      <c r="G91" s="83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16"/>
      <c r="AA91" s="271" t="s">
        <v>48</v>
      </c>
      <c r="AB91" s="257"/>
      <c r="AC91" s="254"/>
      <c r="AD91" s="158" t="s">
        <v>49</v>
      </c>
      <c r="AE91" s="117"/>
      <c r="AF91" s="255"/>
      <c r="AG91" s="105"/>
      <c r="AH91" s="106"/>
      <c r="AI91" s="17"/>
      <c r="AJ91" s="8"/>
      <c r="AK91" s="8"/>
      <c r="AL91" s="8"/>
      <c r="AM91" s="8"/>
      <c r="AP91" s="455" t="str">
        <f>E82</f>
        <v/>
      </c>
      <c r="AQ91" s="488" t="s">
        <v>5</v>
      </c>
      <c r="AR91" s="488" t="s">
        <v>4</v>
      </c>
      <c r="AS91" s="21" t="str">
        <f>IF(ISNUMBER(AJ91),AJ91-($G83*AJ90+$G82),"")</f>
        <v/>
      </c>
      <c r="AT91" s="21" t="str">
        <f>IF(ISNUMBER(AK91),AK91-($G83*AK90+$G82),"")</f>
        <v/>
      </c>
      <c r="AU91" s="21" t="str">
        <f>IF(ISNUMBER(AL91),AL91-($G83*AL90+$G82),"")</f>
        <v/>
      </c>
      <c r="AV91" s="21" t="str">
        <f>IF(ISNUMBER(AM91),AM91-($G83*AM90+$G82),"")</f>
        <v/>
      </c>
      <c r="AW91" s="107">
        <f>$AH90</f>
        <v>0</v>
      </c>
      <c r="AX91" s="107">
        <f>$AI90</f>
        <v>0</v>
      </c>
      <c r="AY91" s="73" t="str">
        <f>IF(ISNUMBER(AJ90),AJ90,"")</f>
        <v/>
      </c>
      <c r="AZ91" s="73" t="str">
        <f>IF(ISNUMBER(AK90),AK90,"")</f>
        <v/>
      </c>
      <c r="BA91" s="73" t="str">
        <f t="shared" ref="BA91:BB91" si="111">IF(ISNUMBER(AL90),AL90,"")</f>
        <v/>
      </c>
      <c r="BB91" s="73" t="str">
        <f t="shared" si="111"/>
        <v/>
      </c>
      <c r="BC91" s="166"/>
      <c r="BD91" s="176" t="str">
        <f>$AA84</f>
        <v>•</v>
      </c>
      <c r="BE91" s="193">
        <f>$D82</f>
        <v>0</v>
      </c>
      <c r="BF91" s="124">
        <f>$B83</f>
        <v>0</v>
      </c>
      <c r="BG91" s="194" t="str">
        <f>$E82</f>
        <v/>
      </c>
      <c r="BH91" s="195"/>
      <c r="BI91" s="196" t="str">
        <f>IF(ISNUMBER($AB93),$AB93,"")</f>
        <v/>
      </c>
      <c r="BJ91" s="489" t="str">
        <f>AH2</f>
        <v>O2 flow per cells</v>
      </c>
      <c r="BK91" s="489" t="str">
        <f>AI2</f>
        <v>pmol/(s*Mill)</v>
      </c>
      <c r="BL91" s="7" t="str">
        <f>IF(ISNUMBER(AS91),AS91/AJ83,"")</f>
        <v/>
      </c>
      <c r="BM91" s="7" t="str">
        <f>IF(ISNUMBER(AT91),AT91/AK83,"")</f>
        <v/>
      </c>
      <c r="BN91" s="7" t="str">
        <f>IF(ISNUMBER(AU91),AU91/AL83,"")</f>
        <v/>
      </c>
      <c r="BO91" s="7" t="str">
        <f>IF(ISNUMBER(AV91),AV91/AM83,"")</f>
        <v/>
      </c>
      <c r="BP91" s="194" t="str">
        <f>$E82</f>
        <v/>
      </c>
      <c r="BQ91" s="6" t="s">
        <v>19</v>
      </c>
      <c r="BR91" s="6" t="s">
        <v>20</v>
      </c>
      <c r="BS91" s="5" t="str">
        <f>IF(ISNUMBER(BL91),BL91/$AQ89,"")</f>
        <v/>
      </c>
      <c r="BT91" s="5" t="str">
        <f>IF(ISNUMBER(BM91),BM91/$AQ89,"")</f>
        <v/>
      </c>
      <c r="BU91" s="5" t="str">
        <f>IF(ISNUMBER(BN91),BN91/$AQ89,"")</f>
        <v/>
      </c>
      <c r="BV91" s="5" t="str">
        <f>IF(ISNUMBER(BO91),BO91/$AQ89,"")</f>
        <v/>
      </c>
      <c r="BW91" s="194" t="str">
        <f>$E82</f>
        <v/>
      </c>
      <c r="BX91" s="6" t="s">
        <v>18</v>
      </c>
      <c r="BY91" s="6" t="s">
        <v>21</v>
      </c>
      <c r="BZ91" s="5" t="str">
        <f>IF(ISNUMBER(BN91),1-BL91/BN91,"")</f>
        <v/>
      </c>
      <c r="CA91" s="5" t="str">
        <f>IF(ISNUMBER(BM91),1-BM91/BL91,"")</f>
        <v/>
      </c>
      <c r="CB91" s="5" t="str">
        <f>IF(ISNUMBER(BM91),1-BM91/BN91,"")</f>
        <v/>
      </c>
      <c r="CC91" s="5" t="str">
        <f>IF(ISNUMBER(BN91),1-BO91/BN91,"")</f>
        <v/>
      </c>
      <c r="CD91" s="194" t="str">
        <f>$E82</f>
        <v/>
      </c>
      <c r="CE91" s="489" t="str">
        <f>AH3</f>
        <v>O2 flow per cells (mt: ROX-corr.)</v>
      </c>
      <c r="CF91" s="489" t="str">
        <f>AI2</f>
        <v>pmol/(s*Mill)</v>
      </c>
      <c r="CG91" s="7" t="str">
        <f>IF(ISNUMBER(BL91),BL91-$AR89,"")</f>
        <v/>
      </c>
      <c r="CH91" s="7" t="str">
        <f t="shared" ref="CH91:CJ91" si="112">IF(ISNUMBER(BM91),BM91-$AR89,"")</f>
        <v/>
      </c>
      <c r="CI91" s="7" t="str">
        <f t="shared" si="112"/>
        <v/>
      </c>
      <c r="CJ91" s="7" t="str">
        <f t="shared" si="112"/>
        <v/>
      </c>
      <c r="CK91" s="194" t="str">
        <f>$E82</f>
        <v/>
      </c>
      <c r="CL91" s="6" t="s">
        <v>3</v>
      </c>
      <c r="CM91" s="6" t="s">
        <v>1</v>
      </c>
      <c r="CN91" s="5" t="str">
        <f>IF(ISNUMBER(CG91),CG91/($AQ89-$AR89),"")</f>
        <v/>
      </c>
      <c r="CO91" s="5" t="str">
        <f t="shared" ref="CO91:CQ91" si="113">IF(ISNUMBER(CH91),CH91/($AQ89-$AR89),"")</f>
        <v/>
      </c>
      <c r="CP91" s="5" t="str">
        <f t="shared" si="113"/>
        <v/>
      </c>
      <c r="CQ91" s="5" t="str">
        <f t="shared" si="113"/>
        <v/>
      </c>
      <c r="CR91" s="194" t="str">
        <f>$E82</f>
        <v/>
      </c>
      <c r="CS91" s="6" t="s">
        <v>2</v>
      </c>
      <c r="CT91" s="6" t="s">
        <v>1</v>
      </c>
      <c r="CU91" s="5" t="str">
        <f>IF(ISNUMBER(CI91),1-CG91/CI91,"")</f>
        <v/>
      </c>
      <c r="CV91" s="5" t="str">
        <f>IF(ISNUMBER(CH91),1-CH91/CG91,"")</f>
        <v/>
      </c>
      <c r="CW91" s="5" t="str">
        <f>IF(ISNUMBER(CH91),1-CH91/CI91,"")</f>
        <v/>
      </c>
      <c r="CX91" s="5" t="str">
        <f>IF(ISNUMBER(CI91),1-CJ91/CI91,"")</f>
        <v/>
      </c>
      <c r="CY91" s="14"/>
    </row>
    <row r="92" spans="1:104">
      <c r="A92" s="83"/>
      <c r="B92" s="83"/>
      <c r="C92" s="83"/>
      <c r="D92" s="83"/>
      <c r="E92" s="83"/>
      <c r="F92" s="83"/>
      <c r="G92" s="83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26"/>
      <c r="AA92" s="272" t="s">
        <v>50</v>
      </c>
      <c r="AB92" s="258"/>
      <c r="AC92" s="259"/>
      <c r="AD92" s="158" t="s">
        <v>178</v>
      </c>
      <c r="AE92" s="256"/>
      <c r="AF92" s="255"/>
      <c r="AG92" s="274"/>
      <c r="AH92" s="275"/>
      <c r="AI92" s="275"/>
      <c r="AJ92" s="276"/>
      <c r="AK92" s="276"/>
      <c r="AL92" s="276"/>
      <c r="AM92" s="276"/>
      <c r="AN92" s="2"/>
      <c r="AO92" s="11"/>
      <c r="AP92" s="74"/>
      <c r="AQ92" s="75"/>
      <c r="AR92" s="75"/>
      <c r="AS92" s="3"/>
      <c r="AT92" s="3"/>
      <c r="AU92" s="3"/>
      <c r="AV92" s="3"/>
      <c r="AW92" s="4"/>
      <c r="AX92" s="4"/>
      <c r="AY92" s="2"/>
      <c r="AZ92" s="2"/>
      <c r="BA92" s="2"/>
      <c r="BB92" s="2"/>
      <c r="BC92" s="76"/>
      <c r="BD92" s="4"/>
      <c r="BE92" s="4"/>
      <c r="BF92" s="75"/>
      <c r="BG92" s="77"/>
      <c r="BH92" s="77"/>
      <c r="BI92" s="2"/>
      <c r="BJ92" s="4"/>
      <c r="BK92" s="4"/>
      <c r="BL92" s="3"/>
      <c r="BM92" s="3"/>
      <c r="BN92" s="3"/>
      <c r="BO92" s="3"/>
      <c r="BP92" s="14"/>
      <c r="BQ92" s="4"/>
      <c r="BR92" s="4"/>
      <c r="BS92" s="2"/>
      <c r="BT92" s="2"/>
      <c r="BU92" s="2"/>
      <c r="BV92" s="2"/>
      <c r="BW92" s="14"/>
      <c r="BX92" s="4"/>
      <c r="BY92" s="4"/>
      <c r="BZ92" s="2"/>
      <c r="CA92" s="2"/>
      <c r="CB92" s="2"/>
      <c r="CC92" s="2"/>
      <c r="CD92" s="13"/>
      <c r="CE92" s="4"/>
      <c r="CF92" s="4"/>
      <c r="CG92" s="3"/>
      <c r="CH92" s="3"/>
      <c r="CI92" s="3"/>
      <c r="CJ92" s="3"/>
      <c r="CK92" s="14"/>
      <c r="CL92" s="4"/>
      <c r="CM92" s="4"/>
      <c r="CN92" s="2"/>
      <c r="CO92" s="2"/>
      <c r="CP92" s="2"/>
      <c r="CQ92" s="2"/>
      <c r="CR92" s="14"/>
      <c r="CS92" s="4"/>
      <c r="CT92" s="4"/>
      <c r="CU92" s="2"/>
      <c r="CV92" s="2"/>
      <c r="CW92" s="2"/>
      <c r="CX92" s="2"/>
      <c r="CY92" s="14"/>
    </row>
    <row r="93" spans="1:104">
      <c r="A93" s="83"/>
      <c r="B93" s="83"/>
      <c r="C93" s="83"/>
      <c r="D93" s="83"/>
      <c r="E93" s="83"/>
      <c r="F93" s="83"/>
      <c r="G93" s="83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26"/>
      <c r="AA93" s="271" t="s">
        <v>51</v>
      </c>
      <c r="AB93" s="260"/>
      <c r="AC93" s="261"/>
      <c r="AD93" s="262" t="s">
        <v>52</v>
      </c>
      <c r="AE93" s="263">
        <v>-2</v>
      </c>
      <c r="AF93" s="255"/>
      <c r="AG93" s="274"/>
      <c r="AH93" s="274"/>
      <c r="AI93" s="274"/>
      <c r="AJ93" s="145"/>
      <c r="AK93" s="145"/>
      <c r="AL93" s="145"/>
      <c r="AM93" s="145"/>
      <c r="AN93" s="133"/>
      <c r="AO93" s="181"/>
      <c r="AP93" s="74"/>
      <c r="AQ93" s="142"/>
      <c r="AR93" s="142"/>
      <c r="AS93" s="135"/>
      <c r="AT93" s="135"/>
      <c r="AU93" s="135"/>
      <c r="AV93" s="135"/>
      <c r="AW93" s="127"/>
      <c r="AX93" s="127"/>
      <c r="AY93" s="133"/>
      <c r="AZ93" s="133"/>
      <c r="BA93" s="133"/>
      <c r="BB93" s="133"/>
      <c r="BC93" s="166"/>
      <c r="BD93" s="127"/>
      <c r="BE93" s="127"/>
      <c r="BF93" s="142"/>
      <c r="BG93" s="183"/>
      <c r="BH93" s="183"/>
      <c r="BI93" s="133"/>
      <c r="BJ93" s="127"/>
      <c r="BK93" s="127"/>
      <c r="BL93" s="135"/>
      <c r="BM93" s="135"/>
      <c r="BN93" s="135"/>
      <c r="BO93" s="135"/>
      <c r="BP93" s="14"/>
      <c r="BQ93" s="127"/>
      <c r="BR93" s="127"/>
      <c r="BS93" s="133"/>
      <c r="BT93" s="133"/>
      <c r="BU93" s="133"/>
      <c r="BV93" s="133"/>
      <c r="BW93" s="14"/>
      <c r="BX93" s="127"/>
      <c r="BY93" s="127"/>
      <c r="BZ93" s="133"/>
      <c r="CA93" s="133"/>
      <c r="CB93" s="133"/>
      <c r="CC93" s="133"/>
      <c r="CD93" s="13"/>
      <c r="CE93" s="127"/>
      <c r="CF93" s="127"/>
      <c r="CG93" s="135"/>
      <c r="CH93" s="135"/>
      <c r="CI93" s="135"/>
      <c r="CJ93" s="135"/>
      <c r="CK93" s="14"/>
      <c r="CL93" s="127"/>
      <c r="CM93" s="127"/>
      <c r="CN93" s="133"/>
      <c r="CO93" s="133"/>
      <c r="CP93" s="133"/>
      <c r="CQ93" s="133"/>
      <c r="CR93" s="14"/>
      <c r="CS93" s="127"/>
      <c r="CT93" s="127"/>
      <c r="CU93" s="133"/>
      <c r="CV93" s="133"/>
      <c r="CW93" s="133"/>
      <c r="CX93" s="133"/>
      <c r="CY93" s="14"/>
    </row>
    <row r="94" spans="1:104" ht="13.5" thickBot="1">
      <c r="A94" s="83"/>
      <c r="B94" s="83"/>
      <c r="C94" s="83"/>
      <c r="D94" s="83"/>
      <c r="E94" s="83"/>
      <c r="F94" s="83"/>
      <c r="G94" s="83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26"/>
      <c r="AA94" s="273" t="s">
        <v>53</v>
      </c>
      <c r="AB94" s="264">
        <v>2</v>
      </c>
      <c r="AC94" s="265" t="s">
        <v>54</v>
      </c>
      <c r="AD94" s="266" t="s">
        <v>55</v>
      </c>
      <c r="AE94" s="267">
        <v>2.5000000000000001E-2</v>
      </c>
      <c r="AF94" s="268"/>
      <c r="AG94" s="274"/>
      <c r="AH94" s="274"/>
      <c r="AI94" s="274"/>
      <c r="AJ94" s="145"/>
      <c r="AK94" s="145"/>
      <c r="AL94" s="145"/>
      <c r="AM94" s="145"/>
      <c r="AN94" s="133"/>
      <c r="AO94" s="181"/>
      <c r="AP94" s="74"/>
      <c r="AQ94" s="142"/>
      <c r="AR94" s="142"/>
      <c r="AS94" s="135"/>
      <c r="AT94" s="135"/>
      <c r="AU94" s="135"/>
      <c r="AV94" s="135"/>
      <c r="AW94" s="127"/>
      <c r="AX94" s="127"/>
      <c r="AY94" s="133"/>
      <c r="AZ94" s="133"/>
      <c r="BA94" s="133"/>
      <c r="BB94" s="133"/>
      <c r="BC94" s="166"/>
      <c r="BD94" s="127"/>
      <c r="BE94" s="127"/>
      <c r="BF94" s="142"/>
      <c r="BG94" s="183"/>
      <c r="BH94" s="183"/>
      <c r="BI94" s="133"/>
      <c r="BJ94" s="127"/>
      <c r="BK94" s="127"/>
      <c r="BL94" s="135"/>
      <c r="BM94" s="135"/>
      <c r="BN94" s="135"/>
      <c r="BO94" s="135"/>
      <c r="BP94" s="14"/>
      <c r="BQ94" s="127"/>
      <c r="BR94" s="127"/>
      <c r="BS94" s="133"/>
      <c r="BT94" s="133"/>
      <c r="BU94" s="133"/>
      <c r="BV94" s="133"/>
      <c r="BW94" s="14"/>
      <c r="BX94" s="127"/>
      <c r="BY94" s="127"/>
      <c r="BZ94" s="133"/>
      <c r="CA94" s="133"/>
      <c r="CB94" s="133"/>
      <c r="CC94" s="133"/>
      <c r="CD94" s="13"/>
      <c r="CE94" s="127"/>
      <c r="CF94" s="127"/>
      <c r="CG94" s="135"/>
      <c r="CH94" s="135"/>
      <c r="CI94" s="135"/>
      <c r="CJ94" s="135"/>
      <c r="CK94" s="14"/>
      <c r="CL94" s="127"/>
      <c r="CM94" s="127"/>
      <c r="CN94" s="133"/>
      <c r="CO94" s="133"/>
      <c r="CP94" s="133"/>
      <c r="CQ94" s="133"/>
      <c r="CR94" s="14"/>
      <c r="CS94" s="127"/>
      <c r="CT94" s="127"/>
      <c r="CU94" s="133"/>
      <c r="CV94" s="133"/>
      <c r="CW94" s="133"/>
      <c r="CX94" s="133"/>
      <c r="CY94" s="14"/>
    </row>
    <row r="95" spans="1:104">
      <c r="A95" s="83"/>
      <c r="B95" s="83"/>
      <c r="C95" s="83"/>
      <c r="D95" s="83"/>
      <c r="E95" s="83"/>
      <c r="F95" s="83"/>
      <c r="G95" s="83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26"/>
      <c r="AH95" s="127"/>
      <c r="AI95" s="127"/>
      <c r="AJ95" s="135"/>
      <c r="AK95" s="135"/>
      <c r="AL95" s="135"/>
      <c r="AM95" s="135"/>
      <c r="AN95" s="133"/>
      <c r="AO95" s="181"/>
      <c r="AP95" s="74"/>
      <c r="AQ95" s="142"/>
      <c r="AR95" s="142"/>
      <c r="AS95" s="135"/>
      <c r="AT95" s="135"/>
      <c r="AU95" s="135"/>
      <c r="AV95" s="135"/>
      <c r="AW95" s="127"/>
      <c r="AX95" s="127"/>
      <c r="AY95" s="133"/>
      <c r="AZ95" s="133"/>
      <c r="BA95" s="133"/>
      <c r="BB95" s="133"/>
      <c r="BC95" s="166"/>
      <c r="BD95" s="127"/>
      <c r="BE95" s="127"/>
      <c r="BF95" s="142"/>
      <c r="BG95" s="183"/>
      <c r="BH95" s="183"/>
      <c r="BI95" s="133"/>
      <c r="BJ95" s="127"/>
      <c r="BK95" s="127"/>
      <c r="BL95" s="135"/>
      <c r="BM95" s="135"/>
      <c r="BN95" s="135"/>
      <c r="BO95" s="135"/>
      <c r="BP95" s="14"/>
      <c r="BQ95" s="127"/>
      <c r="BV95" s="133"/>
      <c r="BW95" s="14"/>
      <c r="BX95" s="127"/>
      <c r="BY95" s="127"/>
      <c r="BZ95" s="133"/>
      <c r="CA95" s="133"/>
      <c r="CB95" s="133"/>
      <c r="CC95" s="133"/>
      <c r="CD95" s="13"/>
      <c r="CE95" s="127"/>
      <c r="CF95" s="127"/>
      <c r="CG95" s="135"/>
      <c r="CH95" s="135"/>
      <c r="CI95" s="135"/>
      <c r="CJ95" s="135"/>
      <c r="CK95" s="14"/>
      <c r="CL95" s="127"/>
      <c r="CM95" s="127"/>
      <c r="CN95" s="133"/>
      <c r="CO95" s="133"/>
      <c r="CP95" s="133"/>
      <c r="CQ95" s="133"/>
      <c r="CR95" s="14"/>
      <c r="CS95" s="127"/>
      <c r="CT95" s="127"/>
      <c r="CU95" s="133"/>
      <c r="CV95" s="133"/>
      <c r="CW95" s="133"/>
      <c r="CX95" s="133"/>
      <c r="CY95" s="14"/>
    </row>
    <row r="96" spans="1:104">
      <c r="A96" s="83"/>
      <c r="B96" s="83"/>
      <c r="C96" s="83"/>
      <c r="D96" s="83"/>
      <c r="E96" s="83"/>
      <c r="F96" s="83"/>
      <c r="G96" s="83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26"/>
      <c r="AH96" s="127"/>
      <c r="AI96" s="127"/>
      <c r="AJ96" s="135"/>
      <c r="AK96" s="135"/>
      <c r="AL96" s="135"/>
      <c r="AM96" s="135"/>
      <c r="AN96" s="133"/>
      <c r="AO96" s="181"/>
      <c r="AP96" s="74"/>
      <c r="AQ96" s="142"/>
      <c r="AR96" s="142"/>
      <c r="AS96" s="135"/>
      <c r="AT96" s="135"/>
      <c r="AU96" s="135"/>
      <c r="AV96" s="135"/>
      <c r="AW96" s="127"/>
      <c r="AX96" s="127"/>
      <c r="AY96" s="133"/>
      <c r="AZ96" s="133"/>
      <c r="BA96" s="133"/>
      <c r="BB96" s="133"/>
      <c r="BC96" s="166"/>
      <c r="BD96" s="127"/>
      <c r="BE96" s="127"/>
      <c r="BF96" s="142"/>
      <c r="BG96" s="183"/>
      <c r="BH96" s="183"/>
      <c r="BI96" s="133"/>
      <c r="BJ96" s="127"/>
      <c r="BK96" s="127"/>
      <c r="BL96" s="135"/>
      <c r="BM96" s="135"/>
      <c r="BN96" s="135"/>
      <c r="BO96" s="135"/>
      <c r="BP96" s="14"/>
      <c r="BQ96" s="127"/>
      <c r="BV96" s="133"/>
      <c r="BW96" s="14"/>
      <c r="BX96" s="127"/>
      <c r="BY96" s="127"/>
      <c r="BZ96" s="133"/>
      <c r="CA96" s="133"/>
      <c r="CB96" s="133"/>
      <c r="CC96" s="133"/>
      <c r="CD96" s="13"/>
      <c r="CE96" s="127"/>
      <c r="CF96" s="127"/>
      <c r="CG96" s="135"/>
      <c r="CH96" s="135"/>
      <c r="CI96" s="135"/>
      <c r="CJ96" s="135"/>
      <c r="CK96" s="14"/>
      <c r="CL96" s="127"/>
      <c r="CM96" s="127"/>
      <c r="CN96" s="133"/>
      <c r="CO96" s="133"/>
      <c r="CP96" s="133"/>
      <c r="CQ96" s="133"/>
      <c r="CR96" s="14"/>
      <c r="CS96" s="127"/>
      <c r="CT96" s="127"/>
      <c r="CU96" s="133"/>
      <c r="CV96" s="133"/>
      <c r="CW96" s="133"/>
      <c r="CX96" s="133"/>
      <c r="CY96" s="14"/>
    </row>
    <row r="97" spans="1:104">
      <c r="A97" s="83"/>
      <c r="B97" s="83"/>
      <c r="C97" s="83"/>
      <c r="D97" s="83"/>
      <c r="E97" s="83"/>
      <c r="F97" s="83"/>
      <c r="G97" s="83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AH97" s="127"/>
      <c r="AI97" s="127"/>
      <c r="AJ97" s="135"/>
      <c r="AK97" s="135"/>
      <c r="AL97" s="135"/>
      <c r="AM97" s="135"/>
      <c r="AN97" s="133"/>
      <c r="AO97" s="181"/>
      <c r="AP97" s="74"/>
      <c r="AQ97" s="142"/>
      <c r="AR97" s="142"/>
      <c r="AS97" s="135"/>
      <c r="AT97" s="135"/>
      <c r="AU97" s="135"/>
      <c r="AV97" s="135"/>
      <c r="AW97" s="127"/>
      <c r="AX97" s="127"/>
      <c r="AY97" s="133"/>
      <c r="AZ97" s="133"/>
      <c r="BA97" s="133"/>
      <c r="BB97" s="133"/>
      <c r="BC97" s="166"/>
      <c r="BD97" s="127"/>
      <c r="BE97" s="127"/>
      <c r="BF97" s="142"/>
      <c r="BG97" s="183"/>
      <c r="BH97" s="183"/>
      <c r="BI97" s="133"/>
      <c r="BJ97" s="127"/>
      <c r="BK97" s="127"/>
      <c r="BL97" s="135"/>
      <c r="BM97" s="135"/>
      <c r="BN97" s="135"/>
      <c r="BO97" s="135"/>
      <c r="BP97" s="14"/>
      <c r="BQ97" s="127"/>
      <c r="BV97" s="133"/>
      <c r="BW97" s="14"/>
      <c r="BX97" s="127"/>
      <c r="BY97" s="127"/>
      <c r="BZ97" s="133"/>
      <c r="CA97" s="133"/>
      <c r="CB97" s="133"/>
      <c r="CC97" s="133"/>
      <c r="CD97" s="13"/>
      <c r="CE97" s="127"/>
      <c r="CF97" s="127"/>
      <c r="CG97" s="135"/>
      <c r="CH97" s="135"/>
      <c r="CI97" s="135"/>
      <c r="CJ97" s="135"/>
      <c r="CK97" s="14"/>
      <c r="CL97" s="127"/>
      <c r="CM97" s="127"/>
      <c r="CN97" s="133"/>
      <c r="CO97" s="133"/>
      <c r="CP97" s="133"/>
      <c r="CQ97" s="133"/>
      <c r="CR97" s="14"/>
      <c r="CS97" s="127"/>
      <c r="CT97" s="127"/>
      <c r="CU97" s="133"/>
      <c r="CV97" s="133"/>
      <c r="CW97" s="133"/>
      <c r="CX97" s="133"/>
      <c r="CY97" s="14"/>
    </row>
    <row r="98" spans="1:104">
      <c r="A98" s="184"/>
      <c r="B98" s="133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26"/>
      <c r="AH98" s="127"/>
      <c r="AI98" s="127"/>
      <c r="AJ98" s="135"/>
      <c r="AK98" s="135"/>
      <c r="AL98" s="135"/>
      <c r="AM98" s="135"/>
      <c r="AN98" s="133"/>
      <c r="AO98" s="181"/>
      <c r="AP98" s="74"/>
      <c r="AQ98" s="142"/>
      <c r="AR98" s="142"/>
      <c r="AS98" s="26" t="str">
        <f>IF(ISNUMBER(AJ98),AJ98-($D91*AJ97+$E91),"")</f>
        <v/>
      </c>
      <c r="AT98" s="26" t="str">
        <f>IF(ISNUMBER(AK98),AK98-($D91*AK97+$E91),"")</f>
        <v/>
      </c>
      <c r="AU98" s="26"/>
      <c r="AV98" s="26" t="str">
        <f>IF(ISNUMBER(AM98),AM98-($D91*AM97+$E91),"")</f>
        <v/>
      </c>
      <c r="AW98" s="127"/>
      <c r="AX98" s="127"/>
      <c r="AY98" s="133"/>
      <c r="AZ98" s="133"/>
      <c r="BA98" s="133"/>
      <c r="BB98" s="133"/>
      <c r="BC98" s="166"/>
      <c r="BD98" s="127"/>
      <c r="BE98" s="127"/>
      <c r="BF98" s="142"/>
      <c r="BG98" s="183"/>
      <c r="BH98" s="183"/>
      <c r="BI98" s="133"/>
      <c r="BJ98" s="127"/>
      <c r="BK98" s="127"/>
      <c r="BL98" s="78" t="str">
        <f>IF(ISNUMBER(AS98),AS98/AJ90,"")</f>
        <v/>
      </c>
      <c r="BM98" s="78" t="str">
        <f>IF(ISNUMBER(AT98),AT98/AK90,"")</f>
        <v/>
      </c>
      <c r="BN98" s="78"/>
      <c r="BO98" s="78" t="str">
        <f>IF(ISNUMBER(AV98),AV98/AM90,"")</f>
        <v/>
      </c>
      <c r="BP98" s="117"/>
      <c r="BQ98" s="141"/>
      <c r="BV98" s="24"/>
      <c r="BW98" s="117"/>
      <c r="BX98" s="141"/>
      <c r="BY98" s="141"/>
      <c r="BZ98" s="27" t="s">
        <v>0</v>
      </c>
      <c r="CA98" s="24" t="str">
        <f>IF(ISNUMBER(BL98),1-BL98/BM98,"")</f>
        <v/>
      </c>
      <c r="CB98" s="24"/>
      <c r="CC98" s="24"/>
      <c r="CD98" s="197"/>
      <c r="CE98" s="141"/>
      <c r="CF98" s="141"/>
      <c r="CG98" s="147"/>
      <c r="CH98" s="147"/>
      <c r="CI98" s="147"/>
      <c r="CJ98" s="147"/>
      <c r="CK98" s="117"/>
      <c r="CL98" s="141"/>
      <c r="CM98" s="141"/>
      <c r="CN98" s="134"/>
      <c r="CO98" s="134"/>
      <c r="CP98" s="134"/>
      <c r="CQ98" s="134"/>
      <c r="CR98" s="117"/>
      <c r="CS98" s="141"/>
      <c r="CT98" s="141"/>
      <c r="CU98" s="134"/>
      <c r="CV98" s="134"/>
      <c r="CW98" s="134"/>
      <c r="CX98" s="134"/>
      <c r="CY98" s="117"/>
    </row>
    <row r="99" spans="1:104">
      <c r="A99" s="184"/>
      <c r="B99" s="133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26"/>
      <c r="AH99" s="127"/>
      <c r="AI99" s="127"/>
      <c r="AJ99" s="135"/>
      <c r="AK99" s="135"/>
      <c r="AL99" s="135"/>
      <c r="AM99" s="135"/>
      <c r="AN99" s="133"/>
      <c r="AO99" s="181"/>
      <c r="AP99" s="74"/>
      <c r="AQ99" s="142"/>
      <c r="AR99" s="142"/>
      <c r="AS99" s="147"/>
      <c r="AT99" s="147"/>
      <c r="AU99" s="147"/>
      <c r="AV99" s="147"/>
      <c r="AW99" s="127"/>
      <c r="AX99" s="127"/>
      <c r="AY99" s="133"/>
      <c r="AZ99" s="133"/>
      <c r="BA99" s="133"/>
      <c r="BB99" s="133"/>
      <c r="BC99" s="166"/>
      <c r="BD99" s="127"/>
      <c r="BE99" s="127"/>
      <c r="BF99" s="142"/>
      <c r="BG99" s="183"/>
      <c r="BH99" s="183"/>
      <c r="BI99" s="133"/>
      <c r="BJ99" s="127"/>
      <c r="BK99" s="127"/>
      <c r="BL99" s="147"/>
      <c r="BM99" s="147"/>
      <c r="BN99" s="147"/>
      <c r="BO99" s="147"/>
      <c r="BP99" s="117"/>
      <c r="BQ99" s="141"/>
      <c r="BV99" s="134"/>
      <c r="BW99" s="117"/>
      <c r="BX99" s="141"/>
      <c r="BY99" s="141"/>
      <c r="BZ99" s="134"/>
      <c r="CA99" s="134"/>
      <c r="CB99" s="134"/>
      <c r="CC99" s="134"/>
      <c r="CD99" s="197"/>
      <c r="CE99" s="141"/>
      <c r="CF99" s="141"/>
      <c r="CG99" s="147"/>
      <c r="CH99" s="147"/>
      <c r="CI99" s="147"/>
      <c r="CJ99" s="147"/>
      <c r="CK99" s="117"/>
      <c r="CL99" s="141"/>
      <c r="CM99" s="141"/>
      <c r="CN99" s="134"/>
      <c r="CO99" s="134"/>
      <c r="CP99" s="134"/>
      <c r="CQ99" s="134"/>
      <c r="CR99" s="117"/>
      <c r="CS99" s="141"/>
      <c r="CT99" s="141"/>
      <c r="CU99" s="134"/>
      <c r="CV99" s="134"/>
      <c r="CW99" s="134"/>
      <c r="CX99" s="134"/>
      <c r="CY99" s="117"/>
    </row>
    <row r="100" spans="1:104" ht="13.5" thickBot="1">
      <c r="A100" s="460" t="s">
        <v>68</v>
      </c>
      <c r="B100" s="198" t="str">
        <f>$G$22</f>
        <v>DatLab 7 Template 16-08-02</v>
      </c>
      <c r="C100" s="199"/>
      <c r="D100" s="199"/>
      <c r="E100" s="199"/>
      <c r="F100" s="199"/>
      <c r="G100" s="199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1"/>
      <c r="AA100" s="202"/>
      <c r="AB100" s="202"/>
      <c r="AC100" s="202"/>
      <c r="AD100" s="202"/>
      <c r="AE100" s="202"/>
      <c r="AF100" s="202"/>
      <c r="AG100" s="202"/>
      <c r="AH100" s="12" t="str">
        <f>$B100</f>
        <v>DatLab 7 Template 16-08-02</v>
      </c>
      <c r="AI100" s="161"/>
      <c r="AJ100" s="203"/>
      <c r="AK100" s="203"/>
      <c r="AL100" s="203"/>
      <c r="AM100" s="203"/>
      <c r="AN100" s="204"/>
      <c r="AO100" s="205"/>
      <c r="AP100" s="206"/>
      <c r="AQ100" s="79" t="str">
        <f>$B100</f>
        <v>DatLab 7 Template 16-08-02</v>
      </c>
      <c r="AR100" s="161"/>
      <c r="AS100" s="203"/>
      <c r="AT100" s="203"/>
      <c r="AU100" s="203"/>
      <c r="AV100" s="203"/>
      <c r="AW100" s="161"/>
      <c r="AX100" s="161"/>
      <c r="AY100" s="204"/>
      <c r="AZ100" s="204"/>
      <c r="BA100" s="204"/>
      <c r="BB100" s="204"/>
      <c r="BC100" s="207"/>
      <c r="BD100" s="161"/>
      <c r="BE100" s="161"/>
      <c r="BF100" s="61"/>
      <c r="BG100" s="208"/>
      <c r="BH100" s="208"/>
      <c r="BI100" s="204"/>
      <c r="BJ100" s="79" t="str">
        <f>$B100</f>
        <v>DatLab 7 Template 16-08-02</v>
      </c>
      <c r="BK100" s="161"/>
      <c r="BL100" s="203"/>
      <c r="BM100" s="203"/>
      <c r="BN100" s="203"/>
      <c r="BO100" s="203"/>
      <c r="BP100" s="209"/>
      <c r="BQ100" s="79" t="str">
        <f>$B100</f>
        <v>DatLab 7 Template 16-08-02</v>
      </c>
      <c r="BR100" s="202"/>
      <c r="BS100" s="199"/>
      <c r="BT100" s="199"/>
      <c r="BU100" s="199"/>
      <c r="BV100" s="204"/>
      <c r="BW100" s="209"/>
      <c r="BX100" s="79" t="str">
        <f>$B100</f>
        <v>DatLab 7 Template 16-08-02</v>
      </c>
      <c r="BY100" s="161"/>
      <c r="BZ100" s="204"/>
      <c r="CA100" s="204"/>
      <c r="CB100" s="204"/>
      <c r="CC100" s="204"/>
      <c r="CD100" s="210"/>
      <c r="CE100" s="79" t="str">
        <f>$B100</f>
        <v>DatLab 7 Template 16-08-02</v>
      </c>
      <c r="CF100" s="161"/>
      <c r="CG100" s="203"/>
      <c r="CH100" s="203"/>
      <c r="CI100" s="203"/>
      <c r="CJ100" s="203"/>
      <c r="CK100" s="209"/>
      <c r="CL100" s="79" t="str">
        <f>$B100</f>
        <v>DatLab 7 Template 16-08-02</v>
      </c>
      <c r="CM100" s="161"/>
      <c r="CN100" s="204"/>
      <c r="CO100" s="204"/>
      <c r="CP100" s="204"/>
      <c r="CQ100" s="204"/>
      <c r="CR100" s="209"/>
      <c r="CS100" s="79" t="str">
        <f>$B100</f>
        <v>DatLab 7 Template 16-08-02</v>
      </c>
      <c r="CT100" s="161"/>
      <c r="CU100" s="204"/>
      <c r="CV100" s="204"/>
      <c r="CW100" s="204"/>
      <c r="CX100" s="204"/>
      <c r="CY100" s="209"/>
    </row>
    <row r="101" spans="1:104">
      <c r="A101" s="331" t="s">
        <v>107</v>
      </c>
      <c r="B101" s="285" t="str">
        <f>AA104</f>
        <v>•</v>
      </c>
      <c r="C101" s="277"/>
      <c r="D101" s="30"/>
      <c r="F101" s="55" t="s">
        <v>16</v>
      </c>
      <c r="G101" s="56">
        <f>AC105</f>
        <v>0</v>
      </c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425"/>
      <c r="AC101" s="110"/>
      <c r="AD101" s="110"/>
      <c r="AE101" s="110"/>
      <c r="AF101" s="110"/>
      <c r="AG101" s="110"/>
      <c r="AH101" s="110"/>
      <c r="AI101" s="180" t="s">
        <v>65</v>
      </c>
      <c r="AJ101" s="485" t="str">
        <f>AJ$1</f>
        <v>R</v>
      </c>
      <c r="AK101" s="31" t="str">
        <f t="shared" ref="AK101:AM101" si="114">AK$1</f>
        <v>1Omy</v>
      </c>
      <c r="AL101" s="32" t="str">
        <f t="shared" si="114"/>
        <v>2U</v>
      </c>
      <c r="AM101" s="33" t="str">
        <f t="shared" si="114"/>
        <v>3Ama</v>
      </c>
      <c r="AN101" s="133"/>
      <c r="AO101" s="181"/>
      <c r="AP101" s="74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8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3"/>
      <c r="BR101" s="143"/>
      <c r="BS101" s="143"/>
      <c r="BT101" s="143"/>
      <c r="BU101" s="143"/>
      <c r="BV101" s="143"/>
      <c r="BW101" s="14"/>
      <c r="BY101" s="143"/>
      <c r="BZ101" s="143"/>
      <c r="CA101" s="143"/>
      <c r="CB101" s="143"/>
      <c r="CC101" s="143"/>
      <c r="CD101" s="13"/>
      <c r="CF101" s="143"/>
      <c r="CG101" s="143"/>
      <c r="CH101" s="143"/>
      <c r="CI101" s="143"/>
      <c r="CJ101" s="143"/>
      <c r="CK101" s="13"/>
      <c r="CM101" s="143"/>
      <c r="CN101" s="143"/>
      <c r="CO101" s="143"/>
      <c r="CP101" s="143"/>
      <c r="CQ101" s="143"/>
      <c r="CR101" s="13"/>
      <c r="CT101" s="143"/>
      <c r="CU101" s="143"/>
      <c r="CV101" s="143"/>
      <c r="CW101" s="143"/>
      <c r="CX101" s="143"/>
      <c r="CY101" s="13"/>
    </row>
    <row r="102" spans="1:104">
      <c r="A102" s="452" t="str">
        <f>E102</f>
        <v/>
      </c>
      <c r="B102" s="286" t="s">
        <v>26</v>
      </c>
      <c r="C102" s="88">
        <f>AB107</f>
        <v>0</v>
      </c>
      <c r="D102" s="88">
        <f>AB109</f>
        <v>0</v>
      </c>
      <c r="E102" s="278" t="str">
        <f>IF(ISNUMBER(AB110),AB110+0.01*AB111,"")</f>
        <v/>
      </c>
      <c r="F102" s="279" t="s">
        <v>10</v>
      </c>
      <c r="G102" s="98">
        <f>AE113</f>
        <v>-2</v>
      </c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240" t="str">
        <f>$E102</f>
        <v/>
      </c>
      <c r="AA102" s="176"/>
      <c r="AB102" s="176"/>
      <c r="AC102" s="176"/>
      <c r="AD102" s="176"/>
      <c r="AE102" s="176"/>
      <c r="AF102" s="176"/>
      <c r="AG102" s="176"/>
      <c r="AH102" s="57" t="s">
        <v>215</v>
      </c>
      <c r="AI102" s="58" t="s">
        <v>12</v>
      </c>
      <c r="AJ102" s="182">
        <f>AJ106</f>
        <v>0</v>
      </c>
      <c r="AK102" s="182">
        <f t="shared" ref="AK102:AM102" si="115">AK106</f>
        <v>0</v>
      </c>
      <c r="AL102" s="182">
        <f t="shared" si="115"/>
        <v>0</v>
      </c>
      <c r="AM102" s="182">
        <f t="shared" si="115"/>
        <v>0</v>
      </c>
      <c r="AN102" s="133"/>
      <c r="AO102" s="181"/>
      <c r="AP102" s="74"/>
      <c r="AQ102" s="142"/>
      <c r="AR102" s="142"/>
      <c r="AS102" s="135"/>
      <c r="AT102" s="135"/>
      <c r="AU102" s="135"/>
      <c r="AV102" s="135"/>
      <c r="AW102" s="127"/>
      <c r="AX102" s="127"/>
      <c r="AY102" s="133"/>
      <c r="AZ102" s="133"/>
      <c r="BA102" s="133"/>
      <c r="BB102" s="133"/>
      <c r="BC102" s="166"/>
      <c r="BD102" s="127"/>
      <c r="BE102" s="127"/>
      <c r="BF102" s="142"/>
      <c r="BG102" s="183"/>
      <c r="BH102" s="183"/>
      <c r="BI102" s="133"/>
      <c r="BJ102" s="127"/>
      <c r="BK102" s="127"/>
      <c r="BL102" s="135"/>
      <c r="BM102" s="135"/>
      <c r="BN102" s="135"/>
      <c r="BO102" s="135"/>
      <c r="BP102" s="14"/>
      <c r="BQ102" s="127"/>
      <c r="BR102" s="127"/>
      <c r="BS102" s="133"/>
      <c r="BT102" s="133"/>
      <c r="BU102" s="133"/>
      <c r="BV102" s="133"/>
      <c r="BW102" s="14"/>
      <c r="BX102" s="127"/>
      <c r="BY102" s="127"/>
      <c r="BZ102" s="133"/>
      <c r="CA102" s="133"/>
      <c r="CB102" s="133"/>
      <c r="CC102" s="133"/>
      <c r="CD102" s="13"/>
      <c r="CE102" s="127"/>
      <c r="CF102" s="127"/>
      <c r="CG102" s="135"/>
      <c r="CH102" s="135"/>
      <c r="CI102" s="135"/>
      <c r="CJ102" s="135"/>
      <c r="CK102" s="14"/>
      <c r="CL102" s="127"/>
      <c r="CM102" s="127"/>
      <c r="CN102" s="133"/>
      <c r="CO102" s="133"/>
      <c r="CP102" s="133"/>
      <c r="CQ102" s="133"/>
      <c r="CR102" s="14"/>
      <c r="CS102" s="127"/>
      <c r="CT102" s="127"/>
      <c r="CU102" s="133"/>
      <c r="CV102" s="133"/>
      <c r="CW102" s="133"/>
      <c r="CX102" s="133"/>
      <c r="CY102" s="14"/>
    </row>
    <row r="103" spans="1:104" ht="13.5" thickBot="1">
      <c r="A103" s="457" t="s">
        <v>84</v>
      </c>
      <c r="B103" s="280">
        <f>AB108</f>
        <v>0</v>
      </c>
      <c r="C103" s="281" t="s">
        <v>35</v>
      </c>
      <c r="D103" s="281" t="s">
        <v>181</v>
      </c>
      <c r="E103" s="22">
        <f>E104/G104</f>
        <v>0</v>
      </c>
      <c r="F103" s="279" t="s">
        <v>11</v>
      </c>
      <c r="G103" s="99">
        <f>AE114</f>
        <v>2.5000000000000001E-2</v>
      </c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463" t="s">
        <v>80</v>
      </c>
      <c r="AA103" s="133" t="s">
        <v>83</v>
      </c>
      <c r="AB103" s="51"/>
      <c r="AC103" s="110" t="str">
        <f>$G$3</f>
        <v>DatLab 7</v>
      </c>
      <c r="AD103" s="51"/>
      <c r="AE103" s="51"/>
      <c r="AF103" s="96"/>
      <c r="AG103" s="51"/>
      <c r="AH103" s="59" t="s">
        <v>8</v>
      </c>
      <c r="AI103" s="59" t="s">
        <v>183</v>
      </c>
      <c r="AJ103" s="60">
        <f>$E103-($E103*AJ102/1000)/2</f>
        <v>0</v>
      </c>
      <c r="AK103" s="60">
        <f>$E103-($E103*(SUM(AJ102:AK102))/1000)/2</f>
        <v>0</v>
      </c>
      <c r="AL103" s="60">
        <f>$E103-($E103*(SUM(AJ102:AL102))/1000)/2</f>
        <v>0</v>
      </c>
      <c r="AM103" s="60">
        <f>$E103-($E103*(SUM(AJ102:AM102))/1000)/2</f>
        <v>0</v>
      </c>
      <c r="AN103" s="133"/>
      <c r="AO103" s="181"/>
      <c r="AP103" s="74"/>
      <c r="AQ103" s="142"/>
      <c r="AR103" s="142"/>
      <c r="AS103" s="135"/>
      <c r="AT103" s="135"/>
      <c r="AU103" s="135"/>
      <c r="AV103" s="135"/>
      <c r="AW103" s="127"/>
      <c r="AX103" s="127"/>
      <c r="AY103" s="133"/>
      <c r="AZ103" s="133"/>
      <c r="BA103" s="133"/>
      <c r="BB103" s="133"/>
      <c r="BC103" s="166"/>
      <c r="BD103" s="127"/>
      <c r="BE103" s="127"/>
      <c r="BF103" s="142"/>
      <c r="BG103" s="183"/>
      <c r="BH103" s="183"/>
      <c r="BI103" s="133"/>
      <c r="BJ103" s="127"/>
      <c r="BK103" s="127"/>
      <c r="BL103" s="135"/>
      <c r="BM103" s="135"/>
      <c r="BN103" s="135"/>
      <c r="BO103" s="135"/>
      <c r="BP103" s="14"/>
      <c r="BQ103" s="127"/>
      <c r="BR103" s="127"/>
      <c r="BS103" s="133"/>
      <c r="BT103" s="133"/>
      <c r="BU103" s="133"/>
      <c r="BV103" s="133"/>
      <c r="BW103" s="14"/>
      <c r="BX103" s="127"/>
      <c r="BY103" s="127"/>
      <c r="BZ103" s="133"/>
      <c r="CA103" s="133"/>
      <c r="CB103" s="133"/>
      <c r="CC103" s="133"/>
      <c r="CD103" s="13"/>
      <c r="CE103" s="127"/>
      <c r="CF103" s="127"/>
      <c r="CG103" s="135"/>
      <c r="CH103" s="135"/>
      <c r="CI103" s="135"/>
      <c r="CJ103" s="135"/>
      <c r="CK103" s="14"/>
      <c r="CL103" s="127"/>
      <c r="CM103" s="127"/>
      <c r="CN103" s="133"/>
      <c r="CO103" s="133"/>
      <c r="CP103" s="133"/>
      <c r="CQ103" s="133"/>
      <c r="CR103" s="14"/>
      <c r="CS103" s="127"/>
      <c r="CT103" s="127"/>
      <c r="CU103" s="133"/>
      <c r="CV103" s="133"/>
      <c r="CW103" s="133"/>
      <c r="CX103" s="133"/>
      <c r="CY103" s="14"/>
      <c r="CZ103" s="10" t="s">
        <v>9</v>
      </c>
    </row>
    <row r="104" spans="1:104" ht="14.25" thickTop="1" thickBot="1">
      <c r="A104" s="184"/>
      <c r="B104" s="282">
        <f>AB106</f>
        <v>0</v>
      </c>
      <c r="C104" s="283" t="s">
        <v>7</v>
      </c>
      <c r="D104" s="283" t="s">
        <v>182</v>
      </c>
      <c r="E104" s="100">
        <f>AB113</f>
        <v>0</v>
      </c>
      <c r="F104" s="284" t="s">
        <v>36</v>
      </c>
      <c r="G104" s="62">
        <f>AB114</f>
        <v>2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241" t="s">
        <v>33</v>
      </c>
      <c r="AA104" s="211" t="s">
        <v>177</v>
      </c>
      <c r="AB104" s="242"/>
      <c r="AC104" s="242"/>
      <c r="AD104" s="242"/>
      <c r="AE104" s="242"/>
      <c r="AF104" s="243"/>
      <c r="AG104" s="117"/>
      <c r="AH104" s="117"/>
      <c r="AI104" s="117"/>
      <c r="AJ104" s="117"/>
      <c r="AK104" s="117"/>
      <c r="AL104" s="117"/>
      <c r="AM104" s="117"/>
      <c r="AP104" s="74"/>
      <c r="AS104" s="135"/>
      <c r="AT104" s="135"/>
      <c r="AU104" s="135"/>
      <c r="AV104" s="135"/>
      <c r="BC104" s="166"/>
      <c r="BD104" s="127"/>
      <c r="BE104" s="127"/>
      <c r="BF104" s="142"/>
      <c r="BG104" s="183"/>
      <c r="BH104" s="183"/>
      <c r="BI104" s="133"/>
      <c r="BJ104" s="127"/>
      <c r="BK104" s="127"/>
      <c r="BL104" s="135"/>
      <c r="BM104" s="135"/>
      <c r="BN104" s="135"/>
      <c r="BO104" s="135"/>
      <c r="BP104" s="14"/>
      <c r="BQ104" s="127"/>
      <c r="BR104" s="127"/>
      <c r="BS104" s="133"/>
      <c r="BT104" s="133"/>
      <c r="BU104" s="133"/>
      <c r="BV104" s="133"/>
      <c r="BW104" s="14"/>
      <c r="BX104" s="127"/>
      <c r="BY104" s="127"/>
      <c r="BZ104" s="133"/>
      <c r="CA104" s="133"/>
      <c r="CB104" s="133"/>
      <c r="CC104" s="133"/>
      <c r="CD104" s="13"/>
      <c r="CE104" s="127"/>
      <c r="CF104" s="127"/>
      <c r="CG104" s="135"/>
      <c r="CH104" s="135"/>
      <c r="CI104" s="135"/>
      <c r="CJ104" s="135"/>
      <c r="CK104" s="14"/>
      <c r="CL104" s="127"/>
      <c r="CM104" s="127"/>
      <c r="CN104" s="133"/>
      <c r="CO104" s="133"/>
      <c r="CP104" s="133"/>
      <c r="CQ104" s="133"/>
      <c r="CR104" s="14"/>
      <c r="CS104" s="127"/>
      <c r="CT104" s="127"/>
      <c r="CU104" s="133"/>
      <c r="CV104" s="133"/>
      <c r="CW104" s="133"/>
      <c r="CX104" s="133"/>
      <c r="CY104" s="14"/>
      <c r="CZ104" s="101" t="s">
        <v>66</v>
      </c>
    </row>
    <row r="105" spans="1:104" ht="13.5" thickBot="1">
      <c r="A105" s="83" t="s">
        <v>69</v>
      </c>
      <c r="B105" s="63"/>
      <c r="C105" s="134"/>
      <c r="D105" s="41"/>
      <c r="E105" s="41"/>
      <c r="F105" s="469" t="s">
        <v>166</v>
      </c>
      <c r="G105" s="469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16"/>
      <c r="AA105" s="269"/>
      <c r="AB105" s="244" t="s">
        <v>56</v>
      </c>
      <c r="AC105" s="245"/>
      <c r="AD105" s="246" t="s">
        <v>37</v>
      </c>
      <c r="AE105" s="247" t="s">
        <v>38</v>
      </c>
      <c r="AF105" s="248"/>
      <c r="AG105" s="102"/>
      <c r="AH105" s="15"/>
      <c r="AI105" s="15"/>
      <c r="AJ105" s="485"/>
      <c r="AK105" s="31"/>
      <c r="AL105" s="32"/>
      <c r="AM105" s="33"/>
      <c r="AN105" s="133"/>
      <c r="AO105" s="181"/>
      <c r="AP105" s="74"/>
      <c r="AS105" s="135"/>
      <c r="AT105" s="135"/>
      <c r="AU105" s="135"/>
      <c r="AV105" s="135"/>
      <c r="AW105" s="127"/>
      <c r="AX105" s="127"/>
      <c r="AY105" s="133"/>
      <c r="AZ105" s="133"/>
      <c r="BA105" s="133"/>
      <c r="BB105" s="133"/>
      <c r="BC105" s="166"/>
      <c r="BD105" s="127"/>
      <c r="BE105" s="127"/>
      <c r="BF105" s="142"/>
      <c r="BG105" s="183"/>
      <c r="BH105" s="183"/>
      <c r="BI105" s="133"/>
      <c r="BJ105" s="127"/>
      <c r="BK105" s="127"/>
      <c r="BL105" s="135"/>
      <c r="BM105" s="135"/>
      <c r="BN105" s="135"/>
      <c r="BO105" s="135"/>
      <c r="BP105" s="14"/>
      <c r="BQ105" s="127"/>
      <c r="BR105" s="127"/>
      <c r="BS105" s="133"/>
      <c r="BT105" s="133"/>
      <c r="BU105" s="133"/>
      <c r="BV105" s="133"/>
      <c r="BW105" s="14"/>
      <c r="BX105" s="127"/>
      <c r="BY105" s="127"/>
      <c r="BZ105" s="133"/>
      <c r="CA105" s="133"/>
      <c r="CB105" s="133"/>
      <c r="CC105" s="133"/>
      <c r="CD105" s="13"/>
      <c r="CE105" s="127"/>
      <c r="CF105" s="127"/>
      <c r="CG105" s="135"/>
      <c r="CH105" s="135"/>
      <c r="CI105" s="135"/>
      <c r="CJ105" s="135"/>
      <c r="CK105" s="14"/>
      <c r="CL105" s="127"/>
      <c r="CM105" s="127"/>
      <c r="CN105" s="133"/>
      <c r="CO105" s="133"/>
      <c r="CP105" s="133"/>
      <c r="CQ105" s="133"/>
      <c r="CR105" s="14"/>
      <c r="CS105" s="127"/>
      <c r="CT105" s="127"/>
      <c r="CU105" s="133"/>
      <c r="CV105" s="133"/>
      <c r="CW105" s="133"/>
      <c r="CX105" s="133"/>
      <c r="CY105" s="14"/>
    </row>
    <row r="106" spans="1:104">
      <c r="A106" s="9" t="s">
        <v>70</v>
      </c>
      <c r="B106" s="83"/>
      <c r="C106" s="13"/>
      <c r="D106" s="185"/>
      <c r="E106" s="8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26"/>
      <c r="AA106" s="270" t="s">
        <v>39</v>
      </c>
      <c r="AB106" s="249"/>
      <c r="AC106" s="250"/>
      <c r="AD106" s="251" t="s">
        <v>40</v>
      </c>
      <c r="AE106" s="247"/>
      <c r="AF106" s="252"/>
      <c r="AG106" s="102"/>
      <c r="AH106" s="186"/>
      <c r="AI106" s="186"/>
      <c r="AJ106" s="133"/>
      <c r="AK106" s="133"/>
      <c r="AL106" s="133"/>
      <c r="AM106" s="133"/>
      <c r="AN106" s="133"/>
      <c r="AO106" s="181"/>
      <c r="AP106" s="74"/>
      <c r="AQ106" s="64" t="s">
        <v>17</v>
      </c>
      <c r="AR106" s="187"/>
      <c r="AS106" s="135"/>
      <c r="AT106" s="135"/>
      <c r="AU106" s="135"/>
      <c r="AV106" s="135"/>
      <c r="AW106" s="127"/>
      <c r="AX106" s="127"/>
      <c r="AY106" s="133"/>
      <c r="AZ106" s="133"/>
      <c r="BA106" s="133"/>
      <c r="BB106" s="133"/>
      <c r="BC106" s="166"/>
      <c r="BD106" s="127"/>
      <c r="BE106" s="127"/>
      <c r="BF106" s="142"/>
      <c r="BG106" s="183"/>
      <c r="BH106" s="183"/>
      <c r="BI106" s="133"/>
      <c r="BJ106" s="127"/>
      <c r="BK106" s="127"/>
      <c r="BL106" s="135"/>
      <c r="BM106" s="135"/>
      <c r="BN106" s="135"/>
      <c r="BO106" s="135"/>
      <c r="BP106" s="14"/>
      <c r="BQ106" s="127"/>
      <c r="BR106" s="127"/>
      <c r="BS106" s="133"/>
      <c r="BT106" s="133"/>
      <c r="BU106" s="133"/>
      <c r="BV106" s="133"/>
      <c r="BW106" s="14"/>
      <c r="BX106" s="127"/>
      <c r="BY106" s="127"/>
      <c r="BZ106" s="133"/>
      <c r="CA106" s="133"/>
      <c r="CB106" s="133"/>
      <c r="CC106" s="133"/>
      <c r="CD106" s="13"/>
      <c r="CE106" s="127"/>
      <c r="CF106" s="127"/>
      <c r="CG106" s="135"/>
      <c r="CH106" s="135"/>
      <c r="CI106" s="135"/>
      <c r="CJ106" s="135"/>
      <c r="CK106" s="14"/>
      <c r="CL106" s="127"/>
      <c r="CM106" s="127"/>
      <c r="CN106" s="133"/>
      <c r="CO106" s="133"/>
      <c r="CP106" s="133"/>
      <c r="CQ106" s="133"/>
      <c r="CR106" s="14"/>
      <c r="CS106" s="127"/>
      <c r="CT106" s="127"/>
      <c r="CU106" s="133"/>
      <c r="CV106" s="133"/>
      <c r="CW106" s="133"/>
      <c r="CX106" s="133"/>
      <c r="CY106" s="14"/>
    </row>
    <row r="107" spans="1:104" ht="13.5" thickBot="1">
      <c r="A107" s="83"/>
      <c r="B107" s="83"/>
      <c r="C107" s="83"/>
      <c r="D107" s="85"/>
      <c r="E107" s="84"/>
      <c r="F107" s="86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26"/>
      <c r="AA107" s="271" t="s">
        <v>41</v>
      </c>
      <c r="AB107" s="253"/>
      <c r="AC107" s="254"/>
      <c r="AD107" s="158" t="s">
        <v>42</v>
      </c>
      <c r="AE107" s="117"/>
      <c r="AF107" s="255"/>
      <c r="AG107" s="14"/>
      <c r="AH107" s="186"/>
      <c r="AI107" s="186"/>
      <c r="AJ107" s="188"/>
      <c r="AK107" s="188"/>
      <c r="AL107" s="188"/>
      <c r="AM107" s="188"/>
      <c r="AN107" s="133"/>
      <c r="AO107" s="181"/>
      <c r="AP107" s="74"/>
      <c r="AQ107" s="65" t="s">
        <v>43</v>
      </c>
      <c r="AR107" s="66"/>
      <c r="AS107" s="135"/>
      <c r="AT107" s="135"/>
      <c r="AU107" s="135"/>
      <c r="AV107" s="135"/>
      <c r="AW107" s="127"/>
      <c r="AX107" s="127"/>
      <c r="AY107" s="133"/>
      <c r="AZ107" s="133"/>
      <c r="BA107" s="133"/>
      <c r="BB107" s="133"/>
      <c r="BC107" s="166"/>
      <c r="BD107" s="127"/>
      <c r="BE107" s="127"/>
      <c r="BF107" s="142"/>
      <c r="BG107" s="183"/>
      <c r="BH107" s="183"/>
      <c r="BI107" s="133"/>
      <c r="BJ107" s="127"/>
      <c r="BK107" s="127"/>
      <c r="BL107" s="135"/>
      <c r="BM107" s="135"/>
      <c r="BN107" s="135"/>
      <c r="BO107" s="135"/>
      <c r="BP107" s="14"/>
      <c r="BQ107" s="127"/>
      <c r="BR107" s="127"/>
      <c r="BS107" s="133"/>
      <c r="BT107" s="133"/>
      <c r="BU107" s="133"/>
      <c r="BV107" s="133"/>
      <c r="BW107" s="14"/>
      <c r="BX107" s="127"/>
      <c r="BY107" s="127"/>
      <c r="BZ107" s="133"/>
      <c r="CA107" s="133"/>
      <c r="CB107" s="133"/>
      <c r="CC107" s="133"/>
      <c r="CD107" s="13"/>
      <c r="CE107" s="127"/>
      <c r="CF107" s="127"/>
      <c r="CG107" s="135"/>
      <c r="CH107" s="135"/>
      <c r="CI107" s="135"/>
      <c r="CJ107" s="135"/>
      <c r="CK107" s="14"/>
      <c r="CL107" s="127"/>
      <c r="CM107" s="127"/>
      <c r="CN107" s="133"/>
      <c r="CO107" s="133"/>
      <c r="CP107" s="133"/>
      <c r="CQ107" s="133"/>
      <c r="CR107" s="14"/>
      <c r="CS107" s="127"/>
      <c r="CT107" s="127"/>
      <c r="CU107" s="133"/>
      <c r="CV107" s="133"/>
      <c r="CW107" s="133"/>
      <c r="CX107" s="133"/>
      <c r="CY107" s="14"/>
    </row>
    <row r="108" spans="1:104">
      <c r="A108" s="83"/>
      <c r="B108" s="83"/>
      <c r="C108" s="83"/>
      <c r="D108" s="85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26"/>
      <c r="AA108" s="271" t="s">
        <v>120</v>
      </c>
      <c r="AB108" s="253"/>
      <c r="AC108" s="254"/>
      <c r="AD108" s="158" t="s">
        <v>44</v>
      </c>
      <c r="AE108" s="117"/>
      <c r="AF108" s="255"/>
      <c r="AG108" s="14"/>
      <c r="AH108" s="186"/>
      <c r="AI108" s="188"/>
      <c r="AJ108" s="188"/>
      <c r="AK108" s="188"/>
      <c r="AL108" s="188"/>
      <c r="AM108" s="188"/>
      <c r="AP108" s="74"/>
      <c r="AQ108" s="67" t="s">
        <v>188</v>
      </c>
      <c r="AR108" s="68" t="s">
        <v>189</v>
      </c>
      <c r="AS108" s="135"/>
      <c r="AT108" s="135"/>
      <c r="AU108" s="135"/>
      <c r="AV108" s="135"/>
      <c r="AW108" s="127"/>
      <c r="AX108" s="127"/>
      <c r="AY108" s="133"/>
      <c r="AZ108" s="133"/>
      <c r="BA108" s="133"/>
      <c r="BB108" s="133"/>
      <c r="BC108" s="166"/>
      <c r="BD108" s="127"/>
      <c r="BE108" s="127"/>
      <c r="BF108" s="142"/>
      <c r="BG108" s="183"/>
      <c r="BH108" s="183"/>
      <c r="BI108" s="133"/>
      <c r="BJ108" s="127"/>
      <c r="BK108" s="127"/>
      <c r="BL108" s="135"/>
      <c r="BM108" s="135"/>
      <c r="BN108" s="135"/>
      <c r="BO108" s="135"/>
      <c r="BP108" s="14"/>
      <c r="BQ108" s="127"/>
      <c r="BR108" s="127"/>
      <c r="BS108" s="133"/>
      <c r="BT108" s="133"/>
      <c r="BU108" s="133"/>
      <c r="BV108" s="133"/>
      <c r="BW108" s="14"/>
      <c r="BX108" s="127"/>
      <c r="BY108" s="127"/>
      <c r="BZ108" s="133"/>
      <c r="CA108" s="133"/>
      <c r="CB108" s="133"/>
      <c r="CC108" s="133"/>
      <c r="CD108" s="13"/>
      <c r="CE108" s="127"/>
      <c r="CF108" s="127"/>
      <c r="CG108" s="135"/>
      <c r="CH108" s="135"/>
      <c r="CI108" s="135"/>
      <c r="CJ108" s="135"/>
      <c r="CK108" s="14"/>
      <c r="CL108" s="127"/>
      <c r="CM108" s="127"/>
      <c r="CN108" s="133"/>
      <c r="CO108" s="133"/>
      <c r="CP108" s="133"/>
      <c r="CQ108" s="133"/>
      <c r="CR108" s="14"/>
      <c r="CS108" s="127"/>
      <c r="CT108" s="127"/>
      <c r="CU108" s="133"/>
      <c r="CV108" s="133"/>
      <c r="CW108" s="133"/>
      <c r="CX108" s="133"/>
      <c r="CY108" s="14"/>
    </row>
    <row r="109" spans="1:104" ht="13.5" thickBot="1">
      <c r="A109" s="83"/>
      <c r="B109" s="83"/>
      <c r="C109" s="83"/>
      <c r="D109" s="83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26"/>
      <c r="AA109" s="271" t="s">
        <v>28</v>
      </c>
      <c r="AB109" s="197"/>
      <c r="AC109" s="254"/>
      <c r="AD109" s="158" t="s">
        <v>45</v>
      </c>
      <c r="AE109" s="117"/>
      <c r="AF109" s="255"/>
      <c r="AG109" s="177"/>
      <c r="AH109" s="189"/>
      <c r="AI109" s="190"/>
      <c r="AJ109" s="189"/>
      <c r="AK109" s="189"/>
      <c r="AL109" s="189"/>
      <c r="AM109" s="189"/>
      <c r="AP109" s="74"/>
      <c r="AQ109" s="69" t="str">
        <f>BN111</f>
        <v/>
      </c>
      <c r="AR109" s="70" t="str">
        <f>BO111</f>
        <v/>
      </c>
      <c r="AS109" s="135"/>
      <c r="AT109" s="135"/>
      <c r="AU109" s="135"/>
      <c r="AV109" s="135"/>
      <c r="AW109" s="127"/>
      <c r="AX109" s="127"/>
      <c r="AY109" s="133"/>
      <c r="AZ109" s="133"/>
      <c r="BA109" s="133"/>
      <c r="BB109" s="133"/>
      <c r="BC109" s="166"/>
      <c r="BD109" s="127"/>
      <c r="BE109" s="127"/>
      <c r="BF109" s="142"/>
      <c r="BG109" s="183"/>
      <c r="BH109" s="183"/>
      <c r="BI109" s="133"/>
      <c r="BJ109" s="127"/>
      <c r="BK109" s="127"/>
      <c r="BL109" s="135"/>
      <c r="BM109" s="135"/>
      <c r="BN109" s="135"/>
      <c r="BO109" s="135"/>
      <c r="BP109" s="14"/>
      <c r="BQ109" s="127"/>
      <c r="BR109" s="127"/>
      <c r="BS109" s="133"/>
      <c r="BT109" s="133"/>
      <c r="BU109" s="133"/>
      <c r="BV109" s="133"/>
      <c r="BW109" s="14"/>
      <c r="BX109" s="127"/>
      <c r="BY109" s="127"/>
      <c r="BZ109" s="133"/>
      <c r="CA109" s="133"/>
      <c r="CB109" s="133"/>
      <c r="CC109" s="133"/>
      <c r="CD109" s="13"/>
      <c r="CE109" s="127"/>
      <c r="CF109" s="127"/>
      <c r="CG109" s="135"/>
      <c r="CH109" s="135"/>
      <c r="CI109" s="135"/>
      <c r="CJ109" s="135"/>
      <c r="CK109" s="14"/>
      <c r="CL109" s="127"/>
      <c r="CM109" s="127"/>
      <c r="CN109" s="133"/>
      <c r="CO109" s="133"/>
      <c r="CP109" s="133"/>
      <c r="CQ109" s="133"/>
      <c r="CR109" s="14"/>
      <c r="CS109" s="127"/>
      <c r="CT109" s="127"/>
      <c r="CU109" s="133"/>
      <c r="CV109" s="133"/>
      <c r="CW109" s="133"/>
      <c r="CX109" s="133"/>
      <c r="CY109" s="14"/>
    </row>
    <row r="110" spans="1:104">
      <c r="A110" s="83"/>
      <c r="B110" s="87"/>
      <c r="C110" s="87"/>
      <c r="D110" s="87"/>
      <c r="E110" s="145"/>
      <c r="F110" s="145"/>
      <c r="G110" s="87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6"/>
      <c r="AA110" s="271" t="s">
        <v>46</v>
      </c>
      <c r="AB110" s="256"/>
      <c r="AC110" s="254"/>
      <c r="AD110" s="158" t="s">
        <v>47</v>
      </c>
      <c r="AE110" s="117"/>
      <c r="AF110" s="255"/>
      <c r="AG110" s="103"/>
      <c r="AH110" s="104"/>
      <c r="AI110" s="16"/>
      <c r="AJ110" s="71"/>
      <c r="AK110" s="71"/>
      <c r="AL110" s="71"/>
      <c r="AM110" s="71"/>
      <c r="AP110" s="454"/>
      <c r="AQ110" s="113" t="s">
        <v>14</v>
      </c>
      <c r="AR110" s="113" t="s">
        <v>13</v>
      </c>
      <c r="AS110" s="485" t="str">
        <f>AS$1</f>
        <v>R</v>
      </c>
      <c r="AT110" s="31" t="str">
        <f t="shared" ref="AT110:AV110" si="116">AT$1</f>
        <v>1Omy</v>
      </c>
      <c r="AU110" s="32" t="str">
        <f t="shared" si="116"/>
        <v>2U</v>
      </c>
      <c r="AV110" s="33" t="str">
        <f t="shared" si="116"/>
        <v>3Ama</v>
      </c>
      <c r="AW110" s="113" t="str">
        <f>AQ110</f>
        <v>Quantity</v>
      </c>
      <c r="AX110" s="113" t="str">
        <f>AR110</f>
        <v>Units</v>
      </c>
      <c r="AY110" s="485">
        <f>AJ105</f>
        <v>0</v>
      </c>
      <c r="AZ110" s="31">
        <f>AK105</f>
        <v>0</v>
      </c>
      <c r="BA110" s="32">
        <f>AL105</f>
        <v>0</v>
      </c>
      <c r="BB110" s="33">
        <f>AM105</f>
        <v>0</v>
      </c>
      <c r="BC110" s="166"/>
      <c r="BD110" s="34" t="s">
        <v>27</v>
      </c>
      <c r="BE110" s="34" t="s">
        <v>28</v>
      </c>
      <c r="BF110" s="35" t="s">
        <v>120</v>
      </c>
      <c r="BG110" s="72" t="s">
        <v>26</v>
      </c>
      <c r="BH110" s="72"/>
      <c r="BI110" s="36" t="s">
        <v>7</v>
      </c>
      <c r="BJ110" s="113" t="str">
        <f>$AQ110</f>
        <v>Quantity</v>
      </c>
      <c r="BK110" s="113" t="str">
        <f>$AR110</f>
        <v>Units</v>
      </c>
      <c r="BL110" s="485" t="str">
        <f>BL$1</f>
        <v>R</v>
      </c>
      <c r="BM110" s="31" t="str">
        <f t="shared" ref="BM110:BO110" si="117">BM$1</f>
        <v>1Omy</v>
      </c>
      <c r="BN110" s="32" t="str">
        <f t="shared" si="117"/>
        <v>2U</v>
      </c>
      <c r="BO110" s="33" t="str">
        <f t="shared" si="117"/>
        <v>3Ama</v>
      </c>
      <c r="BP110" s="191"/>
      <c r="BQ110" s="113" t="str">
        <f>$AQ110</f>
        <v>Quantity</v>
      </c>
      <c r="BR110" s="113" t="str">
        <f>$AR110</f>
        <v>Units</v>
      </c>
      <c r="BS110" s="485" t="str">
        <f>BS$1</f>
        <v>R</v>
      </c>
      <c r="BT110" s="31" t="str">
        <f t="shared" ref="BT110:BV110" si="118">BT$1</f>
        <v>1Omy</v>
      </c>
      <c r="BU110" s="32" t="str">
        <f t="shared" si="118"/>
        <v>2U</v>
      </c>
      <c r="BV110" s="33" t="str">
        <f t="shared" si="118"/>
        <v>3Ama</v>
      </c>
      <c r="BW110" s="191"/>
      <c r="BX110" s="113" t="str">
        <f>$AQ110</f>
        <v>Quantity</v>
      </c>
      <c r="BY110" s="113" t="str">
        <f>$AR110</f>
        <v>Units</v>
      </c>
      <c r="BZ110" s="485" t="str">
        <f>BZ$1</f>
        <v>1-R/U</v>
      </c>
      <c r="CA110" s="31" t="str">
        <f t="shared" ref="CA110:CC110" si="119">CA$1</f>
        <v>1-Omy/R</v>
      </c>
      <c r="CB110" s="32" t="str">
        <f t="shared" si="119"/>
        <v>1-Omy/U</v>
      </c>
      <c r="CC110" s="33" t="str">
        <f t="shared" si="119"/>
        <v>1-ROX/U</v>
      </c>
      <c r="CD110" s="191"/>
      <c r="CE110" s="113" t="str">
        <f>$AQ110</f>
        <v>Quantity</v>
      </c>
      <c r="CF110" s="113" t="str">
        <f>$AR110</f>
        <v>Units</v>
      </c>
      <c r="CG110" s="485" t="str">
        <f>CG$1</f>
        <v>R</v>
      </c>
      <c r="CH110" s="31" t="str">
        <f t="shared" ref="CH110:CJ110" si="120">CH$1</f>
        <v>1Omy</v>
      </c>
      <c r="CI110" s="32" t="str">
        <f t="shared" si="120"/>
        <v>2U</v>
      </c>
      <c r="CJ110" s="33" t="str">
        <f t="shared" si="120"/>
        <v>3Ama</v>
      </c>
      <c r="CK110" s="191"/>
      <c r="CL110" s="113" t="str">
        <f>$AQ110</f>
        <v>Quantity</v>
      </c>
      <c r="CM110" s="113" t="str">
        <f>$AR110</f>
        <v>Units</v>
      </c>
      <c r="CN110" s="485" t="str">
        <f>CN$1</f>
        <v>R</v>
      </c>
      <c r="CO110" s="31" t="str">
        <f t="shared" ref="CO110:CQ110" si="121">CO$1</f>
        <v>1Omy</v>
      </c>
      <c r="CP110" s="32" t="str">
        <f t="shared" si="121"/>
        <v>2U</v>
      </c>
      <c r="CQ110" s="33" t="str">
        <f t="shared" si="121"/>
        <v>3Ama</v>
      </c>
      <c r="CR110" s="191"/>
      <c r="CS110" s="113" t="str">
        <f>$AQ110</f>
        <v>Quantity</v>
      </c>
      <c r="CT110" s="113" t="str">
        <f>$AR110</f>
        <v>Units</v>
      </c>
      <c r="CU110" s="485" t="str">
        <f>CU$1</f>
        <v>1-R/U</v>
      </c>
      <c r="CV110" s="31" t="str">
        <f t="shared" ref="CV110:CX110" si="122">CV$1</f>
        <v>1-Omy/R</v>
      </c>
      <c r="CW110" s="32" t="str">
        <f t="shared" si="122"/>
        <v>1-Omy/U</v>
      </c>
      <c r="CX110" s="33" t="str">
        <f t="shared" si="122"/>
        <v>1-ROX/U</v>
      </c>
      <c r="CY110" s="14"/>
    </row>
    <row r="111" spans="1:104">
      <c r="A111" s="83"/>
      <c r="B111" s="83"/>
      <c r="C111" s="83"/>
      <c r="D111" s="83"/>
      <c r="E111" s="14"/>
      <c r="F111" s="14"/>
      <c r="G111" s="83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16"/>
      <c r="AA111" s="271" t="s">
        <v>48</v>
      </c>
      <c r="AB111" s="257"/>
      <c r="AC111" s="254"/>
      <c r="AD111" s="158" t="s">
        <v>49</v>
      </c>
      <c r="AE111" s="117"/>
      <c r="AF111" s="255"/>
      <c r="AG111" s="105"/>
      <c r="AH111" s="106"/>
      <c r="AI111" s="17"/>
      <c r="AJ111" s="8"/>
      <c r="AK111" s="8"/>
      <c r="AL111" s="8"/>
      <c r="AM111" s="8"/>
      <c r="AP111" s="455" t="str">
        <f>E102</f>
        <v/>
      </c>
      <c r="AQ111" s="488" t="s">
        <v>5</v>
      </c>
      <c r="AR111" s="488" t="s">
        <v>4</v>
      </c>
      <c r="AS111" s="21" t="str">
        <f>IF(ISNUMBER(AJ111),AJ111-($G103*AJ110+$G102),"")</f>
        <v/>
      </c>
      <c r="AT111" s="21" t="str">
        <f>IF(ISNUMBER(AK111),AK111-($G103*AK110+$G102),"")</f>
        <v/>
      </c>
      <c r="AU111" s="21" t="str">
        <f>IF(ISNUMBER(AL111),AL111-($G103*AL110+$G102),"")</f>
        <v/>
      </c>
      <c r="AV111" s="21" t="str">
        <f>IF(ISNUMBER(AM111),AM111-($G103*AM110+$G102),"")</f>
        <v/>
      </c>
      <c r="AW111" s="107">
        <f>$AH110</f>
        <v>0</v>
      </c>
      <c r="AX111" s="107">
        <f>$AI110</f>
        <v>0</v>
      </c>
      <c r="AY111" s="73" t="str">
        <f>IF(ISNUMBER(AJ110),AJ110,"")</f>
        <v/>
      </c>
      <c r="AZ111" s="73" t="str">
        <f>IF(ISNUMBER(AK110),AK110,"")</f>
        <v/>
      </c>
      <c r="BA111" s="73" t="str">
        <f t="shared" ref="BA111:BB111" si="123">IF(ISNUMBER(AL110),AL110,"")</f>
        <v/>
      </c>
      <c r="BB111" s="73" t="str">
        <f t="shared" si="123"/>
        <v/>
      </c>
      <c r="BC111" s="166"/>
      <c r="BD111" s="176" t="str">
        <f>$AA104</f>
        <v>•</v>
      </c>
      <c r="BE111" s="193">
        <f>$D102</f>
        <v>0</v>
      </c>
      <c r="BF111" s="124">
        <f>$B103</f>
        <v>0</v>
      </c>
      <c r="BG111" s="194" t="str">
        <f>$E102</f>
        <v/>
      </c>
      <c r="BH111" s="195"/>
      <c r="BI111" s="196" t="str">
        <f>IF(ISNUMBER($AB113),$AB113,"")</f>
        <v/>
      </c>
      <c r="BJ111" s="489" t="str">
        <f>AH2</f>
        <v>O2 flow per cells</v>
      </c>
      <c r="BK111" s="489" t="str">
        <f>AI2</f>
        <v>pmol/(s*Mill)</v>
      </c>
      <c r="BL111" s="7" t="str">
        <f>IF(ISNUMBER(AS111),AS111/AJ103,"")</f>
        <v/>
      </c>
      <c r="BM111" s="7" t="str">
        <f>IF(ISNUMBER(AT111),AT111/AK103,"")</f>
        <v/>
      </c>
      <c r="BN111" s="7" t="str">
        <f>IF(ISNUMBER(AU111),AU111/AL103,"")</f>
        <v/>
      </c>
      <c r="BO111" s="7" t="str">
        <f>IF(ISNUMBER(AV111),AV111/AM103,"")</f>
        <v/>
      </c>
      <c r="BP111" s="194" t="str">
        <f>$E102</f>
        <v/>
      </c>
      <c r="BQ111" s="6" t="s">
        <v>19</v>
      </c>
      <c r="BR111" s="6" t="s">
        <v>20</v>
      </c>
      <c r="BS111" s="5" t="str">
        <f>IF(ISNUMBER(BL111),BL111/$AQ109,"")</f>
        <v/>
      </c>
      <c r="BT111" s="5" t="str">
        <f>IF(ISNUMBER(BM111),BM111/$AQ109,"")</f>
        <v/>
      </c>
      <c r="BU111" s="5" t="str">
        <f>IF(ISNUMBER(BN111),BN111/$AQ109,"")</f>
        <v/>
      </c>
      <c r="BV111" s="5" t="str">
        <f>IF(ISNUMBER(BO111),BO111/$AQ109,"")</f>
        <v/>
      </c>
      <c r="BW111" s="194" t="str">
        <f>$E102</f>
        <v/>
      </c>
      <c r="BX111" s="6" t="s">
        <v>18</v>
      </c>
      <c r="BY111" s="6" t="s">
        <v>21</v>
      </c>
      <c r="BZ111" s="5" t="str">
        <f>IF(ISNUMBER(BN111),1-BL111/BN111,"")</f>
        <v/>
      </c>
      <c r="CA111" s="5" t="str">
        <f>IF(ISNUMBER(BM111),1-BM111/BL111,"")</f>
        <v/>
      </c>
      <c r="CB111" s="5" t="str">
        <f>IF(ISNUMBER(BM111),1-BM111/BN111,"")</f>
        <v/>
      </c>
      <c r="CC111" s="5" t="str">
        <f>IF(ISNUMBER(BN111),1-BO111/BN111,"")</f>
        <v/>
      </c>
      <c r="CD111" s="194" t="str">
        <f>$E102</f>
        <v/>
      </c>
      <c r="CE111" s="489" t="str">
        <f>AH3</f>
        <v>O2 flow per cells (mt: ROX-corr.)</v>
      </c>
      <c r="CF111" s="489" t="str">
        <f>AI2</f>
        <v>pmol/(s*Mill)</v>
      </c>
      <c r="CG111" s="7" t="str">
        <f>IF(ISNUMBER(BL111),BL111-$AR109,"")</f>
        <v/>
      </c>
      <c r="CH111" s="7" t="str">
        <f t="shared" ref="CH111:CJ111" si="124">IF(ISNUMBER(BM111),BM111-$AR109,"")</f>
        <v/>
      </c>
      <c r="CI111" s="7" t="str">
        <f t="shared" si="124"/>
        <v/>
      </c>
      <c r="CJ111" s="7" t="str">
        <f t="shared" si="124"/>
        <v/>
      </c>
      <c r="CK111" s="194" t="str">
        <f>$E102</f>
        <v/>
      </c>
      <c r="CL111" s="6" t="s">
        <v>3</v>
      </c>
      <c r="CM111" s="6" t="s">
        <v>1</v>
      </c>
      <c r="CN111" s="5" t="str">
        <f>IF(ISNUMBER(CG111),CG111/($AQ109-$AR109),"")</f>
        <v/>
      </c>
      <c r="CO111" s="5" t="str">
        <f t="shared" ref="CO111:CQ111" si="125">IF(ISNUMBER(CH111),CH111/($AQ109-$AR109),"")</f>
        <v/>
      </c>
      <c r="CP111" s="5" t="str">
        <f t="shared" si="125"/>
        <v/>
      </c>
      <c r="CQ111" s="5" t="str">
        <f t="shared" si="125"/>
        <v/>
      </c>
      <c r="CR111" s="194" t="str">
        <f>$E102</f>
        <v/>
      </c>
      <c r="CS111" s="6" t="s">
        <v>2</v>
      </c>
      <c r="CT111" s="6" t="s">
        <v>1</v>
      </c>
      <c r="CU111" s="5" t="str">
        <f>IF(ISNUMBER(CI111),1-CG111/CI111,"")</f>
        <v/>
      </c>
      <c r="CV111" s="5" t="str">
        <f>IF(ISNUMBER(CH111),1-CH111/CG111,"")</f>
        <v/>
      </c>
      <c r="CW111" s="5" t="str">
        <f>IF(ISNUMBER(CH111),1-CH111/CI111,"")</f>
        <v/>
      </c>
      <c r="CX111" s="5" t="str">
        <f>IF(ISNUMBER(CI111),1-CJ111/CI111,"")</f>
        <v/>
      </c>
      <c r="CY111" s="14"/>
    </row>
    <row r="112" spans="1:104">
      <c r="A112" s="83"/>
      <c r="B112" s="83"/>
      <c r="C112" s="83"/>
      <c r="D112" s="83"/>
      <c r="E112" s="83"/>
      <c r="F112" s="83"/>
      <c r="G112" s="83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26"/>
      <c r="AA112" s="272" t="s">
        <v>50</v>
      </c>
      <c r="AB112" s="258"/>
      <c r="AC112" s="259"/>
      <c r="AD112" s="158" t="s">
        <v>178</v>
      </c>
      <c r="AE112" s="256"/>
      <c r="AF112" s="255"/>
      <c r="AG112" s="274"/>
      <c r="AH112" s="275"/>
      <c r="AI112" s="275"/>
      <c r="AJ112" s="276"/>
      <c r="AK112" s="276"/>
      <c r="AL112" s="276"/>
      <c r="AM112" s="276"/>
      <c r="AN112" s="2"/>
      <c r="AO112" s="11"/>
      <c r="AP112" s="74"/>
      <c r="AQ112" s="75"/>
      <c r="AR112" s="75"/>
      <c r="AS112" s="3"/>
      <c r="AT112" s="3"/>
      <c r="AU112" s="3"/>
      <c r="AV112" s="3"/>
      <c r="AW112" s="4"/>
      <c r="AX112" s="4"/>
      <c r="AY112" s="2"/>
      <c r="AZ112" s="2"/>
      <c r="BA112" s="2"/>
      <c r="BB112" s="2"/>
      <c r="BC112" s="76"/>
      <c r="BD112" s="4"/>
      <c r="BE112" s="4"/>
      <c r="BF112" s="75"/>
      <c r="BG112" s="77"/>
      <c r="BH112" s="77"/>
      <c r="BI112" s="2"/>
      <c r="BJ112" s="4"/>
      <c r="BK112" s="4"/>
      <c r="BL112" s="3"/>
      <c r="BM112" s="3"/>
      <c r="BN112" s="3"/>
      <c r="BO112" s="3"/>
      <c r="BP112" s="14"/>
      <c r="BQ112" s="4"/>
      <c r="BR112" s="4"/>
      <c r="BS112" s="2"/>
      <c r="BT112" s="2"/>
      <c r="BU112" s="2"/>
      <c r="BV112" s="2"/>
      <c r="BW112" s="14"/>
      <c r="BX112" s="4"/>
      <c r="BY112" s="4"/>
      <c r="BZ112" s="2"/>
      <c r="CA112" s="2"/>
      <c r="CB112" s="2"/>
      <c r="CC112" s="2"/>
      <c r="CD112" s="13"/>
      <c r="CE112" s="4"/>
      <c r="CF112" s="4"/>
      <c r="CG112" s="3"/>
      <c r="CH112" s="3"/>
      <c r="CI112" s="3"/>
      <c r="CJ112" s="3"/>
      <c r="CK112" s="14"/>
      <c r="CL112" s="4"/>
      <c r="CM112" s="4"/>
      <c r="CN112" s="2"/>
      <c r="CO112" s="2"/>
      <c r="CP112" s="2"/>
      <c r="CQ112" s="2"/>
      <c r="CR112" s="14"/>
      <c r="CS112" s="4"/>
      <c r="CT112" s="4"/>
      <c r="CU112" s="2"/>
      <c r="CV112" s="2"/>
      <c r="CW112" s="2"/>
      <c r="CX112" s="2"/>
      <c r="CY112" s="14"/>
    </row>
    <row r="113" spans="1:104">
      <c r="A113" s="83"/>
      <c r="B113" s="83"/>
      <c r="C113" s="83"/>
      <c r="D113" s="83"/>
      <c r="E113" s="83"/>
      <c r="F113" s="83"/>
      <c r="G113" s="83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26"/>
      <c r="AA113" s="271" t="s">
        <v>51</v>
      </c>
      <c r="AB113" s="260"/>
      <c r="AC113" s="261"/>
      <c r="AD113" s="262" t="s">
        <v>52</v>
      </c>
      <c r="AE113" s="263">
        <v>-2</v>
      </c>
      <c r="AF113" s="255"/>
      <c r="AG113" s="274"/>
      <c r="AH113" s="274"/>
      <c r="AI113" s="274"/>
      <c r="AJ113" s="145"/>
      <c r="AK113" s="145"/>
      <c r="AL113" s="145"/>
      <c r="AM113" s="145"/>
      <c r="AN113" s="133"/>
      <c r="AO113" s="181"/>
      <c r="AP113" s="74"/>
      <c r="AQ113" s="142"/>
      <c r="AR113" s="142"/>
      <c r="AS113" s="135"/>
      <c r="AT113" s="135"/>
      <c r="AU113" s="135"/>
      <c r="AV113" s="135"/>
      <c r="AW113" s="127"/>
      <c r="AX113" s="127"/>
      <c r="AY113" s="133"/>
      <c r="AZ113" s="133"/>
      <c r="BA113" s="133"/>
      <c r="BB113" s="133"/>
      <c r="BC113" s="166"/>
      <c r="BD113" s="127"/>
      <c r="BE113" s="127"/>
      <c r="BF113" s="142"/>
      <c r="BG113" s="183"/>
      <c r="BH113" s="183"/>
      <c r="BI113" s="133"/>
      <c r="BJ113" s="127"/>
      <c r="BK113" s="127"/>
      <c r="BL113" s="135"/>
      <c r="BM113" s="135"/>
      <c r="BN113" s="135"/>
      <c r="BO113" s="135"/>
      <c r="BP113" s="14"/>
      <c r="BQ113" s="127"/>
      <c r="BR113" s="127"/>
      <c r="BS113" s="133"/>
      <c r="BT113" s="133"/>
      <c r="BU113" s="133"/>
      <c r="BV113" s="133"/>
      <c r="BW113" s="14"/>
      <c r="BX113" s="127"/>
      <c r="BY113" s="127"/>
      <c r="BZ113" s="133"/>
      <c r="CA113" s="133"/>
      <c r="CB113" s="133"/>
      <c r="CC113" s="133"/>
      <c r="CD113" s="13"/>
      <c r="CE113" s="127"/>
      <c r="CF113" s="127"/>
      <c r="CG113" s="135"/>
      <c r="CH113" s="135"/>
      <c r="CI113" s="135"/>
      <c r="CJ113" s="135"/>
      <c r="CK113" s="14"/>
      <c r="CL113" s="127"/>
      <c r="CM113" s="127"/>
      <c r="CN113" s="133"/>
      <c r="CO113" s="133"/>
      <c r="CP113" s="133"/>
      <c r="CQ113" s="133"/>
      <c r="CR113" s="14"/>
      <c r="CS113" s="127"/>
      <c r="CT113" s="127"/>
      <c r="CU113" s="133"/>
      <c r="CV113" s="133"/>
      <c r="CW113" s="133"/>
      <c r="CX113" s="133"/>
      <c r="CY113" s="14"/>
    </row>
    <row r="114" spans="1:104" ht="13.5" thickBot="1">
      <c r="A114" s="83"/>
      <c r="B114" s="83"/>
      <c r="C114" s="83"/>
      <c r="D114" s="83"/>
      <c r="E114" s="83"/>
      <c r="F114" s="83"/>
      <c r="G114" s="83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26"/>
      <c r="AA114" s="273" t="s">
        <v>53</v>
      </c>
      <c r="AB114" s="264">
        <v>2</v>
      </c>
      <c r="AC114" s="265" t="s">
        <v>54</v>
      </c>
      <c r="AD114" s="266" t="s">
        <v>55</v>
      </c>
      <c r="AE114" s="267">
        <v>2.5000000000000001E-2</v>
      </c>
      <c r="AF114" s="268"/>
      <c r="AG114" s="274"/>
      <c r="AH114" s="274"/>
      <c r="AI114" s="274"/>
      <c r="AJ114" s="145"/>
      <c r="AK114" s="145"/>
      <c r="AL114" s="145"/>
      <c r="AM114" s="145"/>
      <c r="AN114" s="133"/>
      <c r="AO114" s="181"/>
      <c r="AP114" s="74"/>
      <c r="AQ114" s="142"/>
      <c r="AR114" s="142"/>
      <c r="AS114" s="135"/>
      <c r="AT114" s="135"/>
      <c r="AU114" s="135"/>
      <c r="AV114" s="135"/>
      <c r="AW114" s="127"/>
      <c r="AX114" s="127"/>
      <c r="AY114" s="133"/>
      <c r="AZ114" s="133"/>
      <c r="BA114" s="133"/>
      <c r="BB114" s="133"/>
      <c r="BC114" s="166"/>
      <c r="BD114" s="127"/>
      <c r="BE114" s="127"/>
      <c r="BF114" s="142"/>
      <c r="BG114" s="183"/>
      <c r="BH114" s="183"/>
      <c r="BI114" s="133"/>
      <c r="BJ114" s="127"/>
      <c r="BK114" s="127"/>
      <c r="BL114" s="135"/>
      <c r="BM114" s="135"/>
      <c r="BN114" s="135"/>
      <c r="BO114" s="135"/>
      <c r="BP114" s="14"/>
      <c r="BQ114" s="127"/>
      <c r="BR114" s="127"/>
      <c r="BS114" s="133"/>
      <c r="BT114" s="133"/>
      <c r="BU114" s="133"/>
      <c r="BV114" s="133"/>
      <c r="BW114" s="14"/>
      <c r="BX114" s="127"/>
      <c r="BY114" s="127"/>
      <c r="BZ114" s="133"/>
      <c r="CA114" s="133"/>
      <c r="CB114" s="133"/>
      <c r="CC114" s="133"/>
      <c r="CD114" s="13"/>
      <c r="CE114" s="127"/>
      <c r="CF114" s="127"/>
      <c r="CG114" s="135"/>
      <c r="CH114" s="135"/>
      <c r="CI114" s="135"/>
      <c r="CJ114" s="135"/>
      <c r="CK114" s="14"/>
      <c r="CL114" s="127"/>
      <c r="CM114" s="127"/>
      <c r="CN114" s="133"/>
      <c r="CO114" s="133"/>
      <c r="CP114" s="133"/>
      <c r="CQ114" s="133"/>
      <c r="CR114" s="14"/>
      <c r="CS114" s="127"/>
      <c r="CT114" s="127"/>
      <c r="CU114" s="133"/>
      <c r="CV114" s="133"/>
      <c r="CW114" s="133"/>
      <c r="CX114" s="133"/>
      <c r="CY114" s="14"/>
    </row>
    <row r="115" spans="1:104">
      <c r="A115" s="83"/>
      <c r="B115" s="83"/>
      <c r="C115" s="83"/>
      <c r="D115" s="83"/>
      <c r="E115" s="83"/>
      <c r="F115" s="83"/>
      <c r="G115" s="83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26"/>
      <c r="AH115" s="127"/>
      <c r="AI115" s="127"/>
      <c r="AJ115" s="135"/>
      <c r="AK115" s="135"/>
      <c r="AL115" s="135"/>
      <c r="AM115" s="135"/>
      <c r="AN115" s="133"/>
      <c r="AO115" s="181"/>
      <c r="AP115" s="74"/>
      <c r="AQ115" s="142"/>
      <c r="AR115" s="142"/>
      <c r="AS115" s="135"/>
      <c r="AT115" s="135"/>
      <c r="AU115" s="135"/>
      <c r="AV115" s="135"/>
      <c r="AW115" s="127"/>
      <c r="AX115" s="127"/>
      <c r="AY115" s="133"/>
      <c r="AZ115" s="133"/>
      <c r="BA115" s="133"/>
      <c r="BB115" s="133"/>
      <c r="BC115" s="166"/>
      <c r="BD115" s="127"/>
      <c r="BE115" s="127"/>
      <c r="BF115" s="142"/>
      <c r="BG115" s="183"/>
      <c r="BH115" s="183"/>
      <c r="BI115" s="133"/>
      <c r="BJ115" s="127"/>
      <c r="BK115" s="127"/>
      <c r="BL115" s="135"/>
      <c r="BM115" s="135"/>
      <c r="BN115" s="135"/>
      <c r="BO115" s="135"/>
      <c r="BP115" s="14"/>
      <c r="BQ115" s="127"/>
      <c r="BR115" s="127"/>
      <c r="BS115" s="127"/>
      <c r="BT115" s="127"/>
      <c r="BU115" s="127"/>
      <c r="BV115" s="133"/>
      <c r="BW115" s="14"/>
      <c r="BX115" s="127"/>
      <c r="BY115" s="127"/>
      <c r="BZ115" s="133"/>
      <c r="CA115" s="133"/>
      <c r="CB115" s="133"/>
      <c r="CC115" s="133"/>
      <c r="CD115" s="13"/>
      <c r="CE115" s="127"/>
      <c r="CF115" s="127"/>
      <c r="CG115" s="135"/>
      <c r="CH115" s="135"/>
      <c r="CI115" s="135"/>
      <c r="CJ115" s="135"/>
      <c r="CK115" s="14"/>
      <c r="CL115" s="127"/>
      <c r="CM115" s="127"/>
      <c r="CN115" s="133"/>
      <c r="CO115" s="133"/>
      <c r="CP115" s="133"/>
      <c r="CQ115" s="133"/>
      <c r="CR115" s="14"/>
      <c r="CS115" s="127"/>
      <c r="CT115" s="127"/>
      <c r="CU115" s="133"/>
      <c r="CV115" s="133"/>
      <c r="CW115" s="133"/>
      <c r="CX115" s="133"/>
      <c r="CY115" s="14"/>
    </row>
    <row r="116" spans="1:104">
      <c r="A116" s="83"/>
      <c r="B116" s="83"/>
      <c r="C116" s="83"/>
      <c r="D116" s="83"/>
      <c r="E116" s="83"/>
      <c r="F116" s="83"/>
      <c r="G116" s="83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26"/>
      <c r="AH116" s="127"/>
      <c r="AI116" s="127"/>
      <c r="AJ116" s="135"/>
      <c r="AK116" s="135"/>
      <c r="AL116" s="135"/>
      <c r="AM116" s="135"/>
      <c r="AN116" s="133"/>
      <c r="AO116" s="181"/>
      <c r="AP116" s="74"/>
      <c r="AQ116" s="142"/>
      <c r="AR116" s="142"/>
      <c r="AS116" s="135"/>
      <c r="AT116" s="135"/>
      <c r="AU116" s="135"/>
      <c r="AV116" s="135"/>
      <c r="AW116" s="127"/>
      <c r="AX116" s="127"/>
      <c r="AY116" s="133"/>
      <c r="AZ116" s="133"/>
      <c r="BA116" s="133"/>
      <c r="BB116" s="133"/>
      <c r="BC116" s="166"/>
      <c r="BD116" s="127"/>
      <c r="BE116" s="127"/>
      <c r="BF116" s="142"/>
      <c r="BG116" s="183"/>
      <c r="BH116" s="183"/>
      <c r="BI116" s="133"/>
      <c r="BJ116" s="127"/>
      <c r="BK116" s="127"/>
      <c r="BL116" s="135"/>
      <c r="BM116" s="135"/>
      <c r="BN116" s="135"/>
      <c r="BO116" s="135"/>
      <c r="BP116" s="14"/>
      <c r="BQ116" s="127"/>
      <c r="BR116" s="127"/>
      <c r="BS116" s="127"/>
      <c r="BT116" s="127"/>
      <c r="BU116" s="127"/>
      <c r="BV116" s="133"/>
      <c r="BW116" s="14"/>
      <c r="BX116" s="127"/>
      <c r="BY116" s="127"/>
      <c r="BZ116" s="133"/>
      <c r="CA116" s="133"/>
      <c r="CB116" s="133"/>
      <c r="CC116" s="133"/>
      <c r="CD116" s="13"/>
      <c r="CE116" s="127"/>
      <c r="CF116" s="127"/>
      <c r="CG116" s="135"/>
      <c r="CH116" s="135"/>
      <c r="CI116" s="135"/>
      <c r="CJ116" s="135"/>
      <c r="CK116" s="14"/>
      <c r="CL116" s="127"/>
      <c r="CM116" s="127"/>
      <c r="CN116" s="133"/>
      <c r="CO116" s="133"/>
      <c r="CP116" s="133"/>
      <c r="CQ116" s="133"/>
      <c r="CR116" s="14"/>
      <c r="CS116" s="127"/>
      <c r="CT116" s="127"/>
      <c r="CU116" s="133"/>
      <c r="CV116" s="133"/>
      <c r="CW116" s="133"/>
      <c r="CX116" s="133"/>
      <c r="CY116" s="14"/>
    </row>
    <row r="117" spans="1:104">
      <c r="A117" s="83"/>
      <c r="B117" s="83"/>
      <c r="C117" s="83"/>
      <c r="D117" s="83"/>
      <c r="E117" s="83"/>
      <c r="F117" s="83"/>
      <c r="G117" s="83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AH117" s="127"/>
      <c r="AI117" s="127"/>
      <c r="AJ117" s="135"/>
      <c r="AK117" s="135"/>
      <c r="AL117" s="135"/>
      <c r="AM117" s="135"/>
      <c r="AN117" s="133"/>
      <c r="AO117" s="181"/>
      <c r="AP117" s="74"/>
      <c r="AQ117" s="142"/>
      <c r="AR117" s="142"/>
      <c r="AS117" s="135"/>
      <c r="AT117" s="135"/>
      <c r="AU117" s="135"/>
      <c r="AV117" s="135"/>
      <c r="AW117" s="127"/>
      <c r="AX117" s="127"/>
      <c r="AY117" s="133"/>
      <c r="AZ117" s="133"/>
      <c r="BA117" s="133"/>
      <c r="BB117" s="133"/>
      <c r="BC117" s="166"/>
      <c r="BD117" s="127"/>
      <c r="BE117" s="127"/>
      <c r="BF117" s="142"/>
      <c r="BG117" s="183"/>
      <c r="BH117" s="183"/>
      <c r="BI117" s="133"/>
      <c r="BJ117" s="127"/>
      <c r="BK117" s="127"/>
      <c r="BL117" s="135"/>
      <c r="BM117" s="135"/>
      <c r="BN117" s="135"/>
      <c r="BO117" s="135"/>
      <c r="BP117" s="14"/>
      <c r="BQ117" s="127"/>
      <c r="BR117" s="127"/>
      <c r="BS117" s="127"/>
      <c r="BT117" s="127"/>
      <c r="BU117" s="127"/>
      <c r="BV117" s="133"/>
      <c r="BW117" s="14"/>
      <c r="BX117" s="127"/>
      <c r="BY117" s="127"/>
      <c r="BZ117" s="133"/>
      <c r="CA117" s="133"/>
      <c r="CB117" s="133"/>
      <c r="CC117" s="133"/>
      <c r="CD117" s="13"/>
      <c r="CE117" s="127"/>
      <c r="CF117" s="127"/>
      <c r="CG117" s="135"/>
      <c r="CH117" s="135"/>
      <c r="CI117" s="135"/>
      <c r="CJ117" s="135"/>
      <c r="CK117" s="14"/>
      <c r="CL117" s="127"/>
      <c r="CM117" s="127"/>
      <c r="CN117" s="133"/>
      <c r="CO117" s="133"/>
      <c r="CP117" s="133"/>
      <c r="CQ117" s="133"/>
      <c r="CR117" s="14"/>
      <c r="CS117" s="127"/>
      <c r="CT117" s="127"/>
      <c r="CU117" s="133"/>
      <c r="CV117" s="133"/>
      <c r="CW117" s="133"/>
      <c r="CX117" s="133"/>
      <c r="CY117" s="14"/>
    </row>
    <row r="118" spans="1:104">
      <c r="A118" s="184"/>
      <c r="B118" s="133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26"/>
      <c r="AH118" s="127"/>
      <c r="AI118" s="127"/>
      <c r="AJ118" s="135"/>
      <c r="AK118" s="135"/>
      <c r="AL118" s="135"/>
      <c r="AM118" s="135"/>
      <c r="AN118" s="133"/>
      <c r="AO118" s="181"/>
      <c r="AP118" s="74"/>
      <c r="AQ118" s="142"/>
      <c r="AR118" s="142"/>
      <c r="AS118" s="26" t="str">
        <f>IF(ISNUMBER(AJ118),AJ118-($D111*AJ117+$E111),"")</f>
        <v/>
      </c>
      <c r="AT118" s="26" t="str">
        <f>IF(ISNUMBER(AK118),AK118-($D111*AK117+$E111),"")</f>
        <v/>
      </c>
      <c r="AU118" s="26"/>
      <c r="AV118" s="26" t="str">
        <f>IF(ISNUMBER(AM118),AM118-($D111*AM117+$E111),"")</f>
        <v/>
      </c>
      <c r="AW118" s="127"/>
      <c r="AX118" s="127"/>
      <c r="AY118" s="133"/>
      <c r="AZ118" s="133"/>
      <c r="BA118" s="133"/>
      <c r="BB118" s="133"/>
      <c r="BC118" s="166"/>
      <c r="BD118" s="127"/>
      <c r="BE118" s="127"/>
      <c r="BF118" s="142"/>
      <c r="BG118" s="183"/>
      <c r="BH118" s="183"/>
      <c r="BI118" s="133"/>
      <c r="BJ118" s="127"/>
      <c r="BK118" s="127"/>
      <c r="BL118" s="78" t="str">
        <f>IF(ISNUMBER(AS118),AS118/AJ110,"")</f>
        <v/>
      </c>
      <c r="BM118" s="78" t="str">
        <f>IF(ISNUMBER(AT118),AT118/AK110,"")</f>
        <v/>
      </c>
      <c r="BN118" s="78"/>
      <c r="BO118" s="78" t="str">
        <f>IF(ISNUMBER(AV118),AV118/AM110,"")</f>
        <v/>
      </c>
      <c r="BP118" s="117"/>
      <c r="BQ118" s="141"/>
      <c r="BR118" s="127"/>
      <c r="BS118" s="127"/>
      <c r="BT118" s="127"/>
      <c r="BU118" s="127"/>
      <c r="BV118" s="24"/>
      <c r="BW118" s="117"/>
      <c r="BX118" s="141"/>
      <c r="BY118" s="141"/>
      <c r="BZ118" s="27" t="s">
        <v>0</v>
      </c>
      <c r="CA118" s="24" t="str">
        <f>IF(ISNUMBER(BL118),1-BL118/BM118,"")</f>
        <v/>
      </c>
      <c r="CB118" s="24"/>
      <c r="CC118" s="24"/>
      <c r="CD118" s="197"/>
      <c r="CE118" s="141"/>
      <c r="CF118" s="141"/>
      <c r="CG118" s="147"/>
      <c r="CH118" s="147"/>
      <c r="CI118" s="147"/>
      <c r="CJ118" s="147"/>
      <c r="CK118" s="117"/>
      <c r="CL118" s="141"/>
      <c r="CM118" s="141"/>
      <c r="CN118" s="134"/>
      <c r="CO118" s="134"/>
      <c r="CP118" s="134"/>
      <c r="CQ118" s="134"/>
      <c r="CR118" s="117"/>
      <c r="CS118" s="141"/>
      <c r="CT118" s="141"/>
      <c r="CU118" s="134"/>
      <c r="CV118" s="134"/>
      <c r="CW118" s="134"/>
      <c r="CX118" s="134"/>
      <c r="CY118" s="117"/>
    </row>
    <row r="119" spans="1:104">
      <c r="A119" s="184"/>
      <c r="B119" s="133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26"/>
      <c r="AH119" s="127"/>
      <c r="AI119" s="127"/>
      <c r="AJ119" s="135"/>
      <c r="AK119" s="135"/>
      <c r="AL119" s="135"/>
      <c r="AM119" s="135"/>
      <c r="AN119" s="133"/>
      <c r="AO119" s="181"/>
      <c r="AP119" s="74"/>
      <c r="AQ119" s="142"/>
      <c r="AR119" s="142"/>
      <c r="AS119" s="147"/>
      <c r="AT119" s="147"/>
      <c r="AU119" s="147"/>
      <c r="AV119" s="147"/>
      <c r="AW119" s="127"/>
      <c r="AX119" s="127"/>
      <c r="AY119" s="133"/>
      <c r="AZ119" s="133"/>
      <c r="BA119" s="133"/>
      <c r="BB119" s="133"/>
      <c r="BC119" s="166"/>
      <c r="BD119" s="127"/>
      <c r="BE119" s="127"/>
      <c r="BF119" s="142"/>
      <c r="BG119" s="183"/>
      <c r="BH119" s="183"/>
      <c r="BI119" s="133"/>
      <c r="BJ119" s="127"/>
      <c r="BK119" s="127"/>
      <c r="BL119" s="147"/>
      <c r="BM119" s="147"/>
      <c r="BN119" s="147"/>
      <c r="BO119" s="147"/>
      <c r="BP119" s="117"/>
      <c r="BQ119" s="141"/>
      <c r="BR119" s="127"/>
      <c r="BS119" s="127"/>
      <c r="BT119" s="127"/>
      <c r="BU119" s="127"/>
      <c r="BV119" s="134"/>
      <c r="BW119" s="117"/>
      <c r="BX119" s="141"/>
      <c r="BY119" s="141"/>
      <c r="BZ119" s="134"/>
      <c r="CA119" s="134"/>
      <c r="CB119" s="134"/>
      <c r="CC119" s="134"/>
      <c r="CD119" s="197"/>
      <c r="CE119" s="141"/>
      <c r="CF119" s="141"/>
      <c r="CG119" s="147"/>
      <c r="CH119" s="147"/>
      <c r="CI119" s="147"/>
      <c r="CJ119" s="147"/>
      <c r="CK119" s="117"/>
      <c r="CL119" s="141"/>
      <c r="CM119" s="141"/>
      <c r="CN119" s="134"/>
      <c r="CO119" s="134"/>
      <c r="CP119" s="134"/>
      <c r="CQ119" s="134"/>
      <c r="CR119" s="117"/>
      <c r="CS119" s="141"/>
      <c r="CT119" s="141"/>
      <c r="CU119" s="134"/>
      <c r="CV119" s="134"/>
      <c r="CW119" s="134"/>
      <c r="CX119" s="134"/>
      <c r="CY119" s="117"/>
    </row>
    <row r="120" spans="1:104" ht="13.5" thickBot="1">
      <c r="A120" s="460" t="s">
        <v>68</v>
      </c>
      <c r="B120" s="198" t="str">
        <f>$G$22</f>
        <v>DatLab 7 Template 16-08-02</v>
      </c>
      <c r="C120" s="199"/>
      <c r="D120" s="199"/>
      <c r="E120" s="199"/>
      <c r="F120" s="199"/>
      <c r="G120" s="199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1"/>
      <c r="AA120" s="202"/>
      <c r="AB120" s="202"/>
      <c r="AC120" s="202"/>
      <c r="AD120" s="202"/>
      <c r="AE120" s="202"/>
      <c r="AF120" s="202"/>
      <c r="AG120" s="202"/>
      <c r="AH120" s="12" t="str">
        <f>$B120</f>
        <v>DatLab 7 Template 16-08-02</v>
      </c>
      <c r="AI120" s="161"/>
      <c r="AJ120" s="203"/>
      <c r="AK120" s="203"/>
      <c r="AL120" s="203"/>
      <c r="AM120" s="203"/>
      <c r="AN120" s="204"/>
      <c r="AO120" s="205"/>
      <c r="AP120" s="206"/>
      <c r="AQ120" s="79" t="str">
        <f>$B120</f>
        <v>DatLab 7 Template 16-08-02</v>
      </c>
      <c r="AR120" s="161"/>
      <c r="AS120" s="203"/>
      <c r="AT120" s="203"/>
      <c r="AU120" s="203"/>
      <c r="AV120" s="203"/>
      <c r="AW120" s="161"/>
      <c r="AX120" s="161"/>
      <c r="AY120" s="204"/>
      <c r="AZ120" s="204"/>
      <c r="BA120" s="204"/>
      <c r="BB120" s="204"/>
      <c r="BC120" s="207"/>
      <c r="BD120" s="161"/>
      <c r="BE120" s="161"/>
      <c r="BF120" s="61"/>
      <c r="BG120" s="208"/>
      <c r="BH120" s="208"/>
      <c r="BI120" s="204"/>
      <c r="BJ120" s="79" t="str">
        <f>$B120</f>
        <v>DatLab 7 Template 16-08-02</v>
      </c>
      <c r="BK120" s="161"/>
      <c r="BL120" s="203"/>
      <c r="BM120" s="203"/>
      <c r="BN120" s="203"/>
      <c r="BO120" s="203"/>
      <c r="BP120" s="209"/>
      <c r="BQ120" s="79" t="str">
        <f>$B120</f>
        <v>DatLab 7 Template 16-08-02</v>
      </c>
      <c r="BR120" s="200"/>
      <c r="BS120" s="200"/>
      <c r="BT120" s="200"/>
      <c r="BU120" s="200"/>
      <c r="BV120" s="204"/>
      <c r="BW120" s="209"/>
      <c r="BX120" s="79" t="str">
        <f>$B120</f>
        <v>DatLab 7 Template 16-08-02</v>
      </c>
      <c r="BY120" s="161"/>
      <c r="BZ120" s="204"/>
      <c r="CA120" s="204"/>
      <c r="CB120" s="204"/>
      <c r="CC120" s="204"/>
      <c r="CD120" s="210"/>
      <c r="CE120" s="79" t="str">
        <f>$B120</f>
        <v>DatLab 7 Template 16-08-02</v>
      </c>
      <c r="CF120" s="161"/>
      <c r="CG120" s="203"/>
      <c r="CH120" s="203"/>
      <c r="CI120" s="203"/>
      <c r="CJ120" s="203"/>
      <c r="CK120" s="209"/>
      <c r="CL120" s="79" t="str">
        <f>$B120</f>
        <v>DatLab 7 Template 16-08-02</v>
      </c>
      <c r="CM120" s="161"/>
      <c r="CN120" s="204"/>
      <c r="CO120" s="204"/>
      <c r="CP120" s="204"/>
      <c r="CQ120" s="204"/>
      <c r="CR120" s="209"/>
      <c r="CS120" s="79" t="str">
        <f>$B120</f>
        <v>DatLab 7 Template 16-08-02</v>
      </c>
      <c r="CT120" s="161"/>
      <c r="CU120" s="204"/>
      <c r="CV120" s="204"/>
      <c r="CW120" s="204"/>
      <c r="CX120" s="204"/>
      <c r="CY120" s="209"/>
    </row>
    <row r="121" spans="1:104">
      <c r="A121" s="331" t="s">
        <v>108</v>
      </c>
      <c r="B121" s="285" t="str">
        <f>AA124</f>
        <v>•</v>
      </c>
      <c r="C121" s="277"/>
      <c r="D121" s="30"/>
      <c r="F121" s="55" t="s">
        <v>16</v>
      </c>
      <c r="G121" s="56">
        <f>AC125</f>
        <v>0</v>
      </c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425"/>
      <c r="AC121" s="110"/>
      <c r="AD121" s="110"/>
      <c r="AE121" s="110"/>
      <c r="AF121" s="110"/>
      <c r="AG121" s="110"/>
      <c r="AH121" s="110"/>
      <c r="AI121" s="180" t="s">
        <v>65</v>
      </c>
      <c r="AJ121" s="485" t="str">
        <f>AJ$1</f>
        <v>R</v>
      </c>
      <c r="AK121" s="31" t="str">
        <f t="shared" ref="AK121:AM121" si="126">AK$1</f>
        <v>1Omy</v>
      </c>
      <c r="AL121" s="32" t="str">
        <f t="shared" si="126"/>
        <v>2U</v>
      </c>
      <c r="AM121" s="33" t="str">
        <f t="shared" si="126"/>
        <v>3Ama</v>
      </c>
      <c r="AN121" s="133"/>
      <c r="AO121" s="181"/>
      <c r="AP121" s="74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8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3"/>
      <c r="BR121" s="143"/>
      <c r="BS121" s="143"/>
      <c r="BT121" s="143"/>
      <c r="BU121" s="143"/>
      <c r="BV121" s="143"/>
      <c r="BW121" s="14"/>
      <c r="BY121" s="143"/>
      <c r="BZ121" s="143"/>
      <c r="CA121" s="143"/>
      <c r="CB121" s="143"/>
      <c r="CC121" s="143"/>
      <c r="CD121" s="13"/>
      <c r="CF121" s="143"/>
      <c r="CG121" s="143"/>
      <c r="CH121" s="143"/>
      <c r="CI121" s="143"/>
      <c r="CJ121" s="143"/>
      <c r="CK121" s="13"/>
      <c r="CM121" s="143"/>
      <c r="CN121" s="143"/>
      <c r="CO121" s="143"/>
      <c r="CP121" s="143"/>
      <c r="CQ121" s="143"/>
      <c r="CR121" s="13"/>
      <c r="CT121" s="143"/>
      <c r="CU121" s="143"/>
      <c r="CV121" s="143"/>
      <c r="CW121" s="143"/>
      <c r="CX121" s="143"/>
      <c r="CY121" s="13"/>
    </row>
    <row r="122" spans="1:104">
      <c r="A122" s="452" t="str">
        <f>E122</f>
        <v/>
      </c>
      <c r="B122" s="286" t="s">
        <v>26</v>
      </c>
      <c r="C122" s="88">
        <f>AB127</f>
        <v>0</v>
      </c>
      <c r="D122" s="88">
        <f>AB129</f>
        <v>0</v>
      </c>
      <c r="E122" s="278" t="str">
        <f>IF(ISNUMBER(AB130),AB130+0.01*AB131,"")</f>
        <v/>
      </c>
      <c r="F122" s="279" t="s">
        <v>10</v>
      </c>
      <c r="G122" s="98">
        <f>AE133</f>
        <v>-2</v>
      </c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240" t="str">
        <f>$E122</f>
        <v/>
      </c>
      <c r="AA122" s="176"/>
      <c r="AB122" s="176"/>
      <c r="AC122" s="176"/>
      <c r="AD122" s="176"/>
      <c r="AE122" s="176"/>
      <c r="AF122" s="176"/>
      <c r="AG122" s="176"/>
      <c r="AH122" s="57" t="s">
        <v>215</v>
      </c>
      <c r="AI122" s="58" t="s">
        <v>12</v>
      </c>
      <c r="AJ122" s="182">
        <f>AJ126</f>
        <v>0</v>
      </c>
      <c r="AK122" s="182">
        <f t="shared" ref="AK122:AM122" si="127">AK126</f>
        <v>0</v>
      </c>
      <c r="AL122" s="182">
        <f t="shared" si="127"/>
        <v>0</v>
      </c>
      <c r="AM122" s="182">
        <f t="shared" si="127"/>
        <v>0</v>
      </c>
      <c r="AN122" s="133"/>
      <c r="AO122" s="181"/>
      <c r="AP122" s="74"/>
      <c r="AQ122" s="142"/>
      <c r="AR122" s="142"/>
      <c r="AS122" s="135"/>
      <c r="AT122" s="135"/>
      <c r="AU122" s="135"/>
      <c r="AV122" s="135"/>
      <c r="AW122" s="127"/>
      <c r="AX122" s="127"/>
      <c r="AY122" s="133"/>
      <c r="AZ122" s="133"/>
      <c r="BA122" s="133"/>
      <c r="BB122" s="133"/>
      <c r="BC122" s="166"/>
      <c r="BD122" s="127"/>
      <c r="BE122" s="127"/>
      <c r="BF122" s="142"/>
      <c r="BG122" s="183"/>
      <c r="BH122" s="183"/>
      <c r="BI122" s="133"/>
      <c r="BJ122" s="127"/>
      <c r="BK122" s="127"/>
      <c r="BL122" s="135"/>
      <c r="BM122" s="135"/>
      <c r="BN122" s="135"/>
      <c r="BO122" s="135"/>
      <c r="BP122" s="14"/>
      <c r="BQ122" s="127"/>
      <c r="BR122" s="127"/>
      <c r="BS122" s="133"/>
      <c r="BT122" s="133"/>
      <c r="BU122" s="133"/>
      <c r="BV122" s="133"/>
      <c r="BW122" s="14"/>
      <c r="BX122" s="127"/>
      <c r="BY122" s="127"/>
      <c r="BZ122" s="133"/>
      <c r="CA122" s="133"/>
      <c r="CB122" s="133"/>
      <c r="CC122" s="133"/>
      <c r="CD122" s="13"/>
      <c r="CE122" s="127"/>
      <c r="CF122" s="127"/>
      <c r="CG122" s="135"/>
      <c r="CH122" s="135"/>
      <c r="CI122" s="135"/>
      <c r="CJ122" s="135"/>
      <c r="CK122" s="14"/>
      <c r="CL122" s="127"/>
      <c r="CM122" s="127"/>
      <c r="CN122" s="133"/>
      <c r="CO122" s="133"/>
      <c r="CP122" s="133"/>
      <c r="CQ122" s="133"/>
      <c r="CR122" s="14"/>
      <c r="CS122" s="127"/>
      <c r="CT122" s="127"/>
      <c r="CU122" s="133"/>
      <c r="CV122" s="133"/>
      <c r="CW122" s="133"/>
      <c r="CX122" s="133"/>
      <c r="CY122" s="14"/>
    </row>
    <row r="123" spans="1:104" ht="13.5" thickBot="1">
      <c r="A123" s="457" t="s">
        <v>84</v>
      </c>
      <c r="B123" s="280">
        <f>AB128</f>
        <v>0</v>
      </c>
      <c r="C123" s="281" t="s">
        <v>35</v>
      </c>
      <c r="D123" s="281" t="s">
        <v>181</v>
      </c>
      <c r="E123" s="22">
        <f>E124/G124</f>
        <v>0</v>
      </c>
      <c r="F123" s="279" t="s">
        <v>11</v>
      </c>
      <c r="G123" s="99">
        <f>AE134</f>
        <v>2.5000000000000001E-2</v>
      </c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463" t="s">
        <v>80</v>
      </c>
      <c r="AA123" s="133" t="s">
        <v>83</v>
      </c>
      <c r="AB123" s="51"/>
      <c r="AC123" s="110" t="str">
        <f>$G$3</f>
        <v>DatLab 7</v>
      </c>
      <c r="AD123" s="51"/>
      <c r="AE123" s="51"/>
      <c r="AF123" s="96"/>
      <c r="AG123" s="51"/>
      <c r="AH123" s="59" t="s">
        <v>8</v>
      </c>
      <c r="AI123" s="59" t="s">
        <v>183</v>
      </c>
      <c r="AJ123" s="60">
        <f>$E123-($E123*AJ122/1000)/2</f>
        <v>0</v>
      </c>
      <c r="AK123" s="60">
        <f>$E123-($E123*(SUM(AJ122:AK122))/1000)/2</f>
        <v>0</v>
      </c>
      <c r="AL123" s="60">
        <f>$E123-($E123*(SUM(AJ122:AL122))/1000)/2</f>
        <v>0</v>
      </c>
      <c r="AM123" s="60">
        <f>$E123-($E123*(SUM(AJ122:AM122))/1000)/2</f>
        <v>0</v>
      </c>
      <c r="AN123" s="133"/>
      <c r="AO123" s="181"/>
      <c r="AP123" s="74"/>
      <c r="AQ123" s="142"/>
      <c r="AR123" s="142"/>
      <c r="AS123" s="135"/>
      <c r="AT123" s="135"/>
      <c r="AU123" s="135"/>
      <c r="AV123" s="135"/>
      <c r="AW123" s="127"/>
      <c r="AX123" s="127"/>
      <c r="AY123" s="133"/>
      <c r="AZ123" s="133"/>
      <c r="BA123" s="133"/>
      <c r="BB123" s="133"/>
      <c r="BC123" s="166"/>
      <c r="BD123" s="127"/>
      <c r="BE123" s="127"/>
      <c r="BF123" s="142"/>
      <c r="BG123" s="183"/>
      <c r="BH123" s="183"/>
      <c r="BI123" s="133"/>
      <c r="BJ123" s="127"/>
      <c r="BK123" s="127"/>
      <c r="BL123" s="135"/>
      <c r="BM123" s="135"/>
      <c r="BN123" s="135"/>
      <c r="BO123" s="135"/>
      <c r="BP123" s="14"/>
      <c r="BQ123" s="127"/>
      <c r="BR123" s="127"/>
      <c r="BS123" s="133"/>
      <c r="BT123" s="133"/>
      <c r="BU123" s="133"/>
      <c r="BV123" s="133"/>
      <c r="BW123" s="14"/>
      <c r="BX123" s="127"/>
      <c r="BY123" s="127"/>
      <c r="BZ123" s="133"/>
      <c r="CA123" s="133"/>
      <c r="CB123" s="133"/>
      <c r="CC123" s="133"/>
      <c r="CD123" s="13"/>
      <c r="CE123" s="127"/>
      <c r="CF123" s="127"/>
      <c r="CG123" s="135"/>
      <c r="CH123" s="135"/>
      <c r="CI123" s="135"/>
      <c r="CJ123" s="135"/>
      <c r="CK123" s="14"/>
      <c r="CL123" s="127"/>
      <c r="CM123" s="127"/>
      <c r="CN123" s="133"/>
      <c r="CO123" s="133"/>
      <c r="CP123" s="133"/>
      <c r="CQ123" s="133"/>
      <c r="CR123" s="14"/>
      <c r="CS123" s="127"/>
      <c r="CT123" s="127"/>
      <c r="CU123" s="133"/>
      <c r="CV123" s="133"/>
      <c r="CW123" s="133"/>
      <c r="CX123" s="133"/>
      <c r="CY123" s="14"/>
      <c r="CZ123" s="10" t="s">
        <v>9</v>
      </c>
    </row>
    <row r="124" spans="1:104" ht="14.25" thickTop="1" thickBot="1">
      <c r="A124" s="184"/>
      <c r="B124" s="282">
        <f>AB126</f>
        <v>0</v>
      </c>
      <c r="C124" s="283" t="s">
        <v>7</v>
      </c>
      <c r="D124" s="283" t="s">
        <v>182</v>
      </c>
      <c r="E124" s="100">
        <f>AB133</f>
        <v>0</v>
      </c>
      <c r="F124" s="284" t="s">
        <v>36</v>
      </c>
      <c r="G124" s="62">
        <f>AB134</f>
        <v>2</v>
      </c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241" t="s">
        <v>33</v>
      </c>
      <c r="AA124" s="211" t="s">
        <v>177</v>
      </c>
      <c r="AB124" s="242"/>
      <c r="AC124" s="242"/>
      <c r="AD124" s="242"/>
      <c r="AE124" s="242"/>
      <c r="AF124" s="243"/>
      <c r="AG124" s="117"/>
      <c r="AH124" s="117"/>
      <c r="AI124" s="117"/>
      <c r="AJ124" s="117"/>
      <c r="AK124" s="117"/>
      <c r="AL124" s="117"/>
      <c r="AM124" s="117"/>
      <c r="AP124" s="74"/>
      <c r="AS124" s="135"/>
      <c r="AT124" s="135"/>
      <c r="AU124" s="135"/>
      <c r="AV124" s="135"/>
      <c r="BC124" s="166"/>
      <c r="BD124" s="127"/>
      <c r="BE124" s="127"/>
      <c r="BF124" s="142"/>
      <c r="BG124" s="183"/>
      <c r="BH124" s="183"/>
      <c r="BI124" s="133"/>
      <c r="BJ124" s="127"/>
      <c r="BK124" s="127"/>
      <c r="BL124" s="135"/>
      <c r="BM124" s="135"/>
      <c r="BN124" s="135"/>
      <c r="BO124" s="135"/>
      <c r="BP124" s="14"/>
      <c r="BQ124" s="127"/>
      <c r="BR124" s="127"/>
      <c r="BS124" s="133"/>
      <c r="BT124" s="133"/>
      <c r="BU124" s="133"/>
      <c r="BV124" s="133"/>
      <c r="BW124" s="14"/>
      <c r="BX124" s="127"/>
      <c r="BY124" s="127"/>
      <c r="BZ124" s="133"/>
      <c r="CA124" s="133"/>
      <c r="CB124" s="133"/>
      <c r="CC124" s="133"/>
      <c r="CD124" s="13"/>
      <c r="CE124" s="127"/>
      <c r="CF124" s="127"/>
      <c r="CG124" s="135"/>
      <c r="CH124" s="135"/>
      <c r="CI124" s="135"/>
      <c r="CJ124" s="135"/>
      <c r="CK124" s="14"/>
      <c r="CL124" s="127"/>
      <c r="CM124" s="127"/>
      <c r="CN124" s="133"/>
      <c r="CO124" s="133"/>
      <c r="CP124" s="133"/>
      <c r="CQ124" s="133"/>
      <c r="CR124" s="14"/>
      <c r="CS124" s="127"/>
      <c r="CT124" s="127"/>
      <c r="CU124" s="133"/>
      <c r="CV124" s="133"/>
      <c r="CW124" s="133"/>
      <c r="CX124" s="133"/>
      <c r="CY124" s="14"/>
      <c r="CZ124" s="101" t="s">
        <v>66</v>
      </c>
    </row>
    <row r="125" spans="1:104" ht="13.5" thickBot="1">
      <c r="A125" s="83" t="s">
        <v>69</v>
      </c>
      <c r="B125" s="63"/>
      <c r="C125" s="134"/>
      <c r="D125" s="41"/>
      <c r="E125" s="41"/>
      <c r="F125" s="469" t="s">
        <v>166</v>
      </c>
      <c r="G125" s="469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16"/>
      <c r="AA125" s="269"/>
      <c r="AB125" s="244" t="s">
        <v>56</v>
      </c>
      <c r="AC125" s="245"/>
      <c r="AD125" s="246" t="s">
        <v>37</v>
      </c>
      <c r="AE125" s="247" t="s">
        <v>38</v>
      </c>
      <c r="AF125" s="248"/>
      <c r="AG125" s="102"/>
      <c r="AH125" s="15"/>
      <c r="AI125" s="15"/>
      <c r="AJ125" s="485"/>
      <c r="AK125" s="31"/>
      <c r="AL125" s="32"/>
      <c r="AM125" s="33"/>
      <c r="AN125" s="133"/>
      <c r="AO125" s="181"/>
      <c r="AP125" s="74"/>
      <c r="AS125" s="135"/>
      <c r="AT125" s="135"/>
      <c r="AU125" s="135"/>
      <c r="AV125" s="135"/>
      <c r="AW125" s="127"/>
      <c r="AX125" s="127"/>
      <c r="AY125" s="133"/>
      <c r="AZ125" s="133"/>
      <c r="BA125" s="133"/>
      <c r="BB125" s="133"/>
      <c r="BC125" s="166"/>
      <c r="BD125" s="127"/>
      <c r="BE125" s="127"/>
      <c r="BF125" s="142"/>
      <c r="BG125" s="183"/>
      <c r="BH125" s="183"/>
      <c r="BI125" s="133"/>
      <c r="BJ125" s="127"/>
      <c r="BK125" s="127"/>
      <c r="BL125" s="135"/>
      <c r="BM125" s="135"/>
      <c r="BN125" s="135"/>
      <c r="BO125" s="135"/>
      <c r="BP125" s="14"/>
      <c r="BQ125" s="127"/>
      <c r="BR125" s="127"/>
      <c r="BS125" s="133"/>
      <c r="BT125" s="133"/>
      <c r="BU125" s="133"/>
      <c r="BV125" s="133"/>
      <c r="BW125" s="14"/>
      <c r="BX125" s="127"/>
      <c r="BY125" s="127"/>
      <c r="BZ125" s="133"/>
      <c r="CA125" s="133"/>
      <c r="CB125" s="133"/>
      <c r="CC125" s="133"/>
      <c r="CD125" s="13"/>
      <c r="CE125" s="127"/>
      <c r="CF125" s="127"/>
      <c r="CG125" s="135"/>
      <c r="CH125" s="135"/>
      <c r="CI125" s="135"/>
      <c r="CJ125" s="135"/>
      <c r="CK125" s="14"/>
      <c r="CL125" s="127"/>
      <c r="CM125" s="127"/>
      <c r="CN125" s="133"/>
      <c r="CO125" s="133"/>
      <c r="CP125" s="133"/>
      <c r="CQ125" s="133"/>
      <c r="CR125" s="14"/>
      <c r="CS125" s="127"/>
      <c r="CT125" s="127"/>
      <c r="CU125" s="133"/>
      <c r="CV125" s="133"/>
      <c r="CW125" s="133"/>
      <c r="CX125" s="133"/>
      <c r="CY125" s="14"/>
    </row>
    <row r="126" spans="1:104">
      <c r="A126" s="9" t="s">
        <v>70</v>
      </c>
      <c r="B126" s="83"/>
      <c r="C126" s="13"/>
      <c r="D126" s="185"/>
      <c r="E126" s="8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26"/>
      <c r="AA126" s="270" t="s">
        <v>39</v>
      </c>
      <c r="AB126" s="249"/>
      <c r="AC126" s="250"/>
      <c r="AD126" s="251" t="s">
        <v>40</v>
      </c>
      <c r="AE126" s="247"/>
      <c r="AF126" s="252"/>
      <c r="AG126" s="102"/>
      <c r="AH126" s="186"/>
      <c r="AI126" s="186"/>
      <c r="AJ126" s="133"/>
      <c r="AK126" s="133"/>
      <c r="AL126" s="133"/>
      <c r="AM126" s="133"/>
      <c r="AN126" s="133"/>
      <c r="AO126" s="181"/>
      <c r="AP126" s="74"/>
      <c r="AQ126" s="64" t="s">
        <v>17</v>
      </c>
      <c r="AR126" s="187"/>
      <c r="AS126" s="135"/>
      <c r="AT126" s="135"/>
      <c r="AU126" s="135"/>
      <c r="AV126" s="135"/>
      <c r="AW126" s="127"/>
      <c r="AX126" s="127"/>
      <c r="AY126" s="133"/>
      <c r="AZ126" s="133"/>
      <c r="BA126" s="133"/>
      <c r="BB126" s="133"/>
      <c r="BC126" s="166"/>
      <c r="BD126" s="127"/>
      <c r="BE126" s="127"/>
      <c r="BF126" s="142"/>
      <c r="BG126" s="183"/>
      <c r="BH126" s="183"/>
      <c r="BI126" s="133"/>
      <c r="BJ126" s="127"/>
      <c r="BK126" s="127"/>
      <c r="BL126" s="135"/>
      <c r="BM126" s="135"/>
      <c r="BN126" s="135"/>
      <c r="BO126" s="135"/>
      <c r="BP126" s="14"/>
      <c r="BQ126" s="127"/>
      <c r="BR126" s="127"/>
      <c r="BS126" s="133"/>
      <c r="BT126" s="133"/>
      <c r="BU126" s="133"/>
      <c r="BV126" s="133"/>
      <c r="BW126" s="14"/>
      <c r="BX126" s="127"/>
      <c r="BY126" s="127"/>
      <c r="BZ126" s="133"/>
      <c r="CA126" s="133"/>
      <c r="CB126" s="133"/>
      <c r="CC126" s="133"/>
      <c r="CD126" s="13"/>
      <c r="CE126" s="127"/>
      <c r="CF126" s="127"/>
      <c r="CG126" s="135"/>
      <c r="CH126" s="135"/>
      <c r="CI126" s="135"/>
      <c r="CJ126" s="135"/>
      <c r="CK126" s="14"/>
      <c r="CL126" s="127"/>
      <c r="CM126" s="127"/>
      <c r="CN126" s="133"/>
      <c r="CO126" s="133"/>
      <c r="CP126" s="133"/>
      <c r="CQ126" s="133"/>
      <c r="CR126" s="14"/>
      <c r="CS126" s="127"/>
      <c r="CT126" s="127"/>
      <c r="CU126" s="133"/>
      <c r="CV126" s="133"/>
      <c r="CW126" s="133"/>
      <c r="CX126" s="133"/>
      <c r="CY126" s="14"/>
    </row>
    <row r="127" spans="1:104" ht="13.5" thickBot="1">
      <c r="A127" s="83"/>
      <c r="B127" s="83"/>
      <c r="C127" s="83"/>
      <c r="D127" s="85"/>
      <c r="E127" s="84"/>
      <c r="F127" s="8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26"/>
      <c r="AA127" s="271" t="s">
        <v>41</v>
      </c>
      <c r="AB127" s="253"/>
      <c r="AC127" s="254"/>
      <c r="AD127" s="158" t="s">
        <v>42</v>
      </c>
      <c r="AE127" s="117"/>
      <c r="AF127" s="255"/>
      <c r="AG127" s="14"/>
      <c r="AH127" s="186"/>
      <c r="AI127" s="186"/>
      <c r="AJ127" s="188"/>
      <c r="AK127" s="188"/>
      <c r="AL127" s="188"/>
      <c r="AM127" s="188"/>
      <c r="AN127" s="133"/>
      <c r="AO127" s="181"/>
      <c r="AP127" s="74"/>
      <c r="AQ127" s="65" t="s">
        <v>43</v>
      </c>
      <c r="AR127" s="66"/>
      <c r="AS127" s="135"/>
      <c r="AT127" s="135"/>
      <c r="AU127" s="135"/>
      <c r="AV127" s="135"/>
      <c r="AW127" s="127"/>
      <c r="AX127" s="127"/>
      <c r="AY127" s="133"/>
      <c r="AZ127" s="133"/>
      <c r="BA127" s="133"/>
      <c r="BB127" s="133"/>
      <c r="BC127" s="166"/>
      <c r="BD127" s="127"/>
      <c r="BE127" s="127"/>
      <c r="BF127" s="142"/>
      <c r="BG127" s="183"/>
      <c r="BH127" s="183"/>
      <c r="BI127" s="133"/>
      <c r="BJ127" s="127"/>
      <c r="BK127" s="127"/>
      <c r="BL127" s="135"/>
      <c r="BM127" s="135"/>
      <c r="BN127" s="135"/>
      <c r="BO127" s="135"/>
      <c r="BP127" s="14"/>
      <c r="BQ127" s="127"/>
      <c r="BR127" s="127"/>
      <c r="BS127" s="133"/>
      <c r="BT127" s="133"/>
      <c r="BU127" s="133"/>
      <c r="BV127" s="133"/>
      <c r="BW127" s="14"/>
      <c r="BX127" s="127"/>
      <c r="BY127" s="127"/>
      <c r="BZ127" s="133"/>
      <c r="CA127" s="133"/>
      <c r="CB127" s="133"/>
      <c r="CC127" s="133"/>
      <c r="CD127" s="13"/>
      <c r="CE127" s="127"/>
      <c r="CF127" s="127"/>
      <c r="CG127" s="135"/>
      <c r="CH127" s="135"/>
      <c r="CI127" s="135"/>
      <c r="CJ127" s="135"/>
      <c r="CK127" s="14"/>
      <c r="CL127" s="127"/>
      <c r="CM127" s="127"/>
      <c r="CN127" s="133"/>
      <c r="CO127" s="133"/>
      <c r="CP127" s="133"/>
      <c r="CQ127" s="133"/>
      <c r="CR127" s="14"/>
      <c r="CS127" s="127"/>
      <c r="CT127" s="127"/>
      <c r="CU127" s="133"/>
      <c r="CV127" s="133"/>
      <c r="CW127" s="133"/>
      <c r="CX127" s="133"/>
      <c r="CY127" s="14"/>
    </row>
    <row r="128" spans="1:104">
      <c r="A128" s="83"/>
      <c r="B128" s="83"/>
      <c r="C128" s="83"/>
      <c r="D128" s="85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26"/>
      <c r="AA128" s="271" t="s">
        <v>120</v>
      </c>
      <c r="AB128" s="253"/>
      <c r="AC128" s="254"/>
      <c r="AD128" s="158" t="s">
        <v>44</v>
      </c>
      <c r="AE128" s="117"/>
      <c r="AF128" s="255"/>
      <c r="AG128" s="14"/>
      <c r="AH128" s="186"/>
      <c r="AI128" s="188"/>
      <c r="AJ128" s="188"/>
      <c r="AK128" s="188"/>
      <c r="AL128" s="188"/>
      <c r="AM128" s="188"/>
      <c r="AP128" s="74"/>
      <c r="AQ128" s="67" t="s">
        <v>188</v>
      </c>
      <c r="AR128" s="68" t="s">
        <v>189</v>
      </c>
      <c r="AS128" s="135"/>
      <c r="AT128" s="135"/>
      <c r="AU128" s="135"/>
      <c r="AV128" s="135"/>
      <c r="AW128" s="127"/>
      <c r="AX128" s="127"/>
      <c r="AY128" s="133"/>
      <c r="AZ128" s="133"/>
      <c r="BA128" s="133"/>
      <c r="BB128" s="133"/>
      <c r="BC128" s="166"/>
      <c r="BD128" s="127"/>
      <c r="BE128" s="127"/>
      <c r="BF128" s="142"/>
      <c r="BG128" s="183"/>
      <c r="BH128" s="183"/>
      <c r="BI128" s="133"/>
      <c r="BJ128" s="127"/>
      <c r="BK128" s="127"/>
      <c r="BL128" s="135"/>
      <c r="BM128" s="135"/>
      <c r="BN128" s="135"/>
      <c r="BO128" s="135"/>
      <c r="BP128" s="14"/>
      <c r="BQ128" s="127"/>
      <c r="BR128" s="127"/>
      <c r="BS128" s="133"/>
      <c r="BT128" s="133"/>
      <c r="BU128" s="133"/>
      <c r="BV128" s="133"/>
      <c r="BW128" s="14"/>
      <c r="BX128" s="127"/>
      <c r="BY128" s="127"/>
      <c r="BZ128" s="133"/>
      <c r="CA128" s="133"/>
      <c r="CB128" s="133"/>
      <c r="CC128" s="133"/>
      <c r="CD128" s="13"/>
      <c r="CE128" s="127"/>
      <c r="CF128" s="127"/>
      <c r="CG128" s="135"/>
      <c r="CH128" s="135"/>
      <c r="CI128" s="135"/>
      <c r="CJ128" s="135"/>
      <c r="CK128" s="14"/>
      <c r="CL128" s="127"/>
      <c r="CM128" s="127"/>
      <c r="CN128" s="133"/>
      <c r="CO128" s="133"/>
      <c r="CP128" s="133"/>
      <c r="CQ128" s="133"/>
      <c r="CR128" s="14"/>
      <c r="CS128" s="127"/>
      <c r="CT128" s="127"/>
      <c r="CU128" s="133"/>
      <c r="CV128" s="133"/>
      <c r="CW128" s="133"/>
      <c r="CX128" s="133"/>
      <c r="CY128" s="14"/>
    </row>
    <row r="129" spans="1:104" ht="13.5" thickBot="1">
      <c r="A129" s="83"/>
      <c r="B129" s="83"/>
      <c r="C129" s="83"/>
      <c r="D129" s="83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26"/>
      <c r="AA129" s="271" t="s">
        <v>28</v>
      </c>
      <c r="AB129" s="197"/>
      <c r="AC129" s="254"/>
      <c r="AD129" s="158" t="s">
        <v>45</v>
      </c>
      <c r="AE129" s="117"/>
      <c r="AF129" s="255"/>
      <c r="AG129" s="177"/>
      <c r="AH129" s="189"/>
      <c r="AI129" s="190"/>
      <c r="AJ129" s="189"/>
      <c r="AK129" s="189"/>
      <c r="AL129" s="189"/>
      <c r="AM129" s="189"/>
      <c r="AP129" s="74"/>
      <c r="AQ129" s="69" t="str">
        <f>BN131</f>
        <v/>
      </c>
      <c r="AR129" s="70" t="str">
        <f>BO131</f>
        <v/>
      </c>
      <c r="AS129" s="135"/>
      <c r="AT129" s="135"/>
      <c r="AU129" s="135"/>
      <c r="AV129" s="135"/>
      <c r="AW129" s="127"/>
      <c r="AX129" s="127"/>
      <c r="AY129" s="133"/>
      <c r="AZ129" s="133"/>
      <c r="BA129" s="133"/>
      <c r="BB129" s="133"/>
      <c r="BC129" s="166"/>
      <c r="BD129" s="127"/>
      <c r="BE129" s="127"/>
      <c r="BF129" s="142"/>
      <c r="BG129" s="183"/>
      <c r="BH129" s="183"/>
      <c r="BI129" s="133"/>
      <c r="BJ129" s="127"/>
      <c r="BK129" s="127"/>
      <c r="BL129" s="135"/>
      <c r="BM129" s="135"/>
      <c r="BN129" s="135"/>
      <c r="BO129" s="135"/>
      <c r="BP129" s="14"/>
      <c r="BQ129" s="127"/>
      <c r="BR129" s="127"/>
      <c r="BS129" s="133"/>
      <c r="BT129" s="133"/>
      <c r="BU129" s="133"/>
      <c r="BV129" s="133"/>
      <c r="BW129" s="14"/>
      <c r="BX129" s="127"/>
      <c r="BY129" s="127"/>
      <c r="BZ129" s="133"/>
      <c r="CA129" s="133"/>
      <c r="CB129" s="133"/>
      <c r="CC129" s="133"/>
      <c r="CD129" s="13"/>
      <c r="CE129" s="127"/>
      <c r="CF129" s="127"/>
      <c r="CG129" s="135"/>
      <c r="CH129" s="135"/>
      <c r="CI129" s="135"/>
      <c r="CJ129" s="135"/>
      <c r="CK129" s="14"/>
      <c r="CL129" s="127"/>
      <c r="CM129" s="127"/>
      <c r="CN129" s="133"/>
      <c r="CO129" s="133"/>
      <c r="CP129" s="133"/>
      <c r="CQ129" s="133"/>
      <c r="CR129" s="14"/>
      <c r="CS129" s="127"/>
      <c r="CT129" s="127"/>
      <c r="CU129" s="133"/>
      <c r="CV129" s="133"/>
      <c r="CW129" s="133"/>
      <c r="CX129" s="133"/>
      <c r="CY129" s="14"/>
    </row>
    <row r="130" spans="1:104">
      <c r="A130" s="83"/>
      <c r="B130" s="87"/>
      <c r="C130" s="87"/>
      <c r="D130" s="87"/>
      <c r="E130" s="145"/>
      <c r="F130" s="145"/>
      <c r="G130" s="87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6"/>
      <c r="AA130" s="271" t="s">
        <v>46</v>
      </c>
      <c r="AB130" s="256"/>
      <c r="AC130" s="254"/>
      <c r="AD130" s="158" t="s">
        <v>47</v>
      </c>
      <c r="AE130" s="117"/>
      <c r="AF130" s="255"/>
      <c r="AG130" s="103"/>
      <c r="AH130" s="104"/>
      <c r="AI130" s="16"/>
      <c r="AJ130" s="71"/>
      <c r="AK130" s="71"/>
      <c r="AL130" s="71"/>
      <c r="AM130" s="71"/>
      <c r="AP130" s="454"/>
      <c r="AQ130" s="113" t="s">
        <v>14</v>
      </c>
      <c r="AR130" s="113" t="s">
        <v>13</v>
      </c>
      <c r="AS130" s="485" t="str">
        <f>AS$1</f>
        <v>R</v>
      </c>
      <c r="AT130" s="31" t="str">
        <f t="shared" ref="AT130:AV130" si="128">AT$1</f>
        <v>1Omy</v>
      </c>
      <c r="AU130" s="32" t="str">
        <f t="shared" si="128"/>
        <v>2U</v>
      </c>
      <c r="AV130" s="33" t="str">
        <f t="shared" si="128"/>
        <v>3Ama</v>
      </c>
      <c r="AW130" s="113" t="str">
        <f>AQ130</f>
        <v>Quantity</v>
      </c>
      <c r="AX130" s="113" t="str">
        <f>AR130</f>
        <v>Units</v>
      </c>
      <c r="AY130" s="485">
        <f>AJ125</f>
        <v>0</v>
      </c>
      <c r="AZ130" s="31">
        <f>AK125</f>
        <v>0</v>
      </c>
      <c r="BA130" s="32">
        <f>AL125</f>
        <v>0</v>
      </c>
      <c r="BB130" s="33">
        <f>AM125</f>
        <v>0</v>
      </c>
      <c r="BC130" s="166"/>
      <c r="BD130" s="34" t="s">
        <v>27</v>
      </c>
      <c r="BE130" s="34" t="s">
        <v>28</v>
      </c>
      <c r="BF130" s="35" t="s">
        <v>120</v>
      </c>
      <c r="BG130" s="72" t="s">
        <v>26</v>
      </c>
      <c r="BH130" s="72"/>
      <c r="BI130" s="36" t="s">
        <v>7</v>
      </c>
      <c r="BJ130" s="113" t="str">
        <f>$AQ130</f>
        <v>Quantity</v>
      </c>
      <c r="BK130" s="113" t="str">
        <f>$AR130</f>
        <v>Units</v>
      </c>
      <c r="BL130" s="485" t="str">
        <f>BL$1</f>
        <v>R</v>
      </c>
      <c r="BM130" s="31" t="str">
        <f t="shared" ref="BM130:BO130" si="129">BM$1</f>
        <v>1Omy</v>
      </c>
      <c r="BN130" s="32" t="str">
        <f t="shared" si="129"/>
        <v>2U</v>
      </c>
      <c r="BO130" s="33" t="str">
        <f t="shared" si="129"/>
        <v>3Ama</v>
      </c>
      <c r="BP130" s="191"/>
      <c r="BQ130" s="113" t="str">
        <f>$AQ130</f>
        <v>Quantity</v>
      </c>
      <c r="BR130" s="113" t="str">
        <f>$AR130</f>
        <v>Units</v>
      </c>
      <c r="BS130" s="485" t="str">
        <f>BS$1</f>
        <v>R</v>
      </c>
      <c r="BT130" s="31" t="str">
        <f t="shared" ref="BT130:BV130" si="130">BT$1</f>
        <v>1Omy</v>
      </c>
      <c r="BU130" s="32" t="str">
        <f t="shared" si="130"/>
        <v>2U</v>
      </c>
      <c r="BV130" s="33" t="str">
        <f t="shared" si="130"/>
        <v>3Ama</v>
      </c>
      <c r="BW130" s="191"/>
      <c r="BX130" s="113" t="str">
        <f>$AQ130</f>
        <v>Quantity</v>
      </c>
      <c r="BY130" s="113" t="str">
        <f>$AR130</f>
        <v>Units</v>
      </c>
      <c r="BZ130" s="485" t="str">
        <f>BZ$1</f>
        <v>1-R/U</v>
      </c>
      <c r="CA130" s="31" t="str">
        <f t="shared" ref="CA130:CC130" si="131">CA$1</f>
        <v>1-Omy/R</v>
      </c>
      <c r="CB130" s="32" t="str">
        <f t="shared" si="131"/>
        <v>1-Omy/U</v>
      </c>
      <c r="CC130" s="33" t="str">
        <f t="shared" si="131"/>
        <v>1-ROX/U</v>
      </c>
      <c r="CD130" s="191"/>
      <c r="CE130" s="113" t="str">
        <f>$AQ130</f>
        <v>Quantity</v>
      </c>
      <c r="CF130" s="113" t="str">
        <f>$AR130</f>
        <v>Units</v>
      </c>
      <c r="CG130" s="485" t="str">
        <f>CG$1</f>
        <v>R</v>
      </c>
      <c r="CH130" s="31" t="str">
        <f t="shared" ref="CH130:CJ130" si="132">CH$1</f>
        <v>1Omy</v>
      </c>
      <c r="CI130" s="32" t="str">
        <f t="shared" si="132"/>
        <v>2U</v>
      </c>
      <c r="CJ130" s="33" t="str">
        <f t="shared" si="132"/>
        <v>3Ama</v>
      </c>
      <c r="CK130" s="191"/>
      <c r="CL130" s="113" t="str">
        <f>$AQ130</f>
        <v>Quantity</v>
      </c>
      <c r="CM130" s="113" t="str">
        <f>$AR130</f>
        <v>Units</v>
      </c>
      <c r="CN130" s="485" t="str">
        <f>CN$1</f>
        <v>R</v>
      </c>
      <c r="CO130" s="31" t="str">
        <f t="shared" ref="CO130:CQ130" si="133">CO$1</f>
        <v>1Omy</v>
      </c>
      <c r="CP130" s="32" t="str">
        <f t="shared" si="133"/>
        <v>2U</v>
      </c>
      <c r="CQ130" s="33" t="str">
        <f t="shared" si="133"/>
        <v>3Ama</v>
      </c>
      <c r="CR130" s="191"/>
      <c r="CS130" s="113" t="str">
        <f>$AQ130</f>
        <v>Quantity</v>
      </c>
      <c r="CT130" s="113" t="str">
        <f>$AR130</f>
        <v>Units</v>
      </c>
      <c r="CU130" s="485" t="str">
        <f>CU$1</f>
        <v>1-R/U</v>
      </c>
      <c r="CV130" s="31" t="str">
        <f t="shared" ref="CV130:CX130" si="134">CV$1</f>
        <v>1-Omy/R</v>
      </c>
      <c r="CW130" s="32" t="str">
        <f t="shared" si="134"/>
        <v>1-Omy/U</v>
      </c>
      <c r="CX130" s="33" t="str">
        <f t="shared" si="134"/>
        <v>1-ROX/U</v>
      </c>
      <c r="CY130" s="14"/>
    </row>
    <row r="131" spans="1:104">
      <c r="A131" s="83"/>
      <c r="B131" s="83"/>
      <c r="C131" s="83"/>
      <c r="D131" s="83"/>
      <c r="E131" s="14"/>
      <c r="F131" s="14"/>
      <c r="G131" s="83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16"/>
      <c r="AA131" s="271" t="s">
        <v>48</v>
      </c>
      <c r="AB131" s="257"/>
      <c r="AC131" s="254"/>
      <c r="AD131" s="158" t="s">
        <v>49</v>
      </c>
      <c r="AE131" s="117"/>
      <c r="AF131" s="255"/>
      <c r="AG131" s="105"/>
      <c r="AH131" s="106"/>
      <c r="AI131" s="17"/>
      <c r="AJ131" s="8"/>
      <c r="AK131" s="8"/>
      <c r="AL131" s="8"/>
      <c r="AM131" s="8"/>
      <c r="AP131" s="455" t="str">
        <f>E122</f>
        <v/>
      </c>
      <c r="AQ131" s="488" t="s">
        <v>5</v>
      </c>
      <c r="AR131" s="488" t="s">
        <v>4</v>
      </c>
      <c r="AS131" s="21" t="str">
        <f>IF(ISNUMBER(AJ131),AJ131-($G123*AJ130+$G122),"")</f>
        <v/>
      </c>
      <c r="AT131" s="21" t="str">
        <f>IF(ISNUMBER(AK131),AK131-($G123*AK130+$G122),"")</f>
        <v/>
      </c>
      <c r="AU131" s="21" t="str">
        <f>IF(ISNUMBER(AL131),AL131-($G123*AL130+$G122),"")</f>
        <v/>
      </c>
      <c r="AV131" s="21" t="str">
        <f>IF(ISNUMBER(AM131),AM131-($G123*AM130+$G122),"")</f>
        <v/>
      </c>
      <c r="AW131" s="107">
        <f>$AH130</f>
        <v>0</v>
      </c>
      <c r="AX131" s="107">
        <f>$AI130</f>
        <v>0</v>
      </c>
      <c r="AY131" s="73" t="str">
        <f>IF(ISNUMBER(AJ130),AJ130,"")</f>
        <v/>
      </c>
      <c r="AZ131" s="73" t="str">
        <f>IF(ISNUMBER(AK130),AK130,"")</f>
        <v/>
      </c>
      <c r="BA131" s="73" t="str">
        <f t="shared" ref="BA131:BB131" si="135">IF(ISNUMBER(AL130),AL130,"")</f>
        <v/>
      </c>
      <c r="BB131" s="73" t="str">
        <f t="shared" si="135"/>
        <v/>
      </c>
      <c r="BC131" s="166"/>
      <c r="BD131" s="176" t="str">
        <f>$AA124</f>
        <v>•</v>
      </c>
      <c r="BE131" s="193">
        <f>$D122</f>
        <v>0</v>
      </c>
      <c r="BF131" s="124">
        <f>$B123</f>
        <v>0</v>
      </c>
      <c r="BG131" s="194" t="str">
        <f>$E122</f>
        <v/>
      </c>
      <c r="BH131" s="195"/>
      <c r="BI131" s="196" t="str">
        <f>IF(ISNUMBER($AB133),$AB133,"")</f>
        <v/>
      </c>
      <c r="BJ131" s="489" t="str">
        <f>AH2</f>
        <v>O2 flow per cells</v>
      </c>
      <c r="BK131" s="489" t="str">
        <f>AI2</f>
        <v>pmol/(s*Mill)</v>
      </c>
      <c r="BL131" s="7" t="str">
        <f>IF(ISNUMBER(AS131),AS131/AJ123,"")</f>
        <v/>
      </c>
      <c r="BM131" s="7" t="str">
        <f>IF(ISNUMBER(AT131),AT131/AK123,"")</f>
        <v/>
      </c>
      <c r="BN131" s="7" t="str">
        <f>IF(ISNUMBER(AU131),AU131/AL123,"")</f>
        <v/>
      </c>
      <c r="BO131" s="7" t="str">
        <f>IF(ISNUMBER(AV131),AV131/AM123,"")</f>
        <v/>
      </c>
      <c r="BP131" s="194" t="str">
        <f>$E122</f>
        <v/>
      </c>
      <c r="BQ131" s="6" t="s">
        <v>19</v>
      </c>
      <c r="BR131" s="6" t="s">
        <v>20</v>
      </c>
      <c r="BS131" s="5" t="str">
        <f>IF(ISNUMBER(BL131),BL131/$AQ129,"")</f>
        <v/>
      </c>
      <c r="BT131" s="5" t="str">
        <f>IF(ISNUMBER(BM131),BM131/$AQ129,"")</f>
        <v/>
      </c>
      <c r="BU131" s="5" t="str">
        <f>IF(ISNUMBER(BN131),BN131/$AQ129,"")</f>
        <v/>
      </c>
      <c r="BV131" s="5" t="str">
        <f>IF(ISNUMBER(BO131),BO131/$AQ129,"")</f>
        <v/>
      </c>
      <c r="BW131" s="194" t="str">
        <f>$E122</f>
        <v/>
      </c>
      <c r="BX131" s="6" t="s">
        <v>18</v>
      </c>
      <c r="BY131" s="6" t="s">
        <v>21</v>
      </c>
      <c r="BZ131" s="5" t="str">
        <f>IF(ISNUMBER(BN131),1-BL131/BN131,"")</f>
        <v/>
      </c>
      <c r="CA131" s="5" t="str">
        <f>IF(ISNUMBER(BM131),1-BM131/BL131,"")</f>
        <v/>
      </c>
      <c r="CB131" s="5" t="str">
        <f>IF(ISNUMBER(BM131),1-BM131/BN131,"")</f>
        <v/>
      </c>
      <c r="CC131" s="5" t="str">
        <f>IF(ISNUMBER(BN131),1-BO131/BN131,"")</f>
        <v/>
      </c>
      <c r="CD131" s="194" t="str">
        <f>$E122</f>
        <v/>
      </c>
      <c r="CE131" s="489" t="str">
        <f>AH3</f>
        <v>O2 flow per cells (mt: ROX-corr.)</v>
      </c>
      <c r="CF131" s="489" t="str">
        <f>AI2</f>
        <v>pmol/(s*Mill)</v>
      </c>
      <c r="CG131" s="7" t="str">
        <f>IF(ISNUMBER(BL131),BL131-$AR129,"")</f>
        <v/>
      </c>
      <c r="CH131" s="7" t="str">
        <f t="shared" ref="CH131:CJ131" si="136">IF(ISNUMBER(BM131),BM131-$AR129,"")</f>
        <v/>
      </c>
      <c r="CI131" s="7" t="str">
        <f t="shared" si="136"/>
        <v/>
      </c>
      <c r="CJ131" s="7" t="str">
        <f t="shared" si="136"/>
        <v/>
      </c>
      <c r="CK131" s="194" t="str">
        <f>$E122</f>
        <v/>
      </c>
      <c r="CL131" s="6" t="s">
        <v>3</v>
      </c>
      <c r="CM131" s="6" t="s">
        <v>1</v>
      </c>
      <c r="CN131" s="5" t="str">
        <f>IF(ISNUMBER(CG131),CG131/($AQ129-$AR129),"")</f>
        <v/>
      </c>
      <c r="CO131" s="5" t="str">
        <f t="shared" ref="CO131:CQ131" si="137">IF(ISNUMBER(CH131),CH131/($AQ129-$AR129),"")</f>
        <v/>
      </c>
      <c r="CP131" s="5" t="str">
        <f t="shared" si="137"/>
        <v/>
      </c>
      <c r="CQ131" s="5" t="str">
        <f t="shared" si="137"/>
        <v/>
      </c>
      <c r="CR131" s="194" t="str">
        <f>$E122</f>
        <v/>
      </c>
      <c r="CS131" s="6" t="s">
        <v>2</v>
      </c>
      <c r="CT131" s="6" t="s">
        <v>1</v>
      </c>
      <c r="CU131" s="5" t="str">
        <f>IF(ISNUMBER(CI131),1-CG131/CI131,"")</f>
        <v/>
      </c>
      <c r="CV131" s="5" t="str">
        <f>IF(ISNUMBER(CH131),1-CH131/CG131,"")</f>
        <v/>
      </c>
      <c r="CW131" s="5" t="str">
        <f>IF(ISNUMBER(CH131),1-CH131/CI131,"")</f>
        <v/>
      </c>
      <c r="CX131" s="5" t="str">
        <f>IF(ISNUMBER(CI131),1-CJ131/CI131,"")</f>
        <v/>
      </c>
      <c r="CY131" s="14"/>
    </row>
    <row r="132" spans="1:104">
      <c r="A132" s="83"/>
      <c r="B132" s="83"/>
      <c r="C132" s="83"/>
      <c r="D132" s="83"/>
      <c r="E132" s="83"/>
      <c r="F132" s="83"/>
      <c r="G132" s="83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26"/>
      <c r="AA132" s="272" t="s">
        <v>50</v>
      </c>
      <c r="AB132" s="258"/>
      <c r="AC132" s="259"/>
      <c r="AD132" s="158" t="s">
        <v>178</v>
      </c>
      <c r="AE132" s="256"/>
      <c r="AF132" s="255"/>
      <c r="AG132" s="274"/>
      <c r="AH132" s="275"/>
      <c r="AI132" s="275"/>
      <c r="AJ132" s="276"/>
      <c r="AK132" s="276"/>
      <c r="AL132" s="276"/>
      <c r="AM132" s="276"/>
      <c r="AN132" s="2"/>
      <c r="AO132" s="11"/>
      <c r="AP132" s="74"/>
      <c r="AQ132" s="75"/>
      <c r="AR132" s="75"/>
      <c r="AS132" s="3"/>
      <c r="AT132" s="3"/>
      <c r="AU132" s="3"/>
      <c r="AV132" s="3"/>
      <c r="AW132" s="4"/>
      <c r="AX132" s="4"/>
      <c r="AY132" s="2"/>
      <c r="AZ132" s="2"/>
      <c r="BA132" s="2"/>
      <c r="BB132" s="2"/>
      <c r="BC132" s="76"/>
      <c r="BD132" s="4"/>
      <c r="BE132" s="4"/>
      <c r="BF132" s="75"/>
      <c r="BG132" s="77"/>
      <c r="BH132" s="77"/>
      <c r="BI132" s="2"/>
      <c r="BJ132" s="4"/>
      <c r="BK132" s="4"/>
      <c r="BL132" s="3"/>
      <c r="BM132" s="3"/>
      <c r="BN132" s="3"/>
      <c r="BO132" s="3"/>
      <c r="BP132" s="14"/>
      <c r="BQ132" s="4"/>
      <c r="BR132" s="4"/>
      <c r="BS132" s="2"/>
      <c r="BT132" s="2"/>
      <c r="BU132" s="2"/>
      <c r="BV132" s="2"/>
      <c r="BW132" s="14"/>
      <c r="BX132" s="4"/>
      <c r="BY132" s="4"/>
      <c r="BZ132" s="2"/>
      <c r="CA132" s="2"/>
      <c r="CB132" s="2"/>
      <c r="CC132" s="2"/>
      <c r="CD132" s="13"/>
      <c r="CE132" s="4"/>
      <c r="CF132" s="4"/>
      <c r="CG132" s="3"/>
      <c r="CH132" s="3"/>
      <c r="CI132" s="3"/>
      <c r="CJ132" s="3"/>
      <c r="CK132" s="14"/>
      <c r="CL132" s="4"/>
      <c r="CM132" s="4"/>
      <c r="CN132" s="2"/>
      <c r="CO132" s="2"/>
      <c r="CP132" s="2"/>
      <c r="CQ132" s="2"/>
      <c r="CR132" s="14"/>
      <c r="CS132" s="4"/>
      <c r="CT132" s="4"/>
      <c r="CU132" s="2"/>
      <c r="CV132" s="2"/>
      <c r="CW132" s="2"/>
      <c r="CX132" s="2"/>
      <c r="CY132" s="14"/>
    </row>
    <row r="133" spans="1:104">
      <c r="A133" s="83"/>
      <c r="B133" s="83"/>
      <c r="C133" s="83"/>
      <c r="D133" s="83"/>
      <c r="E133" s="83"/>
      <c r="F133" s="83"/>
      <c r="G133" s="83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26"/>
      <c r="AA133" s="271" t="s">
        <v>51</v>
      </c>
      <c r="AB133" s="260"/>
      <c r="AC133" s="261"/>
      <c r="AD133" s="262" t="s">
        <v>52</v>
      </c>
      <c r="AE133" s="263">
        <v>-2</v>
      </c>
      <c r="AF133" s="255"/>
      <c r="AG133" s="274"/>
      <c r="AH133" s="274"/>
      <c r="AI133" s="274"/>
      <c r="AJ133" s="145"/>
      <c r="AK133" s="145"/>
      <c r="AL133" s="145"/>
      <c r="AM133" s="145"/>
      <c r="AN133" s="133"/>
      <c r="AO133" s="181"/>
      <c r="AP133" s="74"/>
      <c r="AQ133" s="142"/>
      <c r="AR133" s="142"/>
      <c r="AS133" s="135"/>
      <c r="AT133" s="135"/>
      <c r="AU133" s="135"/>
      <c r="AV133" s="135"/>
      <c r="AW133" s="127"/>
      <c r="AX133" s="127"/>
      <c r="AY133" s="133"/>
      <c r="AZ133" s="133"/>
      <c r="BA133" s="133"/>
      <c r="BB133" s="133"/>
      <c r="BC133" s="166"/>
      <c r="BD133" s="127"/>
      <c r="BE133" s="127"/>
      <c r="BF133" s="142"/>
      <c r="BG133" s="183"/>
      <c r="BH133" s="183"/>
      <c r="BI133" s="133"/>
      <c r="BJ133" s="127"/>
      <c r="BK133" s="127"/>
      <c r="BL133" s="135"/>
      <c r="BM133" s="135"/>
      <c r="BN133" s="135"/>
      <c r="BO133" s="135"/>
      <c r="BP133" s="14"/>
      <c r="BQ133" s="127"/>
      <c r="BR133" s="127"/>
      <c r="BS133" s="133"/>
      <c r="BT133" s="133"/>
      <c r="BU133" s="133"/>
      <c r="BV133" s="133"/>
      <c r="BW133" s="14"/>
      <c r="BX133" s="127"/>
      <c r="BY133" s="127"/>
      <c r="BZ133" s="133"/>
      <c r="CA133" s="133"/>
      <c r="CB133" s="133"/>
      <c r="CC133" s="133"/>
      <c r="CD133" s="13"/>
      <c r="CE133" s="127"/>
      <c r="CF133" s="127"/>
      <c r="CG133" s="135"/>
      <c r="CH133" s="135"/>
      <c r="CI133" s="135"/>
      <c r="CJ133" s="135"/>
      <c r="CK133" s="14"/>
      <c r="CL133" s="127"/>
      <c r="CM133" s="127"/>
      <c r="CN133" s="133"/>
      <c r="CO133" s="133"/>
      <c r="CP133" s="133"/>
      <c r="CQ133" s="133"/>
      <c r="CR133" s="14"/>
      <c r="CS133" s="127"/>
      <c r="CT133" s="127"/>
      <c r="CU133" s="133"/>
      <c r="CV133" s="133"/>
      <c r="CW133" s="133"/>
      <c r="CX133" s="133"/>
      <c r="CY133" s="14"/>
    </row>
    <row r="134" spans="1:104" ht="13.5" thickBot="1">
      <c r="A134" s="83"/>
      <c r="B134" s="83"/>
      <c r="C134" s="83"/>
      <c r="D134" s="83"/>
      <c r="E134" s="83"/>
      <c r="F134" s="83"/>
      <c r="G134" s="83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26"/>
      <c r="AA134" s="273" t="s">
        <v>53</v>
      </c>
      <c r="AB134" s="264">
        <v>2</v>
      </c>
      <c r="AC134" s="265" t="s">
        <v>54</v>
      </c>
      <c r="AD134" s="266" t="s">
        <v>55</v>
      </c>
      <c r="AE134" s="267">
        <v>2.5000000000000001E-2</v>
      </c>
      <c r="AF134" s="268"/>
      <c r="AG134" s="274"/>
      <c r="AH134" s="274"/>
      <c r="AI134" s="274"/>
      <c r="AJ134" s="145"/>
      <c r="AK134" s="145"/>
      <c r="AL134" s="145"/>
      <c r="AM134" s="145"/>
      <c r="AN134" s="133"/>
      <c r="AO134" s="181"/>
      <c r="AP134" s="74"/>
      <c r="AQ134" s="142"/>
      <c r="AR134" s="142"/>
      <c r="AS134" s="135"/>
      <c r="AT134" s="135"/>
      <c r="AU134" s="135"/>
      <c r="AV134" s="135"/>
      <c r="AW134" s="127"/>
      <c r="AX134" s="127"/>
      <c r="AY134" s="133"/>
      <c r="AZ134" s="133"/>
      <c r="BA134" s="133"/>
      <c r="BB134" s="133"/>
      <c r="BC134" s="166"/>
      <c r="BD134" s="127"/>
      <c r="BE134" s="127"/>
      <c r="BF134" s="142"/>
      <c r="BG134" s="183"/>
      <c r="BH134" s="183"/>
      <c r="BI134" s="133"/>
      <c r="BJ134" s="127"/>
      <c r="BK134" s="127"/>
      <c r="BL134" s="135"/>
      <c r="BM134" s="135"/>
      <c r="BN134" s="135"/>
      <c r="BO134" s="135"/>
      <c r="BP134" s="14"/>
      <c r="BQ134" s="127"/>
      <c r="BR134" s="127"/>
      <c r="BS134" s="133"/>
      <c r="BT134" s="133"/>
      <c r="BU134" s="133"/>
      <c r="BV134" s="133"/>
      <c r="BW134" s="14"/>
      <c r="BX134" s="127"/>
      <c r="BY134" s="127"/>
      <c r="BZ134" s="133"/>
      <c r="CA134" s="133"/>
      <c r="CB134" s="133"/>
      <c r="CC134" s="133"/>
      <c r="CD134" s="13"/>
      <c r="CE134" s="127"/>
      <c r="CF134" s="127"/>
      <c r="CG134" s="135"/>
      <c r="CH134" s="135"/>
      <c r="CI134" s="135"/>
      <c r="CJ134" s="135"/>
      <c r="CK134" s="14"/>
      <c r="CL134" s="127"/>
      <c r="CM134" s="127"/>
      <c r="CN134" s="133"/>
      <c r="CO134" s="133"/>
      <c r="CP134" s="133"/>
      <c r="CQ134" s="133"/>
      <c r="CR134" s="14"/>
      <c r="CS134" s="127"/>
      <c r="CT134" s="127"/>
      <c r="CU134" s="133"/>
      <c r="CV134" s="133"/>
      <c r="CW134" s="133"/>
      <c r="CX134" s="133"/>
      <c r="CY134" s="14"/>
    </row>
    <row r="135" spans="1:104">
      <c r="A135" s="83"/>
      <c r="B135" s="83"/>
      <c r="C135" s="83"/>
      <c r="D135" s="83"/>
      <c r="E135" s="83"/>
      <c r="F135" s="83"/>
      <c r="G135" s="83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26"/>
      <c r="AH135" s="127"/>
      <c r="AI135" s="127"/>
      <c r="AJ135" s="135"/>
      <c r="AK135" s="135"/>
      <c r="AL135" s="135"/>
      <c r="AM135" s="135"/>
      <c r="AN135" s="133"/>
      <c r="AO135" s="181"/>
      <c r="AP135" s="74"/>
      <c r="AQ135" s="142"/>
      <c r="AR135" s="142"/>
      <c r="AS135" s="135"/>
      <c r="AT135" s="135"/>
      <c r="AU135" s="135"/>
      <c r="AV135" s="135"/>
      <c r="AW135" s="127"/>
      <c r="AX135" s="127"/>
      <c r="AY135" s="133"/>
      <c r="AZ135" s="133"/>
      <c r="BA135" s="133"/>
      <c r="BB135" s="133"/>
      <c r="BC135" s="166"/>
      <c r="BD135" s="127"/>
      <c r="BE135" s="127"/>
      <c r="BF135" s="142"/>
      <c r="BG135" s="183"/>
      <c r="BH135" s="183"/>
      <c r="BI135" s="133"/>
      <c r="BJ135" s="127"/>
      <c r="BK135" s="127"/>
      <c r="BL135" s="135"/>
      <c r="BM135" s="135"/>
      <c r="BN135" s="135"/>
      <c r="BO135" s="135"/>
      <c r="BP135" s="14"/>
      <c r="BQ135" s="127"/>
      <c r="BV135" s="133"/>
      <c r="BW135" s="14"/>
      <c r="BX135" s="127"/>
      <c r="BY135" s="127"/>
      <c r="BZ135" s="133"/>
      <c r="CA135" s="133"/>
      <c r="CB135" s="133"/>
      <c r="CC135" s="133"/>
      <c r="CD135" s="13"/>
      <c r="CE135" s="127"/>
      <c r="CF135" s="127"/>
      <c r="CG135" s="135"/>
      <c r="CH135" s="135"/>
      <c r="CI135" s="135"/>
      <c r="CJ135" s="135"/>
      <c r="CK135" s="14"/>
      <c r="CL135" s="127"/>
      <c r="CM135" s="127"/>
      <c r="CN135" s="133"/>
      <c r="CO135" s="133"/>
      <c r="CP135" s="133"/>
      <c r="CQ135" s="133"/>
      <c r="CR135" s="14"/>
      <c r="CS135" s="127"/>
      <c r="CT135" s="127"/>
      <c r="CU135" s="133"/>
      <c r="CV135" s="133"/>
      <c r="CW135" s="133"/>
      <c r="CX135" s="133"/>
      <c r="CY135" s="14"/>
    </row>
    <row r="136" spans="1:104">
      <c r="A136" s="83"/>
      <c r="B136" s="83"/>
      <c r="C136" s="83"/>
      <c r="D136" s="83"/>
      <c r="E136" s="83"/>
      <c r="F136" s="83"/>
      <c r="G136" s="83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26"/>
      <c r="AH136" s="127"/>
      <c r="AI136" s="127"/>
      <c r="AJ136" s="135"/>
      <c r="AK136" s="135"/>
      <c r="AL136" s="135"/>
      <c r="AM136" s="135"/>
      <c r="AN136" s="133"/>
      <c r="AO136" s="181"/>
      <c r="AP136" s="74"/>
      <c r="AQ136" s="142"/>
      <c r="AR136" s="142"/>
      <c r="AS136" s="135"/>
      <c r="AT136" s="135"/>
      <c r="AU136" s="135"/>
      <c r="AV136" s="135"/>
      <c r="AW136" s="127"/>
      <c r="AX136" s="127"/>
      <c r="AY136" s="133"/>
      <c r="AZ136" s="133"/>
      <c r="BA136" s="133"/>
      <c r="BB136" s="133"/>
      <c r="BC136" s="166"/>
      <c r="BD136" s="127"/>
      <c r="BE136" s="127"/>
      <c r="BF136" s="142"/>
      <c r="BG136" s="183"/>
      <c r="BH136" s="183"/>
      <c r="BI136" s="133"/>
      <c r="BJ136" s="127"/>
      <c r="BK136" s="127"/>
      <c r="BL136" s="135"/>
      <c r="BM136" s="135"/>
      <c r="BN136" s="135"/>
      <c r="BO136" s="135"/>
      <c r="BP136" s="14"/>
      <c r="BQ136" s="127"/>
      <c r="BV136" s="133"/>
      <c r="BW136" s="14"/>
      <c r="BX136" s="127"/>
      <c r="BY136" s="127"/>
      <c r="BZ136" s="133"/>
      <c r="CA136" s="133"/>
      <c r="CB136" s="133"/>
      <c r="CC136" s="133"/>
      <c r="CD136" s="13"/>
      <c r="CE136" s="127"/>
      <c r="CF136" s="127"/>
      <c r="CG136" s="135"/>
      <c r="CH136" s="135"/>
      <c r="CI136" s="135"/>
      <c r="CJ136" s="135"/>
      <c r="CK136" s="14"/>
      <c r="CL136" s="127"/>
      <c r="CM136" s="127"/>
      <c r="CN136" s="133"/>
      <c r="CO136" s="133"/>
      <c r="CP136" s="133"/>
      <c r="CQ136" s="133"/>
      <c r="CR136" s="14"/>
      <c r="CS136" s="127"/>
      <c r="CT136" s="127"/>
      <c r="CU136" s="133"/>
      <c r="CV136" s="133"/>
      <c r="CW136" s="133"/>
      <c r="CX136" s="133"/>
      <c r="CY136" s="14"/>
    </row>
    <row r="137" spans="1:104">
      <c r="A137" s="83"/>
      <c r="B137" s="83"/>
      <c r="C137" s="83"/>
      <c r="D137" s="83"/>
      <c r="E137" s="83"/>
      <c r="F137" s="83"/>
      <c r="G137" s="83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AH137" s="127"/>
      <c r="AI137" s="127"/>
      <c r="AJ137" s="135"/>
      <c r="AK137" s="135"/>
      <c r="AL137" s="135"/>
      <c r="AM137" s="135"/>
      <c r="AN137" s="133"/>
      <c r="AO137" s="181"/>
      <c r="AP137" s="74"/>
      <c r="AQ137" s="142"/>
      <c r="AR137" s="142"/>
      <c r="AS137" s="135"/>
      <c r="AT137" s="135"/>
      <c r="AU137" s="135"/>
      <c r="AV137" s="135"/>
      <c r="AW137" s="127"/>
      <c r="AX137" s="127"/>
      <c r="AY137" s="133"/>
      <c r="AZ137" s="133"/>
      <c r="BA137" s="133"/>
      <c r="BB137" s="133"/>
      <c r="BC137" s="166"/>
      <c r="BD137" s="127"/>
      <c r="BE137" s="127"/>
      <c r="BF137" s="142"/>
      <c r="BG137" s="183"/>
      <c r="BH137" s="183"/>
      <c r="BI137" s="133"/>
      <c r="BJ137" s="127"/>
      <c r="BK137" s="127"/>
      <c r="BL137" s="135"/>
      <c r="BM137" s="135"/>
      <c r="BN137" s="135"/>
      <c r="BO137" s="135"/>
      <c r="BP137" s="14"/>
      <c r="BQ137" s="127"/>
      <c r="BV137" s="133"/>
      <c r="BW137" s="14"/>
      <c r="BX137" s="127"/>
      <c r="BY137" s="127"/>
      <c r="BZ137" s="133"/>
      <c r="CA137" s="133"/>
      <c r="CB137" s="133"/>
      <c r="CC137" s="133"/>
      <c r="CD137" s="13"/>
      <c r="CE137" s="127"/>
      <c r="CF137" s="127"/>
      <c r="CG137" s="135"/>
      <c r="CH137" s="135"/>
      <c r="CI137" s="135"/>
      <c r="CJ137" s="135"/>
      <c r="CK137" s="14"/>
      <c r="CL137" s="127"/>
      <c r="CM137" s="127"/>
      <c r="CN137" s="133"/>
      <c r="CO137" s="133"/>
      <c r="CP137" s="133"/>
      <c r="CQ137" s="133"/>
      <c r="CR137" s="14"/>
      <c r="CS137" s="127"/>
      <c r="CT137" s="127"/>
      <c r="CU137" s="133"/>
      <c r="CV137" s="133"/>
      <c r="CW137" s="133"/>
      <c r="CX137" s="133"/>
      <c r="CY137" s="14"/>
    </row>
    <row r="138" spans="1:104">
      <c r="A138" s="184"/>
      <c r="B138" s="133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26"/>
      <c r="AH138" s="127"/>
      <c r="AI138" s="127"/>
      <c r="AJ138" s="135"/>
      <c r="AK138" s="135"/>
      <c r="AL138" s="135"/>
      <c r="AM138" s="135"/>
      <c r="AN138" s="133"/>
      <c r="AO138" s="181"/>
      <c r="AP138" s="74"/>
      <c r="AQ138" s="142"/>
      <c r="AR138" s="142"/>
      <c r="AS138" s="26" t="str">
        <f>IF(ISNUMBER(AJ138),AJ138-($D131*AJ137+$E131),"")</f>
        <v/>
      </c>
      <c r="AT138" s="26" t="str">
        <f>IF(ISNUMBER(AK138),AK138-($D131*AK137+$E131),"")</f>
        <v/>
      </c>
      <c r="AU138" s="26"/>
      <c r="AV138" s="26" t="str">
        <f>IF(ISNUMBER(AM138),AM138-($D131*AM137+$E131),"")</f>
        <v/>
      </c>
      <c r="AW138" s="127"/>
      <c r="AX138" s="127"/>
      <c r="AY138" s="133"/>
      <c r="AZ138" s="133"/>
      <c r="BA138" s="133"/>
      <c r="BB138" s="133"/>
      <c r="BC138" s="166"/>
      <c r="BD138" s="127"/>
      <c r="BE138" s="127"/>
      <c r="BF138" s="142"/>
      <c r="BG138" s="183"/>
      <c r="BH138" s="183"/>
      <c r="BI138" s="133"/>
      <c r="BJ138" s="127"/>
      <c r="BK138" s="127"/>
      <c r="BL138" s="78" t="str">
        <f>IF(ISNUMBER(AS138),AS138/AJ130,"")</f>
        <v/>
      </c>
      <c r="BM138" s="78" t="str">
        <f>IF(ISNUMBER(AT138),AT138/AK130,"")</f>
        <v/>
      </c>
      <c r="BN138" s="78"/>
      <c r="BO138" s="78" t="str">
        <f>IF(ISNUMBER(AV138),AV138/AM130,"")</f>
        <v/>
      </c>
      <c r="BP138" s="117"/>
      <c r="BQ138" s="141"/>
      <c r="BV138" s="24"/>
      <c r="BW138" s="117"/>
      <c r="BX138" s="141"/>
      <c r="BY138" s="141"/>
      <c r="BZ138" s="27" t="s">
        <v>0</v>
      </c>
      <c r="CA138" s="24" t="str">
        <f>IF(ISNUMBER(BL138),1-BL138/BM138,"")</f>
        <v/>
      </c>
      <c r="CB138" s="24"/>
      <c r="CC138" s="24"/>
      <c r="CD138" s="197"/>
      <c r="CE138" s="141"/>
      <c r="CF138" s="141"/>
      <c r="CG138" s="147"/>
      <c r="CH138" s="147"/>
      <c r="CI138" s="147"/>
      <c r="CJ138" s="147"/>
      <c r="CK138" s="117"/>
      <c r="CL138" s="141"/>
      <c r="CM138" s="141"/>
      <c r="CN138" s="134"/>
      <c r="CO138" s="134"/>
      <c r="CP138" s="134"/>
      <c r="CQ138" s="134"/>
      <c r="CR138" s="117"/>
      <c r="CS138" s="141"/>
      <c r="CT138" s="141"/>
      <c r="CU138" s="134"/>
      <c r="CV138" s="134"/>
      <c r="CW138" s="134"/>
      <c r="CX138" s="134"/>
      <c r="CY138" s="117"/>
    </row>
    <row r="139" spans="1:104">
      <c r="A139" s="184"/>
      <c r="B139" s="133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26"/>
      <c r="AH139" s="127"/>
      <c r="AI139" s="127"/>
      <c r="AJ139" s="135"/>
      <c r="AK139" s="135"/>
      <c r="AL139" s="135"/>
      <c r="AM139" s="135"/>
      <c r="AN139" s="133"/>
      <c r="AO139" s="181"/>
      <c r="AP139" s="74"/>
      <c r="AQ139" s="142"/>
      <c r="AR139" s="142"/>
      <c r="AS139" s="147"/>
      <c r="AT139" s="147"/>
      <c r="AU139" s="147"/>
      <c r="AV139" s="147"/>
      <c r="AW139" s="127"/>
      <c r="AX139" s="127"/>
      <c r="AY139" s="133"/>
      <c r="AZ139" s="133"/>
      <c r="BA139" s="133"/>
      <c r="BB139" s="133"/>
      <c r="BC139" s="166"/>
      <c r="BD139" s="127"/>
      <c r="BE139" s="127"/>
      <c r="BF139" s="142"/>
      <c r="BG139" s="183"/>
      <c r="BH139" s="183"/>
      <c r="BI139" s="133"/>
      <c r="BJ139" s="127"/>
      <c r="BK139" s="127"/>
      <c r="BL139" s="147"/>
      <c r="BM139" s="147"/>
      <c r="BN139" s="147"/>
      <c r="BO139" s="147"/>
      <c r="BP139" s="117"/>
      <c r="BQ139" s="141"/>
      <c r="BV139" s="134"/>
      <c r="BW139" s="117"/>
      <c r="BX139" s="141"/>
      <c r="BY139" s="141"/>
      <c r="BZ139" s="134"/>
      <c r="CA139" s="134"/>
      <c r="CB139" s="134"/>
      <c r="CC139" s="134"/>
      <c r="CD139" s="197"/>
      <c r="CE139" s="141"/>
      <c r="CF139" s="141"/>
      <c r="CG139" s="147"/>
      <c r="CH139" s="147"/>
      <c r="CI139" s="147"/>
      <c r="CJ139" s="147"/>
      <c r="CK139" s="117"/>
      <c r="CL139" s="141"/>
      <c r="CM139" s="141"/>
      <c r="CN139" s="134"/>
      <c r="CO139" s="134"/>
      <c r="CP139" s="134"/>
      <c r="CQ139" s="134"/>
      <c r="CR139" s="117"/>
      <c r="CS139" s="141"/>
      <c r="CT139" s="141"/>
      <c r="CU139" s="134"/>
      <c r="CV139" s="134"/>
      <c r="CW139" s="134"/>
      <c r="CX139" s="134"/>
      <c r="CY139" s="117"/>
    </row>
    <row r="140" spans="1:104" ht="13.5" thickBot="1">
      <c r="A140" s="460" t="s">
        <v>68</v>
      </c>
      <c r="B140" s="198" t="str">
        <f>$G$22</f>
        <v>DatLab 7 Template 16-08-02</v>
      </c>
      <c r="C140" s="199"/>
      <c r="D140" s="199"/>
      <c r="E140" s="199"/>
      <c r="F140" s="199"/>
      <c r="G140" s="199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1"/>
      <c r="AA140" s="202"/>
      <c r="AB140" s="202"/>
      <c r="AC140" s="202"/>
      <c r="AD140" s="202"/>
      <c r="AE140" s="202"/>
      <c r="AF140" s="202"/>
      <c r="AG140" s="202"/>
      <c r="AH140" s="12" t="str">
        <f>$B140</f>
        <v>DatLab 7 Template 16-08-02</v>
      </c>
      <c r="AI140" s="161"/>
      <c r="AJ140" s="203"/>
      <c r="AK140" s="203"/>
      <c r="AL140" s="203"/>
      <c r="AM140" s="203"/>
      <c r="AN140" s="204"/>
      <c r="AO140" s="205"/>
      <c r="AP140" s="206"/>
      <c r="AQ140" s="79" t="str">
        <f>$B140</f>
        <v>DatLab 7 Template 16-08-02</v>
      </c>
      <c r="AR140" s="161"/>
      <c r="AS140" s="203"/>
      <c r="AT140" s="203"/>
      <c r="AU140" s="203"/>
      <c r="AV140" s="203"/>
      <c r="AW140" s="161"/>
      <c r="AX140" s="161"/>
      <c r="AY140" s="204"/>
      <c r="AZ140" s="204"/>
      <c r="BA140" s="204"/>
      <c r="BB140" s="204"/>
      <c r="BC140" s="207"/>
      <c r="BD140" s="161"/>
      <c r="BE140" s="161"/>
      <c r="BF140" s="61"/>
      <c r="BG140" s="208"/>
      <c r="BH140" s="208"/>
      <c r="BI140" s="204"/>
      <c r="BJ140" s="79" t="str">
        <f>$B140</f>
        <v>DatLab 7 Template 16-08-02</v>
      </c>
      <c r="BK140" s="161"/>
      <c r="BL140" s="203"/>
      <c r="BM140" s="203"/>
      <c r="BN140" s="203"/>
      <c r="BO140" s="203"/>
      <c r="BP140" s="209"/>
      <c r="BQ140" s="79" t="str">
        <f>$B140</f>
        <v>DatLab 7 Template 16-08-02</v>
      </c>
      <c r="BR140" s="202"/>
      <c r="BS140" s="199"/>
      <c r="BT140" s="199"/>
      <c r="BU140" s="199"/>
      <c r="BV140" s="204"/>
      <c r="BW140" s="209"/>
      <c r="BX140" s="79" t="str">
        <f>$B140</f>
        <v>DatLab 7 Template 16-08-02</v>
      </c>
      <c r="BY140" s="161"/>
      <c r="BZ140" s="204"/>
      <c r="CA140" s="204"/>
      <c r="CB140" s="204"/>
      <c r="CC140" s="204"/>
      <c r="CD140" s="210"/>
      <c r="CE140" s="79" t="str">
        <f>$B140</f>
        <v>DatLab 7 Template 16-08-02</v>
      </c>
      <c r="CF140" s="161"/>
      <c r="CG140" s="203"/>
      <c r="CH140" s="203"/>
      <c r="CI140" s="203"/>
      <c r="CJ140" s="203"/>
      <c r="CK140" s="209"/>
      <c r="CL140" s="79" t="str">
        <f>$B140</f>
        <v>DatLab 7 Template 16-08-02</v>
      </c>
      <c r="CM140" s="161"/>
      <c r="CN140" s="204"/>
      <c r="CO140" s="204"/>
      <c r="CP140" s="204"/>
      <c r="CQ140" s="204"/>
      <c r="CR140" s="209"/>
      <c r="CS140" s="79" t="str">
        <f>$B140</f>
        <v>DatLab 7 Template 16-08-02</v>
      </c>
      <c r="CT140" s="161"/>
      <c r="CU140" s="204"/>
      <c r="CV140" s="204"/>
      <c r="CW140" s="204"/>
      <c r="CX140" s="204"/>
      <c r="CY140" s="209"/>
    </row>
    <row r="141" spans="1:104">
      <c r="A141" s="331" t="s">
        <v>109</v>
      </c>
      <c r="B141" s="285" t="str">
        <f>AA144</f>
        <v>•</v>
      </c>
      <c r="C141" s="277"/>
      <c r="D141" s="30"/>
      <c r="F141" s="55" t="s">
        <v>16</v>
      </c>
      <c r="G141" s="56">
        <f>AC145</f>
        <v>0</v>
      </c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425"/>
      <c r="AC141" s="110"/>
      <c r="AD141" s="110"/>
      <c r="AE141" s="110"/>
      <c r="AF141" s="110"/>
      <c r="AG141" s="110"/>
      <c r="AH141" s="110"/>
      <c r="AI141" s="180" t="s">
        <v>65</v>
      </c>
      <c r="AJ141" s="485" t="str">
        <f>AJ$1</f>
        <v>R</v>
      </c>
      <c r="AK141" s="31" t="str">
        <f t="shared" ref="AK141:AM141" si="138">AK$1</f>
        <v>1Omy</v>
      </c>
      <c r="AL141" s="32" t="str">
        <f t="shared" si="138"/>
        <v>2U</v>
      </c>
      <c r="AM141" s="33" t="str">
        <f t="shared" si="138"/>
        <v>3Ama</v>
      </c>
      <c r="AN141" s="133"/>
      <c r="AO141" s="181"/>
      <c r="AP141" s="74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8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3"/>
      <c r="BR141" s="143"/>
      <c r="BS141" s="143"/>
      <c r="BT141" s="143"/>
      <c r="BU141" s="143"/>
      <c r="BV141" s="143"/>
      <c r="BW141" s="14"/>
      <c r="BY141" s="143"/>
      <c r="BZ141" s="143"/>
      <c r="CA141" s="143"/>
      <c r="CB141" s="143"/>
      <c r="CC141" s="143"/>
      <c r="CD141" s="13"/>
      <c r="CF141" s="143"/>
      <c r="CG141" s="143"/>
      <c r="CH141" s="143"/>
      <c r="CI141" s="143"/>
      <c r="CJ141" s="143"/>
      <c r="CK141" s="13"/>
      <c r="CM141" s="143"/>
      <c r="CN141" s="143"/>
      <c r="CO141" s="143"/>
      <c r="CP141" s="143"/>
      <c r="CQ141" s="143"/>
      <c r="CR141" s="13"/>
      <c r="CT141" s="143"/>
      <c r="CU141" s="143"/>
      <c r="CV141" s="143"/>
      <c r="CW141" s="143"/>
      <c r="CX141" s="143"/>
      <c r="CY141" s="13"/>
    </row>
    <row r="142" spans="1:104">
      <c r="A142" s="452" t="str">
        <f>E142</f>
        <v/>
      </c>
      <c r="B142" s="286" t="s">
        <v>26</v>
      </c>
      <c r="C142" s="88">
        <f>AB147</f>
        <v>0</v>
      </c>
      <c r="D142" s="88">
        <f>AB149</f>
        <v>0</v>
      </c>
      <c r="E142" s="278" t="str">
        <f>IF(ISNUMBER(AB150),AB150+0.01*AB151,"")</f>
        <v/>
      </c>
      <c r="F142" s="279" t="s">
        <v>10</v>
      </c>
      <c r="G142" s="98">
        <f>AE153</f>
        <v>-2</v>
      </c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240" t="str">
        <f>$E142</f>
        <v/>
      </c>
      <c r="AA142" s="176"/>
      <c r="AB142" s="176"/>
      <c r="AC142" s="176"/>
      <c r="AD142" s="176"/>
      <c r="AE142" s="176"/>
      <c r="AF142" s="176"/>
      <c r="AG142" s="176"/>
      <c r="AH142" s="57" t="s">
        <v>215</v>
      </c>
      <c r="AI142" s="58" t="s">
        <v>12</v>
      </c>
      <c r="AJ142" s="182">
        <f>AJ146</f>
        <v>0</v>
      </c>
      <c r="AK142" s="182">
        <f t="shared" ref="AK142:AM142" si="139">AK146</f>
        <v>0</v>
      </c>
      <c r="AL142" s="182">
        <f t="shared" si="139"/>
        <v>0</v>
      </c>
      <c r="AM142" s="182">
        <f t="shared" si="139"/>
        <v>0</v>
      </c>
      <c r="AN142" s="133"/>
      <c r="AO142" s="181"/>
      <c r="AP142" s="74"/>
      <c r="AQ142" s="142"/>
      <c r="AR142" s="142"/>
      <c r="AS142" s="135"/>
      <c r="AT142" s="135"/>
      <c r="AU142" s="135"/>
      <c r="AV142" s="135"/>
      <c r="AW142" s="127"/>
      <c r="AX142" s="127"/>
      <c r="AY142" s="133"/>
      <c r="AZ142" s="133"/>
      <c r="BA142" s="133"/>
      <c r="BB142" s="133"/>
      <c r="BC142" s="166"/>
      <c r="BD142" s="127"/>
      <c r="BE142" s="127"/>
      <c r="BF142" s="142"/>
      <c r="BG142" s="183"/>
      <c r="BH142" s="183"/>
      <c r="BI142" s="133"/>
      <c r="BJ142" s="127"/>
      <c r="BK142" s="127"/>
      <c r="BL142" s="135"/>
      <c r="BM142" s="135"/>
      <c r="BN142" s="135"/>
      <c r="BO142" s="135"/>
      <c r="BP142" s="14"/>
      <c r="BQ142" s="127"/>
      <c r="BR142" s="127"/>
      <c r="BS142" s="133"/>
      <c r="BT142" s="133"/>
      <c r="BU142" s="133"/>
      <c r="BV142" s="133"/>
      <c r="BW142" s="14"/>
      <c r="BX142" s="127"/>
      <c r="BY142" s="127"/>
      <c r="BZ142" s="133"/>
      <c r="CA142" s="133"/>
      <c r="CB142" s="133"/>
      <c r="CC142" s="133"/>
      <c r="CD142" s="13"/>
      <c r="CE142" s="127"/>
      <c r="CF142" s="127"/>
      <c r="CG142" s="135"/>
      <c r="CH142" s="135"/>
      <c r="CI142" s="135"/>
      <c r="CJ142" s="135"/>
      <c r="CK142" s="14"/>
      <c r="CL142" s="127"/>
      <c r="CM142" s="127"/>
      <c r="CN142" s="133"/>
      <c r="CO142" s="133"/>
      <c r="CP142" s="133"/>
      <c r="CQ142" s="133"/>
      <c r="CR142" s="14"/>
      <c r="CS142" s="127"/>
      <c r="CT142" s="127"/>
      <c r="CU142" s="133"/>
      <c r="CV142" s="133"/>
      <c r="CW142" s="133"/>
      <c r="CX142" s="133"/>
      <c r="CY142" s="14"/>
    </row>
    <row r="143" spans="1:104" ht="13.5" thickBot="1">
      <c r="A143" s="457" t="s">
        <v>84</v>
      </c>
      <c r="B143" s="280">
        <f>AB148</f>
        <v>0</v>
      </c>
      <c r="C143" s="281" t="s">
        <v>35</v>
      </c>
      <c r="D143" s="281" t="s">
        <v>181</v>
      </c>
      <c r="E143" s="22">
        <f>E144/G144</f>
        <v>0</v>
      </c>
      <c r="F143" s="279" t="s">
        <v>11</v>
      </c>
      <c r="G143" s="99">
        <f>AE154</f>
        <v>2.5000000000000001E-2</v>
      </c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463" t="s">
        <v>80</v>
      </c>
      <c r="AA143" s="133" t="s">
        <v>83</v>
      </c>
      <c r="AB143" s="51"/>
      <c r="AC143" s="110" t="str">
        <f>$G$3</f>
        <v>DatLab 7</v>
      </c>
      <c r="AD143" s="51"/>
      <c r="AE143" s="51"/>
      <c r="AF143" s="96"/>
      <c r="AG143" s="51"/>
      <c r="AH143" s="59" t="s">
        <v>8</v>
      </c>
      <c r="AI143" s="59" t="s">
        <v>183</v>
      </c>
      <c r="AJ143" s="60">
        <f>$E143-($E143*AJ142/1000)/2</f>
        <v>0</v>
      </c>
      <c r="AK143" s="60">
        <f>$E143-($E143*(SUM(AJ142:AK142))/1000)/2</f>
        <v>0</v>
      </c>
      <c r="AL143" s="60">
        <f>$E143-($E143*(SUM(AJ142:AL142))/1000)/2</f>
        <v>0</v>
      </c>
      <c r="AM143" s="60">
        <f>$E143-($E143*(SUM(AJ142:AM142))/1000)/2</f>
        <v>0</v>
      </c>
      <c r="AN143" s="133"/>
      <c r="AO143" s="181"/>
      <c r="AP143" s="74"/>
      <c r="AQ143" s="142"/>
      <c r="AR143" s="142"/>
      <c r="AS143" s="135"/>
      <c r="AT143" s="135"/>
      <c r="AU143" s="135"/>
      <c r="AV143" s="135"/>
      <c r="AW143" s="127"/>
      <c r="AX143" s="127"/>
      <c r="AY143" s="133"/>
      <c r="AZ143" s="133"/>
      <c r="BA143" s="133"/>
      <c r="BB143" s="133"/>
      <c r="BC143" s="166"/>
      <c r="BD143" s="127"/>
      <c r="BE143" s="127"/>
      <c r="BF143" s="142"/>
      <c r="BG143" s="183"/>
      <c r="BH143" s="183"/>
      <c r="BI143" s="133"/>
      <c r="BJ143" s="127"/>
      <c r="BK143" s="127"/>
      <c r="BL143" s="135"/>
      <c r="BM143" s="135"/>
      <c r="BN143" s="135"/>
      <c r="BO143" s="135"/>
      <c r="BP143" s="14"/>
      <c r="BQ143" s="127"/>
      <c r="BR143" s="127"/>
      <c r="BS143" s="133"/>
      <c r="BT143" s="133"/>
      <c r="BU143" s="133"/>
      <c r="BV143" s="133"/>
      <c r="BW143" s="14"/>
      <c r="BX143" s="127"/>
      <c r="BY143" s="127"/>
      <c r="BZ143" s="133"/>
      <c r="CA143" s="133"/>
      <c r="CB143" s="133"/>
      <c r="CC143" s="133"/>
      <c r="CD143" s="13"/>
      <c r="CE143" s="127"/>
      <c r="CF143" s="127"/>
      <c r="CG143" s="135"/>
      <c r="CH143" s="135"/>
      <c r="CI143" s="135"/>
      <c r="CJ143" s="135"/>
      <c r="CK143" s="14"/>
      <c r="CL143" s="127"/>
      <c r="CM143" s="127"/>
      <c r="CN143" s="133"/>
      <c r="CO143" s="133"/>
      <c r="CP143" s="133"/>
      <c r="CQ143" s="133"/>
      <c r="CR143" s="14"/>
      <c r="CS143" s="127"/>
      <c r="CT143" s="127"/>
      <c r="CU143" s="133"/>
      <c r="CV143" s="133"/>
      <c r="CW143" s="133"/>
      <c r="CX143" s="133"/>
      <c r="CY143" s="14"/>
      <c r="CZ143" s="10" t="s">
        <v>9</v>
      </c>
    </row>
    <row r="144" spans="1:104" ht="14.25" thickTop="1" thickBot="1">
      <c r="A144" s="184"/>
      <c r="B144" s="282">
        <f>AB146</f>
        <v>0</v>
      </c>
      <c r="C144" s="283" t="s">
        <v>7</v>
      </c>
      <c r="D144" s="283" t="s">
        <v>182</v>
      </c>
      <c r="E144" s="100">
        <f>AB153</f>
        <v>0</v>
      </c>
      <c r="F144" s="284" t="s">
        <v>36</v>
      </c>
      <c r="G144" s="62">
        <f>AB154</f>
        <v>2</v>
      </c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241" t="s">
        <v>33</v>
      </c>
      <c r="AA144" s="211" t="s">
        <v>177</v>
      </c>
      <c r="AB144" s="242"/>
      <c r="AC144" s="242"/>
      <c r="AD144" s="242"/>
      <c r="AE144" s="242"/>
      <c r="AF144" s="243"/>
      <c r="AG144" s="117"/>
      <c r="AH144" s="117"/>
      <c r="AI144" s="117"/>
      <c r="AJ144" s="117"/>
      <c r="AK144" s="117"/>
      <c r="AL144" s="117"/>
      <c r="AM144" s="117"/>
      <c r="AP144" s="74"/>
      <c r="AS144" s="135"/>
      <c r="AT144" s="135"/>
      <c r="AU144" s="135"/>
      <c r="AV144" s="135"/>
      <c r="BC144" s="166"/>
      <c r="BD144" s="127"/>
      <c r="BE144" s="127"/>
      <c r="BF144" s="142"/>
      <c r="BG144" s="183"/>
      <c r="BH144" s="183"/>
      <c r="BI144" s="133"/>
      <c r="BJ144" s="127"/>
      <c r="BK144" s="127"/>
      <c r="BL144" s="135"/>
      <c r="BM144" s="135"/>
      <c r="BN144" s="135"/>
      <c r="BO144" s="135"/>
      <c r="BP144" s="14"/>
      <c r="BQ144" s="127"/>
      <c r="BR144" s="127"/>
      <c r="BS144" s="133"/>
      <c r="BT144" s="133"/>
      <c r="BU144" s="133"/>
      <c r="BV144" s="133"/>
      <c r="BW144" s="14"/>
      <c r="BX144" s="127"/>
      <c r="BY144" s="127"/>
      <c r="BZ144" s="133"/>
      <c r="CA144" s="133"/>
      <c r="CB144" s="133"/>
      <c r="CC144" s="133"/>
      <c r="CD144" s="13"/>
      <c r="CE144" s="127"/>
      <c r="CF144" s="127"/>
      <c r="CG144" s="135"/>
      <c r="CH144" s="135"/>
      <c r="CI144" s="135"/>
      <c r="CJ144" s="135"/>
      <c r="CK144" s="14"/>
      <c r="CL144" s="127"/>
      <c r="CM144" s="127"/>
      <c r="CN144" s="133"/>
      <c r="CO144" s="133"/>
      <c r="CP144" s="133"/>
      <c r="CQ144" s="133"/>
      <c r="CR144" s="14"/>
      <c r="CS144" s="127"/>
      <c r="CT144" s="127"/>
      <c r="CU144" s="133"/>
      <c r="CV144" s="133"/>
      <c r="CW144" s="133"/>
      <c r="CX144" s="133"/>
      <c r="CY144" s="14"/>
      <c r="CZ144" s="101" t="s">
        <v>66</v>
      </c>
    </row>
    <row r="145" spans="1:103" ht="13.5" thickBot="1">
      <c r="A145" s="83" t="s">
        <v>69</v>
      </c>
      <c r="B145" s="63"/>
      <c r="C145" s="134"/>
      <c r="D145" s="41"/>
      <c r="E145" s="41"/>
      <c r="F145" s="469" t="s">
        <v>166</v>
      </c>
      <c r="G145" s="469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16"/>
      <c r="AA145" s="269"/>
      <c r="AB145" s="244" t="s">
        <v>56</v>
      </c>
      <c r="AC145" s="245"/>
      <c r="AD145" s="246" t="s">
        <v>37</v>
      </c>
      <c r="AE145" s="247" t="s">
        <v>38</v>
      </c>
      <c r="AF145" s="248"/>
      <c r="AG145" s="102"/>
      <c r="AH145" s="15"/>
      <c r="AI145" s="15"/>
      <c r="AJ145" s="485"/>
      <c r="AK145" s="31"/>
      <c r="AL145" s="32"/>
      <c r="AM145" s="33"/>
      <c r="AN145" s="133"/>
      <c r="AO145" s="181"/>
      <c r="AP145" s="74"/>
      <c r="AS145" s="135"/>
      <c r="AT145" s="135"/>
      <c r="AU145" s="135"/>
      <c r="AV145" s="135"/>
      <c r="AW145" s="127"/>
      <c r="AX145" s="127"/>
      <c r="AY145" s="133"/>
      <c r="AZ145" s="133"/>
      <c r="BA145" s="133"/>
      <c r="BB145" s="133"/>
      <c r="BC145" s="166"/>
      <c r="BD145" s="127"/>
      <c r="BE145" s="127"/>
      <c r="BF145" s="142"/>
      <c r="BG145" s="183"/>
      <c r="BH145" s="183"/>
      <c r="BI145" s="133"/>
      <c r="BJ145" s="127"/>
      <c r="BK145" s="127"/>
      <c r="BL145" s="135"/>
      <c r="BM145" s="135"/>
      <c r="BN145" s="135"/>
      <c r="BO145" s="135"/>
      <c r="BP145" s="14"/>
      <c r="BQ145" s="127"/>
      <c r="BR145" s="127"/>
      <c r="BS145" s="133"/>
      <c r="BT145" s="133"/>
      <c r="BU145" s="133"/>
      <c r="BV145" s="133"/>
      <c r="BW145" s="14"/>
      <c r="BX145" s="127"/>
      <c r="BY145" s="127"/>
      <c r="BZ145" s="133"/>
      <c r="CA145" s="133"/>
      <c r="CB145" s="133"/>
      <c r="CC145" s="133"/>
      <c r="CD145" s="13"/>
      <c r="CE145" s="127"/>
      <c r="CF145" s="127"/>
      <c r="CG145" s="135"/>
      <c r="CH145" s="135"/>
      <c r="CI145" s="135"/>
      <c r="CJ145" s="135"/>
      <c r="CK145" s="14"/>
      <c r="CL145" s="127"/>
      <c r="CM145" s="127"/>
      <c r="CN145" s="133"/>
      <c r="CO145" s="133"/>
      <c r="CP145" s="133"/>
      <c r="CQ145" s="133"/>
      <c r="CR145" s="14"/>
      <c r="CS145" s="127"/>
      <c r="CT145" s="127"/>
      <c r="CU145" s="133"/>
      <c r="CV145" s="133"/>
      <c r="CW145" s="133"/>
      <c r="CX145" s="133"/>
      <c r="CY145" s="14"/>
    </row>
    <row r="146" spans="1:103">
      <c r="A146" s="9" t="s">
        <v>70</v>
      </c>
      <c r="B146" s="83"/>
      <c r="C146" s="13"/>
      <c r="D146" s="185"/>
      <c r="E146" s="8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26"/>
      <c r="AA146" s="270" t="s">
        <v>39</v>
      </c>
      <c r="AB146" s="249"/>
      <c r="AC146" s="250"/>
      <c r="AD146" s="251" t="s">
        <v>40</v>
      </c>
      <c r="AE146" s="247"/>
      <c r="AF146" s="252"/>
      <c r="AG146" s="102"/>
      <c r="AH146" s="186"/>
      <c r="AI146" s="186"/>
      <c r="AJ146" s="133"/>
      <c r="AK146" s="133"/>
      <c r="AL146" s="133"/>
      <c r="AM146" s="133"/>
      <c r="AN146" s="133"/>
      <c r="AO146" s="181"/>
      <c r="AP146" s="74"/>
      <c r="AQ146" s="64" t="s">
        <v>17</v>
      </c>
      <c r="AR146" s="187"/>
      <c r="AS146" s="135"/>
      <c r="AT146" s="135"/>
      <c r="AU146" s="135"/>
      <c r="AV146" s="135"/>
      <c r="AW146" s="127"/>
      <c r="AX146" s="127"/>
      <c r="AY146" s="133"/>
      <c r="AZ146" s="133"/>
      <c r="BA146" s="133"/>
      <c r="BB146" s="133"/>
      <c r="BC146" s="166"/>
      <c r="BD146" s="127"/>
      <c r="BE146" s="127"/>
      <c r="BF146" s="142"/>
      <c r="BG146" s="183"/>
      <c r="BH146" s="183"/>
      <c r="BI146" s="133"/>
      <c r="BJ146" s="127"/>
      <c r="BK146" s="127"/>
      <c r="BL146" s="135"/>
      <c r="BM146" s="135"/>
      <c r="BN146" s="135"/>
      <c r="BO146" s="135"/>
      <c r="BP146" s="14"/>
      <c r="BQ146" s="127"/>
      <c r="BR146" s="127"/>
      <c r="BS146" s="133"/>
      <c r="BT146" s="133"/>
      <c r="BU146" s="133"/>
      <c r="BV146" s="133"/>
      <c r="BW146" s="14"/>
      <c r="BX146" s="127"/>
      <c r="BY146" s="127"/>
      <c r="BZ146" s="133"/>
      <c r="CA146" s="133"/>
      <c r="CB146" s="133"/>
      <c r="CC146" s="133"/>
      <c r="CD146" s="13"/>
      <c r="CE146" s="127"/>
      <c r="CF146" s="127"/>
      <c r="CG146" s="135"/>
      <c r="CH146" s="135"/>
      <c r="CI146" s="135"/>
      <c r="CJ146" s="135"/>
      <c r="CK146" s="14"/>
      <c r="CL146" s="127"/>
      <c r="CM146" s="127"/>
      <c r="CN146" s="133"/>
      <c r="CO146" s="133"/>
      <c r="CP146" s="133"/>
      <c r="CQ146" s="133"/>
      <c r="CR146" s="14"/>
      <c r="CS146" s="127"/>
      <c r="CT146" s="127"/>
      <c r="CU146" s="133"/>
      <c r="CV146" s="133"/>
      <c r="CW146" s="133"/>
      <c r="CX146" s="133"/>
      <c r="CY146" s="14"/>
    </row>
    <row r="147" spans="1:103" ht="13.5" thickBot="1">
      <c r="A147" s="83"/>
      <c r="B147" s="83"/>
      <c r="C147" s="83"/>
      <c r="D147" s="85"/>
      <c r="E147" s="84"/>
      <c r="F147" s="86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26"/>
      <c r="AA147" s="271" t="s">
        <v>41</v>
      </c>
      <c r="AB147" s="253"/>
      <c r="AC147" s="254"/>
      <c r="AD147" s="158" t="s">
        <v>42</v>
      </c>
      <c r="AE147" s="117"/>
      <c r="AF147" s="255"/>
      <c r="AG147" s="14"/>
      <c r="AH147" s="186"/>
      <c r="AI147" s="186"/>
      <c r="AJ147" s="188"/>
      <c r="AK147" s="188"/>
      <c r="AL147" s="188"/>
      <c r="AM147" s="188"/>
      <c r="AN147" s="133"/>
      <c r="AO147" s="181"/>
      <c r="AP147" s="74"/>
      <c r="AQ147" s="65" t="s">
        <v>43</v>
      </c>
      <c r="AR147" s="66"/>
      <c r="AS147" s="135"/>
      <c r="AT147" s="135"/>
      <c r="AU147" s="135"/>
      <c r="AV147" s="135"/>
      <c r="AW147" s="127"/>
      <c r="AX147" s="127"/>
      <c r="AY147" s="133"/>
      <c r="AZ147" s="133"/>
      <c r="BA147" s="133"/>
      <c r="BB147" s="133"/>
      <c r="BC147" s="166"/>
      <c r="BD147" s="127"/>
      <c r="BE147" s="127"/>
      <c r="BF147" s="142"/>
      <c r="BG147" s="183"/>
      <c r="BH147" s="183"/>
      <c r="BI147" s="133"/>
      <c r="BJ147" s="127"/>
      <c r="BK147" s="127"/>
      <c r="BL147" s="135"/>
      <c r="BM147" s="135"/>
      <c r="BN147" s="135"/>
      <c r="BO147" s="135"/>
      <c r="BP147" s="14"/>
      <c r="BQ147" s="127"/>
      <c r="BR147" s="127"/>
      <c r="BS147" s="133"/>
      <c r="BT147" s="133"/>
      <c r="BU147" s="133"/>
      <c r="BV147" s="133"/>
      <c r="BW147" s="14"/>
      <c r="BX147" s="127"/>
      <c r="BY147" s="127"/>
      <c r="BZ147" s="133"/>
      <c r="CA147" s="133"/>
      <c r="CB147" s="133"/>
      <c r="CC147" s="133"/>
      <c r="CD147" s="13"/>
      <c r="CE147" s="127"/>
      <c r="CF147" s="127"/>
      <c r="CG147" s="135"/>
      <c r="CH147" s="135"/>
      <c r="CI147" s="135"/>
      <c r="CJ147" s="135"/>
      <c r="CK147" s="14"/>
      <c r="CL147" s="127"/>
      <c r="CM147" s="127"/>
      <c r="CN147" s="133"/>
      <c r="CO147" s="133"/>
      <c r="CP147" s="133"/>
      <c r="CQ147" s="133"/>
      <c r="CR147" s="14"/>
      <c r="CS147" s="127"/>
      <c r="CT147" s="127"/>
      <c r="CU147" s="133"/>
      <c r="CV147" s="133"/>
      <c r="CW147" s="133"/>
      <c r="CX147" s="133"/>
      <c r="CY147" s="14"/>
    </row>
    <row r="148" spans="1:103">
      <c r="A148" s="83"/>
      <c r="B148" s="83"/>
      <c r="C148" s="83"/>
      <c r="D148" s="85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26"/>
      <c r="AA148" s="271" t="s">
        <v>120</v>
      </c>
      <c r="AB148" s="253"/>
      <c r="AC148" s="254"/>
      <c r="AD148" s="158" t="s">
        <v>44</v>
      </c>
      <c r="AE148" s="117"/>
      <c r="AF148" s="255"/>
      <c r="AG148" s="14"/>
      <c r="AH148" s="186"/>
      <c r="AI148" s="188"/>
      <c r="AJ148" s="188"/>
      <c r="AK148" s="188"/>
      <c r="AL148" s="188"/>
      <c r="AM148" s="188"/>
      <c r="AP148" s="74"/>
      <c r="AQ148" s="67" t="s">
        <v>188</v>
      </c>
      <c r="AR148" s="68" t="s">
        <v>189</v>
      </c>
      <c r="AS148" s="135"/>
      <c r="AT148" s="135"/>
      <c r="AU148" s="135"/>
      <c r="AV148" s="135"/>
      <c r="AW148" s="127"/>
      <c r="AX148" s="127"/>
      <c r="AY148" s="133"/>
      <c r="AZ148" s="133"/>
      <c r="BA148" s="133"/>
      <c r="BB148" s="133"/>
      <c r="BC148" s="166"/>
      <c r="BD148" s="127"/>
      <c r="BE148" s="127"/>
      <c r="BF148" s="142"/>
      <c r="BG148" s="183"/>
      <c r="BH148" s="183"/>
      <c r="BI148" s="133"/>
      <c r="BJ148" s="127"/>
      <c r="BK148" s="127"/>
      <c r="BL148" s="135"/>
      <c r="BM148" s="135"/>
      <c r="BN148" s="135"/>
      <c r="BO148" s="135"/>
      <c r="BP148" s="14"/>
      <c r="BQ148" s="127"/>
      <c r="BR148" s="127"/>
      <c r="BS148" s="133"/>
      <c r="BT148" s="133"/>
      <c r="BU148" s="133"/>
      <c r="BV148" s="133"/>
      <c r="BW148" s="14"/>
      <c r="BX148" s="127"/>
      <c r="BY148" s="127"/>
      <c r="BZ148" s="133"/>
      <c r="CA148" s="133"/>
      <c r="CB148" s="133"/>
      <c r="CC148" s="133"/>
      <c r="CD148" s="13"/>
      <c r="CE148" s="127"/>
      <c r="CF148" s="127"/>
      <c r="CG148" s="135"/>
      <c r="CH148" s="135"/>
      <c r="CI148" s="135"/>
      <c r="CJ148" s="135"/>
      <c r="CK148" s="14"/>
      <c r="CL148" s="127"/>
      <c r="CM148" s="127"/>
      <c r="CN148" s="133"/>
      <c r="CO148" s="133"/>
      <c r="CP148" s="133"/>
      <c r="CQ148" s="133"/>
      <c r="CR148" s="14"/>
      <c r="CS148" s="127"/>
      <c r="CT148" s="127"/>
      <c r="CU148" s="133"/>
      <c r="CV148" s="133"/>
      <c r="CW148" s="133"/>
      <c r="CX148" s="133"/>
      <c r="CY148" s="14"/>
    </row>
    <row r="149" spans="1:103" ht="13.5" thickBot="1">
      <c r="A149" s="83"/>
      <c r="B149" s="83"/>
      <c r="C149" s="83"/>
      <c r="D149" s="83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26"/>
      <c r="AA149" s="271" t="s">
        <v>28</v>
      </c>
      <c r="AB149" s="197"/>
      <c r="AC149" s="254"/>
      <c r="AD149" s="158" t="s">
        <v>45</v>
      </c>
      <c r="AE149" s="117"/>
      <c r="AF149" s="255"/>
      <c r="AG149" s="177"/>
      <c r="AH149" s="189"/>
      <c r="AI149" s="190"/>
      <c r="AJ149" s="189"/>
      <c r="AK149" s="189"/>
      <c r="AL149" s="189"/>
      <c r="AM149" s="189"/>
      <c r="AP149" s="74"/>
      <c r="AQ149" s="69" t="str">
        <f>BN151</f>
        <v/>
      </c>
      <c r="AR149" s="70" t="str">
        <f>BO151</f>
        <v/>
      </c>
      <c r="AS149" s="135"/>
      <c r="AT149" s="135"/>
      <c r="AU149" s="135"/>
      <c r="AV149" s="135"/>
      <c r="AW149" s="127"/>
      <c r="AX149" s="127"/>
      <c r="AY149" s="133"/>
      <c r="AZ149" s="133"/>
      <c r="BA149" s="133"/>
      <c r="BB149" s="133"/>
      <c r="BC149" s="166"/>
      <c r="BD149" s="127"/>
      <c r="BE149" s="127"/>
      <c r="BF149" s="142"/>
      <c r="BG149" s="183"/>
      <c r="BH149" s="183"/>
      <c r="BI149" s="133"/>
      <c r="BJ149" s="127"/>
      <c r="BK149" s="127"/>
      <c r="BL149" s="135"/>
      <c r="BM149" s="135"/>
      <c r="BN149" s="135"/>
      <c r="BO149" s="135"/>
      <c r="BP149" s="14"/>
      <c r="BQ149" s="127"/>
      <c r="BR149" s="127"/>
      <c r="BS149" s="133"/>
      <c r="BT149" s="133"/>
      <c r="BU149" s="133"/>
      <c r="BV149" s="133"/>
      <c r="BW149" s="14"/>
      <c r="BX149" s="127"/>
      <c r="BY149" s="127"/>
      <c r="BZ149" s="133"/>
      <c r="CA149" s="133"/>
      <c r="CB149" s="133"/>
      <c r="CC149" s="133"/>
      <c r="CD149" s="13"/>
      <c r="CE149" s="127"/>
      <c r="CF149" s="127"/>
      <c r="CG149" s="135"/>
      <c r="CH149" s="135"/>
      <c r="CI149" s="135"/>
      <c r="CJ149" s="135"/>
      <c r="CK149" s="14"/>
      <c r="CL149" s="127"/>
      <c r="CM149" s="127"/>
      <c r="CN149" s="133"/>
      <c r="CO149" s="133"/>
      <c r="CP149" s="133"/>
      <c r="CQ149" s="133"/>
      <c r="CR149" s="14"/>
      <c r="CS149" s="127"/>
      <c r="CT149" s="127"/>
      <c r="CU149" s="133"/>
      <c r="CV149" s="133"/>
      <c r="CW149" s="133"/>
      <c r="CX149" s="133"/>
      <c r="CY149" s="14"/>
    </row>
    <row r="150" spans="1:103">
      <c r="A150" s="83"/>
      <c r="B150" s="87"/>
      <c r="C150" s="87"/>
      <c r="D150" s="87"/>
      <c r="E150" s="145"/>
      <c r="F150" s="145"/>
      <c r="G150" s="87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6"/>
      <c r="AA150" s="271" t="s">
        <v>46</v>
      </c>
      <c r="AB150" s="256"/>
      <c r="AC150" s="254"/>
      <c r="AD150" s="158" t="s">
        <v>47</v>
      </c>
      <c r="AE150" s="117"/>
      <c r="AF150" s="255"/>
      <c r="AG150" s="103"/>
      <c r="AH150" s="104"/>
      <c r="AI150" s="16"/>
      <c r="AJ150" s="71"/>
      <c r="AK150" s="71"/>
      <c r="AL150" s="71"/>
      <c r="AM150" s="71"/>
      <c r="AP150" s="454"/>
      <c r="AQ150" s="113" t="s">
        <v>14</v>
      </c>
      <c r="AR150" s="113" t="s">
        <v>13</v>
      </c>
      <c r="AS150" s="485" t="str">
        <f>AS$1</f>
        <v>R</v>
      </c>
      <c r="AT150" s="31" t="str">
        <f t="shared" ref="AT150:AV150" si="140">AT$1</f>
        <v>1Omy</v>
      </c>
      <c r="AU150" s="32" t="str">
        <f t="shared" si="140"/>
        <v>2U</v>
      </c>
      <c r="AV150" s="33" t="str">
        <f t="shared" si="140"/>
        <v>3Ama</v>
      </c>
      <c r="AW150" s="113" t="str">
        <f>AQ150</f>
        <v>Quantity</v>
      </c>
      <c r="AX150" s="113" t="str">
        <f>AR150</f>
        <v>Units</v>
      </c>
      <c r="AY150" s="485">
        <f>AJ145</f>
        <v>0</v>
      </c>
      <c r="AZ150" s="31">
        <f>AK145</f>
        <v>0</v>
      </c>
      <c r="BA150" s="32">
        <f>AL145</f>
        <v>0</v>
      </c>
      <c r="BB150" s="33">
        <f>AM145</f>
        <v>0</v>
      </c>
      <c r="BC150" s="166"/>
      <c r="BD150" s="34" t="s">
        <v>27</v>
      </c>
      <c r="BE150" s="34" t="s">
        <v>28</v>
      </c>
      <c r="BF150" s="35" t="s">
        <v>120</v>
      </c>
      <c r="BG150" s="72" t="s">
        <v>26</v>
      </c>
      <c r="BH150" s="72"/>
      <c r="BI150" s="36" t="s">
        <v>7</v>
      </c>
      <c r="BJ150" s="113" t="str">
        <f>$AQ150</f>
        <v>Quantity</v>
      </c>
      <c r="BK150" s="113" t="str">
        <f>$AR150</f>
        <v>Units</v>
      </c>
      <c r="BL150" s="485" t="str">
        <f>BL$1</f>
        <v>R</v>
      </c>
      <c r="BM150" s="31" t="str">
        <f t="shared" ref="BM150:BO150" si="141">BM$1</f>
        <v>1Omy</v>
      </c>
      <c r="BN150" s="32" t="str">
        <f t="shared" si="141"/>
        <v>2U</v>
      </c>
      <c r="BO150" s="33" t="str">
        <f t="shared" si="141"/>
        <v>3Ama</v>
      </c>
      <c r="BP150" s="191"/>
      <c r="BQ150" s="113" t="str">
        <f>$AQ150</f>
        <v>Quantity</v>
      </c>
      <c r="BR150" s="113" t="str">
        <f>$AR150</f>
        <v>Units</v>
      </c>
      <c r="BS150" s="485" t="str">
        <f>BS$1</f>
        <v>R</v>
      </c>
      <c r="BT150" s="31" t="str">
        <f t="shared" ref="BT150:BV150" si="142">BT$1</f>
        <v>1Omy</v>
      </c>
      <c r="BU150" s="32" t="str">
        <f t="shared" si="142"/>
        <v>2U</v>
      </c>
      <c r="BV150" s="33" t="str">
        <f t="shared" si="142"/>
        <v>3Ama</v>
      </c>
      <c r="BW150" s="191"/>
      <c r="BX150" s="113" t="str">
        <f>$AQ150</f>
        <v>Quantity</v>
      </c>
      <c r="BY150" s="113" t="str">
        <f>$AR150</f>
        <v>Units</v>
      </c>
      <c r="BZ150" s="485" t="str">
        <f>BZ$1</f>
        <v>1-R/U</v>
      </c>
      <c r="CA150" s="31" t="str">
        <f t="shared" ref="CA150:CC150" si="143">CA$1</f>
        <v>1-Omy/R</v>
      </c>
      <c r="CB150" s="32" t="str">
        <f t="shared" si="143"/>
        <v>1-Omy/U</v>
      </c>
      <c r="CC150" s="33" t="str">
        <f t="shared" si="143"/>
        <v>1-ROX/U</v>
      </c>
      <c r="CD150" s="191"/>
      <c r="CE150" s="113" t="str">
        <f>$AQ150</f>
        <v>Quantity</v>
      </c>
      <c r="CF150" s="113" t="str">
        <f>$AR150</f>
        <v>Units</v>
      </c>
      <c r="CG150" s="485" t="str">
        <f>CG$1</f>
        <v>R</v>
      </c>
      <c r="CH150" s="31" t="str">
        <f t="shared" ref="CH150:CJ150" si="144">CH$1</f>
        <v>1Omy</v>
      </c>
      <c r="CI150" s="32" t="str">
        <f t="shared" si="144"/>
        <v>2U</v>
      </c>
      <c r="CJ150" s="33" t="str">
        <f t="shared" si="144"/>
        <v>3Ama</v>
      </c>
      <c r="CK150" s="191"/>
      <c r="CL150" s="113" t="str">
        <f>$AQ150</f>
        <v>Quantity</v>
      </c>
      <c r="CM150" s="113" t="str">
        <f>$AR150</f>
        <v>Units</v>
      </c>
      <c r="CN150" s="485" t="str">
        <f>CN$1</f>
        <v>R</v>
      </c>
      <c r="CO150" s="31" t="str">
        <f t="shared" ref="CO150:CQ150" si="145">CO$1</f>
        <v>1Omy</v>
      </c>
      <c r="CP150" s="32" t="str">
        <f t="shared" si="145"/>
        <v>2U</v>
      </c>
      <c r="CQ150" s="33" t="str">
        <f t="shared" si="145"/>
        <v>3Ama</v>
      </c>
      <c r="CR150" s="191"/>
      <c r="CS150" s="113" t="str">
        <f>$AQ150</f>
        <v>Quantity</v>
      </c>
      <c r="CT150" s="113" t="str">
        <f>$AR150</f>
        <v>Units</v>
      </c>
      <c r="CU150" s="485" t="str">
        <f>CU$1</f>
        <v>1-R/U</v>
      </c>
      <c r="CV150" s="31" t="str">
        <f t="shared" ref="CV150:CX150" si="146">CV$1</f>
        <v>1-Omy/R</v>
      </c>
      <c r="CW150" s="32" t="str">
        <f t="shared" si="146"/>
        <v>1-Omy/U</v>
      </c>
      <c r="CX150" s="33" t="str">
        <f t="shared" si="146"/>
        <v>1-ROX/U</v>
      </c>
      <c r="CY150" s="14"/>
    </row>
    <row r="151" spans="1:103">
      <c r="A151" s="83"/>
      <c r="B151" s="83"/>
      <c r="C151" s="83"/>
      <c r="D151" s="83"/>
      <c r="E151" s="14"/>
      <c r="F151" s="14"/>
      <c r="G151" s="83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16"/>
      <c r="AA151" s="271" t="s">
        <v>48</v>
      </c>
      <c r="AB151" s="257"/>
      <c r="AC151" s="254"/>
      <c r="AD151" s="158" t="s">
        <v>49</v>
      </c>
      <c r="AE151" s="117"/>
      <c r="AF151" s="255"/>
      <c r="AG151" s="105"/>
      <c r="AH151" s="106"/>
      <c r="AI151" s="17"/>
      <c r="AJ151" s="8"/>
      <c r="AK151" s="8"/>
      <c r="AL151" s="8"/>
      <c r="AM151" s="8"/>
      <c r="AP151" s="455" t="str">
        <f>E142</f>
        <v/>
      </c>
      <c r="AQ151" s="488" t="s">
        <v>5</v>
      </c>
      <c r="AR151" s="488" t="s">
        <v>4</v>
      </c>
      <c r="AS151" s="21" t="str">
        <f>IF(ISNUMBER(AJ151),AJ151-($G143*AJ150+$G142),"")</f>
        <v/>
      </c>
      <c r="AT151" s="21" t="str">
        <f>IF(ISNUMBER(AK151),AK151-($G143*AK150+$G142),"")</f>
        <v/>
      </c>
      <c r="AU151" s="21" t="str">
        <f>IF(ISNUMBER(AL151),AL151-($G143*AL150+$G142),"")</f>
        <v/>
      </c>
      <c r="AV151" s="21" t="str">
        <f>IF(ISNUMBER(AM151),AM151-($G143*AM150+$G142),"")</f>
        <v/>
      </c>
      <c r="AW151" s="107">
        <f>$AH150</f>
        <v>0</v>
      </c>
      <c r="AX151" s="107">
        <f>$AI150</f>
        <v>0</v>
      </c>
      <c r="AY151" s="73" t="str">
        <f>IF(ISNUMBER(AJ150),AJ150,"")</f>
        <v/>
      </c>
      <c r="AZ151" s="73" t="str">
        <f>IF(ISNUMBER(AK150),AK150,"")</f>
        <v/>
      </c>
      <c r="BA151" s="73" t="str">
        <f t="shared" ref="BA151:BB151" si="147">IF(ISNUMBER(AL150),AL150,"")</f>
        <v/>
      </c>
      <c r="BB151" s="73" t="str">
        <f t="shared" si="147"/>
        <v/>
      </c>
      <c r="BC151" s="166"/>
      <c r="BD151" s="176" t="str">
        <f>$AA144</f>
        <v>•</v>
      </c>
      <c r="BE151" s="193">
        <f>$D142</f>
        <v>0</v>
      </c>
      <c r="BF151" s="124">
        <f>$B143</f>
        <v>0</v>
      </c>
      <c r="BG151" s="194" t="str">
        <f>$E142</f>
        <v/>
      </c>
      <c r="BH151" s="195"/>
      <c r="BI151" s="196" t="str">
        <f>IF(ISNUMBER($AB153),$AB153,"")</f>
        <v/>
      </c>
      <c r="BJ151" s="489" t="str">
        <f>AH2</f>
        <v>O2 flow per cells</v>
      </c>
      <c r="BK151" s="489" t="str">
        <f>AI2</f>
        <v>pmol/(s*Mill)</v>
      </c>
      <c r="BL151" s="7" t="str">
        <f>IF(ISNUMBER(AS151),AS151/AJ143,"")</f>
        <v/>
      </c>
      <c r="BM151" s="7" t="str">
        <f>IF(ISNUMBER(AT151),AT151/AK143,"")</f>
        <v/>
      </c>
      <c r="BN151" s="7" t="str">
        <f>IF(ISNUMBER(AU151),AU151/AL143,"")</f>
        <v/>
      </c>
      <c r="BO151" s="7" t="str">
        <f>IF(ISNUMBER(AV151),AV151/AM143,"")</f>
        <v/>
      </c>
      <c r="BP151" s="194" t="str">
        <f>$E142</f>
        <v/>
      </c>
      <c r="BQ151" s="6" t="s">
        <v>19</v>
      </c>
      <c r="BR151" s="6" t="s">
        <v>20</v>
      </c>
      <c r="BS151" s="5" t="str">
        <f>IF(ISNUMBER(BL151),BL151/$AQ149,"")</f>
        <v/>
      </c>
      <c r="BT151" s="5" t="str">
        <f>IF(ISNUMBER(BM151),BM151/$AQ149,"")</f>
        <v/>
      </c>
      <c r="BU151" s="5" t="str">
        <f>IF(ISNUMBER(BN151),BN151/$AQ149,"")</f>
        <v/>
      </c>
      <c r="BV151" s="5" t="str">
        <f>IF(ISNUMBER(BO151),BO151/$AQ149,"")</f>
        <v/>
      </c>
      <c r="BW151" s="194" t="str">
        <f>$E142</f>
        <v/>
      </c>
      <c r="BX151" s="6" t="s">
        <v>18</v>
      </c>
      <c r="BY151" s="6" t="s">
        <v>21</v>
      </c>
      <c r="BZ151" s="5" t="str">
        <f>IF(ISNUMBER(BN151),1-BL151/BN151,"")</f>
        <v/>
      </c>
      <c r="CA151" s="5" t="str">
        <f>IF(ISNUMBER(BM151),1-BM151/BL151,"")</f>
        <v/>
      </c>
      <c r="CB151" s="5" t="str">
        <f>IF(ISNUMBER(BM151),1-BM151/BN151,"")</f>
        <v/>
      </c>
      <c r="CC151" s="5" t="str">
        <f>IF(ISNUMBER(BN151),1-BO151/BN151,"")</f>
        <v/>
      </c>
      <c r="CD151" s="194" t="str">
        <f>$E142</f>
        <v/>
      </c>
      <c r="CE151" s="489" t="str">
        <f>AH3</f>
        <v>O2 flow per cells (mt: ROX-corr.)</v>
      </c>
      <c r="CF151" s="489" t="str">
        <f>AI2</f>
        <v>pmol/(s*Mill)</v>
      </c>
      <c r="CG151" s="7" t="str">
        <f>IF(ISNUMBER(BL151),BL151-$AR149,"")</f>
        <v/>
      </c>
      <c r="CH151" s="7" t="str">
        <f t="shared" ref="CH151:CJ151" si="148">IF(ISNUMBER(BM151),BM151-$AR149,"")</f>
        <v/>
      </c>
      <c r="CI151" s="7" t="str">
        <f t="shared" si="148"/>
        <v/>
      </c>
      <c r="CJ151" s="7" t="str">
        <f t="shared" si="148"/>
        <v/>
      </c>
      <c r="CK151" s="194" t="str">
        <f>$E142</f>
        <v/>
      </c>
      <c r="CL151" s="6" t="s">
        <v>3</v>
      </c>
      <c r="CM151" s="6" t="s">
        <v>1</v>
      </c>
      <c r="CN151" s="5" t="str">
        <f>IF(ISNUMBER(CG151),CG151/($AQ149-$AR149),"")</f>
        <v/>
      </c>
      <c r="CO151" s="5" t="str">
        <f t="shared" ref="CO151:CQ151" si="149">IF(ISNUMBER(CH151),CH151/($AQ149-$AR149),"")</f>
        <v/>
      </c>
      <c r="CP151" s="5" t="str">
        <f t="shared" si="149"/>
        <v/>
      </c>
      <c r="CQ151" s="5" t="str">
        <f t="shared" si="149"/>
        <v/>
      </c>
      <c r="CR151" s="194" t="str">
        <f>$E142</f>
        <v/>
      </c>
      <c r="CS151" s="6" t="s">
        <v>2</v>
      </c>
      <c r="CT151" s="6" t="s">
        <v>1</v>
      </c>
      <c r="CU151" s="5" t="str">
        <f>IF(ISNUMBER(CI151),1-CG151/CI151,"")</f>
        <v/>
      </c>
      <c r="CV151" s="5" t="str">
        <f>IF(ISNUMBER(CH151),1-CH151/CG151,"")</f>
        <v/>
      </c>
      <c r="CW151" s="5" t="str">
        <f>IF(ISNUMBER(CH151),1-CH151/CI151,"")</f>
        <v/>
      </c>
      <c r="CX151" s="5" t="str">
        <f>IF(ISNUMBER(CI151),1-CJ151/CI151,"")</f>
        <v/>
      </c>
      <c r="CY151" s="14"/>
    </row>
    <row r="152" spans="1:103">
      <c r="A152" s="83"/>
      <c r="B152" s="83"/>
      <c r="C152" s="83"/>
      <c r="D152" s="83"/>
      <c r="E152" s="83"/>
      <c r="F152" s="83"/>
      <c r="G152" s="83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26"/>
      <c r="AA152" s="272" t="s">
        <v>50</v>
      </c>
      <c r="AB152" s="258"/>
      <c r="AC152" s="259"/>
      <c r="AD152" s="158" t="s">
        <v>178</v>
      </c>
      <c r="AE152" s="256"/>
      <c r="AF152" s="255"/>
      <c r="AG152" s="274"/>
      <c r="AH152" s="275"/>
      <c r="AI152" s="275"/>
      <c r="AJ152" s="276"/>
      <c r="AK152" s="276"/>
      <c r="AL152" s="276"/>
      <c r="AM152" s="276"/>
      <c r="AN152" s="2"/>
      <c r="AO152" s="11"/>
      <c r="AP152" s="74"/>
      <c r="AQ152" s="75"/>
      <c r="AR152" s="75"/>
      <c r="AS152" s="3"/>
      <c r="AT152" s="3"/>
      <c r="AU152" s="3"/>
      <c r="AV152" s="3"/>
      <c r="AW152" s="4"/>
      <c r="AX152" s="4"/>
      <c r="AY152" s="2"/>
      <c r="AZ152" s="2"/>
      <c r="BA152" s="2"/>
      <c r="BB152" s="2"/>
      <c r="BC152" s="76"/>
      <c r="BD152" s="4"/>
      <c r="BE152" s="4"/>
      <c r="BF152" s="75"/>
      <c r="BG152" s="77"/>
      <c r="BH152" s="77"/>
      <c r="BI152" s="2"/>
      <c r="BJ152" s="4"/>
      <c r="BK152" s="4"/>
      <c r="BL152" s="3"/>
      <c r="BM152" s="3"/>
      <c r="BN152" s="3"/>
      <c r="BO152" s="3"/>
      <c r="BP152" s="14"/>
      <c r="BQ152" s="4"/>
      <c r="BR152" s="4"/>
      <c r="BS152" s="2"/>
      <c r="BT152" s="2"/>
      <c r="BU152" s="2"/>
      <c r="BV152" s="2"/>
      <c r="BW152" s="14"/>
      <c r="BX152" s="4"/>
      <c r="BY152" s="4"/>
      <c r="BZ152" s="2"/>
      <c r="CA152" s="2"/>
      <c r="CB152" s="2"/>
      <c r="CC152" s="2"/>
      <c r="CD152" s="13"/>
      <c r="CE152" s="4"/>
      <c r="CF152" s="4"/>
      <c r="CG152" s="3"/>
      <c r="CH152" s="3"/>
      <c r="CI152" s="3"/>
      <c r="CJ152" s="3"/>
      <c r="CK152" s="14"/>
      <c r="CL152" s="4"/>
      <c r="CM152" s="4"/>
      <c r="CN152" s="2"/>
      <c r="CO152" s="2"/>
      <c r="CP152" s="2"/>
      <c r="CQ152" s="2"/>
      <c r="CR152" s="14"/>
      <c r="CS152" s="4"/>
      <c r="CT152" s="4"/>
      <c r="CU152" s="2"/>
      <c r="CV152" s="2"/>
      <c r="CW152" s="2"/>
      <c r="CX152" s="2"/>
      <c r="CY152" s="14"/>
    </row>
    <row r="153" spans="1:103">
      <c r="A153" s="83"/>
      <c r="B153" s="83"/>
      <c r="C153" s="83"/>
      <c r="D153" s="83"/>
      <c r="E153" s="83"/>
      <c r="F153" s="83"/>
      <c r="G153" s="83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26"/>
      <c r="AA153" s="271" t="s">
        <v>51</v>
      </c>
      <c r="AB153" s="260"/>
      <c r="AC153" s="261"/>
      <c r="AD153" s="262" t="s">
        <v>52</v>
      </c>
      <c r="AE153" s="263">
        <v>-2</v>
      </c>
      <c r="AF153" s="255"/>
      <c r="AG153" s="274"/>
      <c r="AH153" s="274"/>
      <c r="AI153" s="274"/>
      <c r="AJ153" s="145"/>
      <c r="AK153" s="145"/>
      <c r="AL153" s="145"/>
      <c r="AM153" s="145"/>
      <c r="AN153" s="133"/>
      <c r="AO153" s="181"/>
      <c r="AP153" s="74"/>
      <c r="AQ153" s="142"/>
      <c r="AR153" s="142"/>
      <c r="AS153" s="135"/>
      <c r="AT153" s="135"/>
      <c r="AU153" s="135"/>
      <c r="AV153" s="135"/>
      <c r="AW153" s="127"/>
      <c r="AX153" s="127"/>
      <c r="AY153" s="133"/>
      <c r="AZ153" s="133"/>
      <c r="BA153" s="133"/>
      <c r="BB153" s="133"/>
      <c r="BC153" s="166"/>
      <c r="BD153" s="127"/>
      <c r="BE153" s="127"/>
      <c r="BF153" s="142"/>
      <c r="BG153" s="183"/>
      <c r="BH153" s="183"/>
      <c r="BI153" s="133"/>
      <c r="BJ153" s="127"/>
      <c r="BK153" s="127"/>
      <c r="BL153" s="135"/>
      <c r="BM153" s="135"/>
      <c r="BN153" s="135"/>
      <c r="BO153" s="135"/>
      <c r="BP153" s="14"/>
      <c r="BQ153" s="127"/>
      <c r="BR153" s="127"/>
      <c r="BS153" s="133"/>
      <c r="BT153" s="133"/>
      <c r="BU153" s="133"/>
      <c r="BV153" s="133"/>
      <c r="BW153" s="14"/>
      <c r="BX153" s="127"/>
      <c r="BY153" s="127"/>
      <c r="BZ153" s="133"/>
      <c r="CA153" s="133"/>
      <c r="CB153" s="133"/>
      <c r="CC153" s="133"/>
      <c r="CD153" s="13"/>
      <c r="CE153" s="127"/>
      <c r="CF153" s="127"/>
      <c r="CG153" s="135"/>
      <c r="CH153" s="135"/>
      <c r="CI153" s="135"/>
      <c r="CJ153" s="135"/>
      <c r="CK153" s="14"/>
      <c r="CL153" s="127"/>
      <c r="CM153" s="127"/>
      <c r="CN153" s="133"/>
      <c r="CO153" s="133"/>
      <c r="CP153" s="133"/>
      <c r="CQ153" s="133"/>
      <c r="CR153" s="14"/>
      <c r="CS153" s="127"/>
      <c r="CT153" s="127"/>
      <c r="CU153" s="133"/>
      <c r="CV153" s="133"/>
      <c r="CW153" s="133"/>
      <c r="CX153" s="133"/>
      <c r="CY153" s="14"/>
    </row>
    <row r="154" spans="1:103" ht="13.5" thickBot="1">
      <c r="A154" s="83"/>
      <c r="B154" s="83"/>
      <c r="C154" s="83"/>
      <c r="D154" s="83"/>
      <c r="E154" s="83"/>
      <c r="F154" s="83"/>
      <c r="G154" s="83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26"/>
      <c r="AA154" s="273" t="s">
        <v>53</v>
      </c>
      <c r="AB154" s="264">
        <v>2</v>
      </c>
      <c r="AC154" s="265" t="s">
        <v>54</v>
      </c>
      <c r="AD154" s="266" t="s">
        <v>55</v>
      </c>
      <c r="AE154" s="267">
        <v>2.5000000000000001E-2</v>
      </c>
      <c r="AF154" s="268"/>
      <c r="AG154" s="274"/>
      <c r="AH154" s="274"/>
      <c r="AI154" s="274"/>
      <c r="AJ154" s="145"/>
      <c r="AK154" s="145"/>
      <c r="AL154" s="145"/>
      <c r="AM154" s="145"/>
      <c r="AN154" s="133"/>
      <c r="AO154" s="181"/>
      <c r="AP154" s="74"/>
      <c r="AQ154" s="142"/>
      <c r="AR154" s="142"/>
      <c r="AS154" s="135"/>
      <c r="AT154" s="135"/>
      <c r="AU154" s="135"/>
      <c r="AV154" s="135"/>
      <c r="AW154" s="127"/>
      <c r="AX154" s="127"/>
      <c r="AY154" s="133"/>
      <c r="AZ154" s="133"/>
      <c r="BA154" s="133"/>
      <c r="BB154" s="133"/>
      <c r="BC154" s="166"/>
      <c r="BD154" s="127"/>
      <c r="BE154" s="127"/>
      <c r="BF154" s="142"/>
      <c r="BG154" s="183"/>
      <c r="BH154" s="183"/>
      <c r="BI154" s="133"/>
      <c r="BJ154" s="127"/>
      <c r="BK154" s="127"/>
      <c r="BL154" s="135"/>
      <c r="BM154" s="135"/>
      <c r="BN154" s="135"/>
      <c r="BO154" s="135"/>
      <c r="BP154" s="14"/>
      <c r="BQ154" s="127"/>
      <c r="BR154" s="127"/>
      <c r="BS154" s="133"/>
      <c r="BT154" s="133"/>
      <c r="BU154" s="133"/>
      <c r="BV154" s="133"/>
      <c r="BW154" s="14"/>
      <c r="BX154" s="127"/>
      <c r="BY154" s="127"/>
      <c r="BZ154" s="133"/>
      <c r="CA154" s="133"/>
      <c r="CB154" s="133"/>
      <c r="CC154" s="133"/>
      <c r="CD154" s="13"/>
      <c r="CE154" s="127"/>
      <c r="CF154" s="127"/>
      <c r="CG154" s="135"/>
      <c r="CH154" s="135"/>
      <c r="CI154" s="135"/>
      <c r="CJ154" s="135"/>
      <c r="CK154" s="14"/>
      <c r="CL154" s="127"/>
      <c r="CM154" s="127"/>
      <c r="CN154" s="133"/>
      <c r="CO154" s="133"/>
      <c r="CP154" s="133"/>
      <c r="CQ154" s="133"/>
      <c r="CR154" s="14"/>
      <c r="CS154" s="127"/>
      <c r="CT154" s="127"/>
      <c r="CU154" s="133"/>
      <c r="CV154" s="133"/>
      <c r="CW154" s="133"/>
      <c r="CX154" s="133"/>
      <c r="CY154" s="14"/>
    </row>
    <row r="155" spans="1:103">
      <c r="A155" s="83"/>
      <c r="B155" s="83"/>
      <c r="C155" s="83"/>
      <c r="D155" s="83"/>
      <c r="E155" s="83"/>
      <c r="F155" s="83"/>
      <c r="G155" s="83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26"/>
      <c r="AH155" s="127"/>
      <c r="AI155" s="127"/>
      <c r="AJ155" s="135"/>
      <c r="AK155" s="135"/>
      <c r="AL155" s="135"/>
      <c r="AM155" s="135"/>
      <c r="AN155" s="133"/>
      <c r="AO155" s="181"/>
      <c r="AP155" s="74"/>
      <c r="AQ155" s="142"/>
      <c r="AR155" s="142"/>
      <c r="AS155" s="135"/>
      <c r="AT155" s="135"/>
      <c r="AU155" s="135"/>
      <c r="AV155" s="135"/>
      <c r="AW155" s="127"/>
      <c r="AX155" s="127"/>
      <c r="AY155" s="133"/>
      <c r="AZ155" s="133"/>
      <c r="BA155" s="133"/>
      <c r="BB155" s="133"/>
      <c r="BC155" s="166"/>
      <c r="BD155" s="127"/>
      <c r="BE155" s="127"/>
      <c r="BF155" s="142"/>
      <c r="BG155" s="183"/>
      <c r="BH155" s="183"/>
      <c r="BI155" s="133"/>
      <c r="BJ155" s="127"/>
      <c r="BK155" s="127"/>
      <c r="BL155" s="135"/>
      <c r="BM155" s="135"/>
      <c r="BN155" s="135"/>
      <c r="BO155" s="135"/>
      <c r="BP155" s="14"/>
      <c r="BQ155" s="127"/>
      <c r="BR155" s="127"/>
      <c r="BS155" s="127"/>
      <c r="BT155" s="127"/>
      <c r="BU155" s="127"/>
      <c r="BV155" s="133"/>
      <c r="BW155" s="14"/>
      <c r="BX155" s="127"/>
      <c r="BY155" s="127"/>
      <c r="BZ155" s="133"/>
      <c r="CA155" s="133"/>
      <c r="CB155" s="133"/>
      <c r="CC155" s="133"/>
      <c r="CD155" s="13"/>
      <c r="CE155" s="127"/>
      <c r="CF155" s="127"/>
      <c r="CG155" s="135"/>
      <c r="CH155" s="135"/>
      <c r="CI155" s="135"/>
      <c r="CJ155" s="135"/>
      <c r="CK155" s="14"/>
      <c r="CL155" s="127"/>
      <c r="CM155" s="127"/>
      <c r="CN155" s="133"/>
      <c r="CO155" s="133"/>
      <c r="CP155" s="133"/>
      <c r="CQ155" s="133"/>
      <c r="CR155" s="14"/>
      <c r="CS155" s="127"/>
      <c r="CT155" s="127"/>
      <c r="CU155" s="133"/>
      <c r="CV155" s="133"/>
      <c r="CW155" s="133"/>
      <c r="CX155" s="133"/>
      <c r="CY155" s="14"/>
    </row>
    <row r="156" spans="1:103">
      <c r="A156" s="83"/>
      <c r="B156" s="83"/>
      <c r="C156" s="83"/>
      <c r="D156" s="83"/>
      <c r="E156" s="83"/>
      <c r="F156" s="83"/>
      <c r="G156" s="83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26"/>
      <c r="AH156" s="127"/>
      <c r="AI156" s="127"/>
      <c r="AJ156" s="135"/>
      <c r="AK156" s="135"/>
      <c r="AL156" s="135"/>
      <c r="AM156" s="135"/>
      <c r="AN156" s="133"/>
      <c r="AO156" s="181"/>
      <c r="AP156" s="74"/>
      <c r="AQ156" s="142"/>
      <c r="AR156" s="142"/>
      <c r="AS156" s="135"/>
      <c r="AT156" s="135"/>
      <c r="AU156" s="135"/>
      <c r="AV156" s="135"/>
      <c r="AW156" s="127"/>
      <c r="AX156" s="127"/>
      <c r="AY156" s="133"/>
      <c r="AZ156" s="133"/>
      <c r="BA156" s="133"/>
      <c r="BB156" s="133"/>
      <c r="BC156" s="166"/>
      <c r="BD156" s="127"/>
      <c r="BE156" s="127"/>
      <c r="BF156" s="142"/>
      <c r="BG156" s="183"/>
      <c r="BH156" s="183"/>
      <c r="BI156" s="133"/>
      <c r="BJ156" s="127"/>
      <c r="BK156" s="127"/>
      <c r="BL156" s="135"/>
      <c r="BM156" s="135"/>
      <c r="BN156" s="135"/>
      <c r="BO156" s="135"/>
      <c r="BP156" s="14"/>
      <c r="BQ156" s="127"/>
      <c r="BR156" s="127"/>
      <c r="BS156" s="127"/>
      <c r="BT156" s="127"/>
      <c r="BU156" s="127"/>
      <c r="BV156" s="133"/>
      <c r="BW156" s="14"/>
      <c r="BX156" s="127"/>
      <c r="BY156" s="127"/>
      <c r="BZ156" s="133"/>
      <c r="CA156" s="133"/>
      <c r="CB156" s="133"/>
      <c r="CC156" s="133"/>
      <c r="CD156" s="13"/>
      <c r="CE156" s="127"/>
      <c r="CF156" s="127"/>
      <c r="CG156" s="135"/>
      <c r="CH156" s="135"/>
      <c r="CI156" s="135"/>
      <c r="CJ156" s="135"/>
      <c r="CK156" s="14"/>
      <c r="CL156" s="127"/>
      <c r="CM156" s="127"/>
      <c r="CN156" s="133"/>
      <c r="CO156" s="133"/>
      <c r="CP156" s="133"/>
      <c r="CQ156" s="133"/>
      <c r="CR156" s="14"/>
      <c r="CS156" s="127"/>
      <c r="CT156" s="127"/>
      <c r="CU156" s="133"/>
      <c r="CV156" s="133"/>
      <c r="CW156" s="133"/>
      <c r="CX156" s="133"/>
      <c r="CY156" s="14"/>
    </row>
    <row r="157" spans="1:103">
      <c r="A157" s="83"/>
      <c r="B157" s="83"/>
      <c r="C157" s="83"/>
      <c r="D157" s="83"/>
      <c r="E157" s="83"/>
      <c r="F157" s="83"/>
      <c r="G157" s="83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AH157" s="127"/>
      <c r="AI157" s="127"/>
      <c r="AJ157" s="135"/>
      <c r="AK157" s="135"/>
      <c r="AL157" s="135"/>
      <c r="AM157" s="135"/>
      <c r="AN157" s="133"/>
      <c r="AO157" s="181"/>
      <c r="AP157" s="74"/>
      <c r="AQ157" s="142"/>
      <c r="AR157" s="142"/>
      <c r="AS157" s="135"/>
      <c r="AT157" s="135"/>
      <c r="AU157" s="135"/>
      <c r="AV157" s="135"/>
      <c r="AW157" s="127"/>
      <c r="AX157" s="127"/>
      <c r="AY157" s="133"/>
      <c r="AZ157" s="133"/>
      <c r="BA157" s="133"/>
      <c r="BB157" s="133"/>
      <c r="BC157" s="166"/>
      <c r="BD157" s="127"/>
      <c r="BE157" s="127"/>
      <c r="BF157" s="142"/>
      <c r="BG157" s="183"/>
      <c r="BH157" s="183"/>
      <c r="BI157" s="133"/>
      <c r="BJ157" s="127"/>
      <c r="BK157" s="127"/>
      <c r="BL157" s="135"/>
      <c r="BM157" s="135"/>
      <c r="BN157" s="135"/>
      <c r="BO157" s="135"/>
      <c r="BP157" s="14"/>
      <c r="BQ157" s="127"/>
      <c r="BR157" s="127"/>
      <c r="BS157" s="127"/>
      <c r="BT157" s="127"/>
      <c r="BU157" s="127"/>
      <c r="BV157" s="133"/>
      <c r="BW157" s="14"/>
      <c r="BX157" s="127"/>
      <c r="BY157" s="127"/>
      <c r="BZ157" s="133"/>
      <c r="CA157" s="133"/>
      <c r="CB157" s="133"/>
      <c r="CC157" s="133"/>
      <c r="CD157" s="13"/>
      <c r="CE157" s="127"/>
      <c r="CF157" s="127"/>
      <c r="CG157" s="135"/>
      <c r="CH157" s="135"/>
      <c r="CI157" s="135"/>
      <c r="CJ157" s="135"/>
      <c r="CK157" s="14"/>
      <c r="CL157" s="127"/>
      <c r="CM157" s="127"/>
      <c r="CN157" s="133"/>
      <c r="CO157" s="133"/>
      <c r="CP157" s="133"/>
      <c r="CQ157" s="133"/>
      <c r="CR157" s="14"/>
      <c r="CS157" s="127"/>
      <c r="CT157" s="127"/>
      <c r="CU157" s="133"/>
      <c r="CV157" s="133"/>
      <c r="CW157" s="133"/>
      <c r="CX157" s="133"/>
      <c r="CY157" s="14"/>
    </row>
    <row r="158" spans="1:103">
      <c r="A158" s="184"/>
      <c r="B158" s="133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26"/>
      <c r="AH158" s="127"/>
      <c r="AI158" s="127"/>
      <c r="AJ158" s="135"/>
      <c r="AK158" s="135"/>
      <c r="AL158" s="135"/>
      <c r="AM158" s="135"/>
      <c r="AN158" s="133"/>
      <c r="AO158" s="181"/>
      <c r="AP158" s="74"/>
      <c r="AQ158" s="142"/>
      <c r="AR158" s="142"/>
      <c r="AS158" s="26" t="str">
        <f>IF(ISNUMBER(AJ158),AJ158-($D151*AJ157+$E151),"")</f>
        <v/>
      </c>
      <c r="AT158" s="26" t="str">
        <f>IF(ISNUMBER(AK158),AK158-($D151*AK157+$E151),"")</f>
        <v/>
      </c>
      <c r="AU158" s="26"/>
      <c r="AV158" s="26" t="str">
        <f>IF(ISNUMBER(AM158),AM158-($D151*AM157+$E151),"")</f>
        <v/>
      </c>
      <c r="AW158" s="127"/>
      <c r="AX158" s="127"/>
      <c r="AY158" s="133"/>
      <c r="AZ158" s="133"/>
      <c r="BA158" s="133"/>
      <c r="BB158" s="133"/>
      <c r="BC158" s="166"/>
      <c r="BD158" s="127"/>
      <c r="BE158" s="127"/>
      <c r="BF158" s="142"/>
      <c r="BG158" s="183"/>
      <c r="BH158" s="183"/>
      <c r="BI158" s="133"/>
      <c r="BJ158" s="127"/>
      <c r="BK158" s="127"/>
      <c r="BL158" s="78" t="str">
        <f>IF(ISNUMBER(AS158),AS158/AJ150,"")</f>
        <v/>
      </c>
      <c r="BM158" s="78" t="str">
        <f>IF(ISNUMBER(AT158),AT158/AK150,"")</f>
        <v/>
      </c>
      <c r="BN158" s="78"/>
      <c r="BO158" s="78" t="str">
        <f>IF(ISNUMBER(AV158),AV158/AM150,"")</f>
        <v/>
      </c>
      <c r="BP158" s="117"/>
      <c r="BQ158" s="141"/>
      <c r="BR158" s="127"/>
      <c r="BS158" s="127"/>
      <c r="BT158" s="127"/>
      <c r="BU158" s="127"/>
      <c r="BV158" s="24"/>
      <c r="BW158" s="117"/>
      <c r="BX158" s="141"/>
      <c r="BY158" s="141"/>
      <c r="BZ158" s="27" t="s">
        <v>0</v>
      </c>
      <c r="CA158" s="24" t="str">
        <f>IF(ISNUMBER(BL158),1-BL158/BM158,"")</f>
        <v/>
      </c>
      <c r="CB158" s="24"/>
      <c r="CC158" s="24"/>
      <c r="CD158" s="197"/>
      <c r="CE158" s="141"/>
      <c r="CF158" s="141"/>
      <c r="CG158" s="147"/>
      <c r="CH158" s="147"/>
      <c r="CI158" s="147"/>
      <c r="CJ158" s="147"/>
      <c r="CK158" s="117"/>
      <c r="CL158" s="141"/>
      <c r="CM158" s="141"/>
      <c r="CN158" s="134"/>
      <c r="CO158" s="134"/>
      <c r="CP158" s="134"/>
      <c r="CQ158" s="134"/>
      <c r="CR158" s="117"/>
      <c r="CS158" s="141"/>
      <c r="CT158" s="141"/>
      <c r="CU158" s="134"/>
      <c r="CV158" s="134"/>
      <c r="CW158" s="134"/>
      <c r="CX158" s="134"/>
      <c r="CY158" s="117"/>
    </row>
    <row r="159" spans="1:103">
      <c r="A159" s="184"/>
      <c r="B159" s="133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26"/>
      <c r="AH159" s="127"/>
      <c r="AI159" s="127"/>
      <c r="AJ159" s="135"/>
      <c r="AK159" s="135"/>
      <c r="AL159" s="135"/>
      <c r="AM159" s="135"/>
      <c r="AN159" s="133"/>
      <c r="AO159" s="181"/>
      <c r="AP159" s="74"/>
      <c r="AQ159" s="142"/>
      <c r="AR159" s="142"/>
      <c r="AS159" s="147"/>
      <c r="AT159" s="147"/>
      <c r="AU159" s="147"/>
      <c r="AV159" s="147"/>
      <c r="AW159" s="127"/>
      <c r="AX159" s="127"/>
      <c r="AY159" s="133"/>
      <c r="AZ159" s="133"/>
      <c r="BA159" s="133"/>
      <c r="BB159" s="133"/>
      <c r="BC159" s="166"/>
      <c r="BD159" s="127"/>
      <c r="BE159" s="127"/>
      <c r="BF159" s="142"/>
      <c r="BG159" s="183"/>
      <c r="BH159" s="183"/>
      <c r="BI159" s="133"/>
      <c r="BJ159" s="127"/>
      <c r="BK159" s="127"/>
      <c r="BL159" s="147"/>
      <c r="BM159" s="147"/>
      <c r="BN159" s="147"/>
      <c r="BO159" s="147"/>
      <c r="BP159" s="117"/>
      <c r="BQ159" s="141"/>
      <c r="BR159" s="127"/>
      <c r="BS159" s="127"/>
      <c r="BT159" s="127"/>
      <c r="BU159" s="127"/>
      <c r="BV159" s="134"/>
      <c r="BW159" s="117"/>
      <c r="BX159" s="141"/>
      <c r="BY159" s="141"/>
      <c r="BZ159" s="134"/>
      <c r="CA159" s="134"/>
      <c r="CB159" s="134"/>
      <c r="CC159" s="134"/>
      <c r="CD159" s="197"/>
      <c r="CE159" s="141"/>
      <c r="CF159" s="141"/>
      <c r="CG159" s="147"/>
      <c r="CH159" s="147"/>
      <c r="CI159" s="147"/>
      <c r="CJ159" s="147"/>
      <c r="CK159" s="117"/>
      <c r="CL159" s="141"/>
      <c r="CM159" s="141"/>
      <c r="CN159" s="134"/>
      <c r="CO159" s="134"/>
      <c r="CP159" s="134"/>
      <c r="CQ159" s="134"/>
      <c r="CR159" s="117"/>
      <c r="CS159" s="141"/>
      <c r="CT159" s="141"/>
      <c r="CU159" s="134"/>
      <c r="CV159" s="134"/>
      <c r="CW159" s="134"/>
      <c r="CX159" s="134"/>
      <c r="CY159" s="117"/>
    </row>
    <row r="160" spans="1:103" ht="13.5" thickBot="1">
      <c r="A160" s="460" t="s">
        <v>68</v>
      </c>
      <c r="B160" s="198" t="str">
        <f>$G$22</f>
        <v>DatLab 7 Template 16-08-02</v>
      </c>
      <c r="C160" s="199"/>
      <c r="D160" s="199"/>
      <c r="E160" s="199"/>
      <c r="F160" s="199"/>
      <c r="G160" s="199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1"/>
      <c r="AA160" s="202"/>
      <c r="AB160" s="202"/>
      <c r="AC160" s="202"/>
      <c r="AD160" s="202"/>
      <c r="AE160" s="202"/>
      <c r="AF160" s="202"/>
      <c r="AG160" s="202"/>
      <c r="AH160" s="12" t="str">
        <f>$B160</f>
        <v>DatLab 7 Template 16-08-02</v>
      </c>
      <c r="AI160" s="161"/>
      <c r="AJ160" s="203"/>
      <c r="AK160" s="203"/>
      <c r="AL160" s="203"/>
      <c r="AM160" s="203"/>
      <c r="AN160" s="204"/>
      <c r="AO160" s="205"/>
      <c r="AP160" s="206"/>
      <c r="AQ160" s="79" t="str">
        <f>$B160</f>
        <v>DatLab 7 Template 16-08-02</v>
      </c>
      <c r="AR160" s="161"/>
      <c r="AS160" s="203"/>
      <c r="AT160" s="203"/>
      <c r="AU160" s="203"/>
      <c r="AV160" s="203"/>
      <c r="AW160" s="161"/>
      <c r="AX160" s="161"/>
      <c r="AY160" s="204"/>
      <c r="AZ160" s="204"/>
      <c r="BA160" s="204"/>
      <c r="BB160" s="204"/>
      <c r="BC160" s="207"/>
      <c r="BD160" s="161"/>
      <c r="BE160" s="161"/>
      <c r="BF160" s="61"/>
      <c r="BG160" s="208"/>
      <c r="BH160" s="208"/>
      <c r="BI160" s="204"/>
      <c r="BJ160" s="79" t="str">
        <f>$B160</f>
        <v>DatLab 7 Template 16-08-02</v>
      </c>
      <c r="BK160" s="161"/>
      <c r="BL160" s="203"/>
      <c r="BM160" s="203"/>
      <c r="BN160" s="203"/>
      <c r="BO160" s="203"/>
      <c r="BP160" s="209"/>
      <c r="BQ160" s="79" t="str">
        <f>$B160</f>
        <v>DatLab 7 Template 16-08-02</v>
      </c>
      <c r="BR160" s="200"/>
      <c r="BS160" s="200"/>
      <c r="BT160" s="200"/>
      <c r="BU160" s="200"/>
      <c r="BV160" s="204"/>
      <c r="BW160" s="209"/>
      <c r="BX160" s="79" t="str">
        <f>$B160</f>
        <v>DatLab 7 Template 16-08-02</v>
      </c>
      <c r="BY160" s="161"/>
      <c r="BZ160" s="204"/>
      <c r="CA160" s="204"/>
      <c r="CB160" s="204"/>
      <c r="CC160" s="204"/>
      <c r="CD160" s="210"/>
      <c r="CE160" s="79" t="str">
        <f>$B160</f>
        <v>DatLab 7 Template 16-08-02</v>
      </c>
      <c r="CF160" s="161"/>
      <c r="CG160" s="203"/>
      <c r="CH160" s="203"/>
      <c r="CI160" s="203"/>
      <c r="CJ160" s="203"/>
      <c r="CK160" s="209"/>
      <c r="CL160" s="79" t="str">
        <f>$B160</f>
        <v>DatLab 7 Template 16-08-02</v>
      </c>
      <c r="CM160" s="161"/>
      <c r="CN160" s="204"/>
      <c r="CO160" s="204"/>
      <c r="CP160" s="204"/>
      <c r="CQ160" s="204"/>
      <c r="CR160" s="209"/>
      <c r="CS160" s="79" t="str">
        <f>$B160</f>
        <v>DatLab 7 Template 16-08-02</v>
      </c>
      <c r="CT160" s="161"/>
      <c r="CU160" s="204"/>
      <c r="CV160" s="204"/>
      <c r="CW160" s="204"/>
      <c r="CX160" s="204"/>
      <c r="CY160" s="209"/>
    </row>
    <row r="161" spans="1:104">
      <c r="A161" s="331" t="s">
        <v>110</v>
      </c>
      <c r="B161" s="285" t="str">
        <f>AA164</f>
        <v>•</v>
      </c>
      <c r="C161" s="277"/>
      <c r="D161" s="30"/>
      <c r="F161" s="55" t="s">
        <v>16</v>
      </c>
      <c r="G161" s="56">
        <f>AC165</f>
        <v>0</v>
      </c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425"/>
      <c r="AC161" s="110"/>
      <c r="AD161" s="110"/>
      <c r="AE161" s="110"/>
      <c r="AF161" s="110"/>
      <c r="AG161" s="110"/>
      <c r="AH161" s="110"/>
      <c r="AI161" s="180" t="s">
        <v>65</v>
      </c>
      <c r="AJ161" s="485" t="str">
        <f>AJ$1</f>
        <v>R</v>
      </c>
      <c r="AK161" s="31" t="str">
        <f t="shared" ref="AK161:AM161" si="150">AK$1</f>
        <v>1Omy</v>
      </c>
      <c r="AL161" s="32" t="str">
        <f t="shared" si="150"/>
        <v>2U</v>
      </c>
      <c r="AM161" s="33" t="str">
        <f t="shared" si="150"/>
        <v>3Ama</v>
      </c>
      <c r="AN161" s="133"/>
      <c r="AO161" s="181"/>
      <c r="AP161" s="74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8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3"/>
      <c r="BR161" s="143"/>
      <c r="BS161" s="143"/>
      <c r="BT161" s="143"/>
      <c r="BU161" s="143"/>
      <c r="BV161" s="143"/>
      <c r="BW161" s="14"/>
      <c r="BY161" s="143"/>
      <c r="BZ161" s="143"/>
      <c r="CA161" s="143"/>
      <c r="CB161" s="143"/>
      <c r="CC161" s="143"/>
      <c r="CD161" s="13"/>
      <c r="CF161" s="143"/>
      <c r="CG161" s="143"/>
      <c r="CH161" s="143"/>
      <c r="CI161" s="143"/>
      <c r="CJ161" s="143"/>
      <c r="CK161" s="13"/>
      <c r="CM161" s="143"/>
      <c r="CN161" s="143"/>
      <c r="CO161" s="143"/>
      <c r="CP161" s="143"/>
      <c r="CQ161" s="143"/>
      <c r="CR161" s="13"/>
      <c r="CT161" s="143"/>
      <c r="CU161" s="143"/>
      <c r="CV161" s="143"/>
      <c r="CW161" s="143"/>
      <c r="CX161" s="143"/>
      <c r="CY161" s="13"/>
    </row>
    <row r="162" spans="1:104">
      <c r="A162" s="452" t="str">
        <f>E162</f>
        <v/>
      </c>
      <c r="B162" s="286" t="s">
        <v>26</v>
      </c>
      <c r="C162" s="88">
        <f>AB167</f>
        <v>0</v>
      </c>
      <c r="D162" s="88">
        <f>AB169</f>
        <v>0</v>
      </c>
      <c r="E162" s="278" t="str">
        <f>IF(ISNUMBER(AB170),AB170+0.01*AB171,"")</f>
        <v/>
      </c>
      <c r="F162" s="279" t="s">
        <v>10</v>
      </c>
      <c r="G162" s="98">
        <f>AE173</f>
        <v>-2</v>
      </c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240" t="str">
        <f>$E162</f>
        <v/>
      </c>
      <c r="AA162" s="176"/>
      <c r="AB162" s="176"/>
      <c r="AC162" s="176"/>
      <c r="AD162" s="176"/>
      <c r="AE162" s="176"/>
      <c r="AF162" s="176"/>
      <c r="AG162" s="176"/>
      <c r="AH162" s="57" t="s">
        <v>215</v>
      </c>
      <c r="AI162" s="58" t="s">
        <v>12</v>
      </c>
      <c r="AJ162" s="182">
        <f>AJ166</f>
        <v>0</v>
      </c>
      <c r="AK162" s="182">
        <f t="shared" ref="AK162:AM162" si="151">AK166</f>
        <v>0</v>
      </c>
      <c r="AL162" s="182">
        <f t="shared" si="151"/>
        <v>0</v>
      </c>
      <c r="AM162" s="182">
        <f t="shared" si="151"/>
        <v>0</v>
      </c>
      <c r="AN162" s="133"/>
      <c r="AO162" s="181"/>
      <c r="AP162" s="74"/>
      <c r="AQ162" s="142"/>
      <c r="AR162" s="142"/>
      <c r="AS162" s="135"/>
      <c r="AT162" s="135"/>
      <c r="AU162" s="135"/>
      <c r="AV162" s="135"/>
      <c r="AW162" s="127"/>
      <c r="AX162" s="127"/>
      <c r="AY162" s="133"/>
      <c r="AZ162" s="133"/>
      <c r="BA162" s="133"/>
      <c r="BB162" s="133"/>
      <c r="BC162" s="166"/>
      <c r="BD162" s="127"/>
      <c r="BE162" s="127"/>
      <c r="BF162" s="142"/>
      <c r="BG162" s="183"/>
      <c r="BH162" s="183"/>
      <c r="BI162" s="133"/>
      <c r="BJ162" s="127"/>
      <c r="BK162" s="127"/>
      <c r="BL162" s="135"/>
      <c r="BM162" s="135"/>
      <c r="BN162" s="135"/>
      <c r="BO162" s="135"/>
      <c r="BP162" s="14"/>
      <c r="BQ162" s="127"/>
      <c r="BR162" s="127"/>
      <c r="BS162" s="133"/>
      <c r="BT162" s="133"/>
      <c r="BU162" s="133"/>
      <c r="BV162" s="133"/>
      <c r="BW162" s="14"/>
      <c r="BX162" s="127"/>
      <c r="BY162" s="127"/>
      <c r="BZ162" s="133"/>
      <c r="CA162" s="133"/>
      <c r="CB162" s="133"/>
      <c r="CC162" s="133"/>
      <c r="CD162" s="13"/>
      <c r="CE162" s="127"/>
      <c r="CF162" s="127"/>
      <c r="CG162" s="135"/>
      <c r="CH162" s="135"/>
      <c r="CI162" s="135"/>
      <c r="CJ162" s="135"/>
      <c r="CK162" s="14"/>
      <c r="CL162" s="127"/>
      <c r="CM162" s="127"/>
      <c r="CN162" s="133"/>
      <c r="CO162" s="133"/>
      <c r="CP162" s="133"/>
      <c r="CQ162" s="133"/>
      <c r="CR162" s="14"/>
      <c r="CS162" s="127"/>
      <c r="CT162" s="127"/>
      <c r="CU162" s="133"/>
      <c r="CV162" s="133"/>
      <c r="CW162" s="133"/>
      <c r="CX162" s="133"/>
      <c r="CY162" s="14"/>
    </row>
    <row r="163" spans="1:104" ht="13.5" thickBot="1">
      <c r="A163" s="457" t="s">
        <v>84</v>
      </c>
      <c r="B163" s="280">
        <f>AB168</f>
        <v>0</v>
      </c>
      <c r="C163" s="281" t="s">
        <v>35</v>
      </c>
      <c r="D163" s="281" t="s">
        <v>181</v>
      </c>
      <c r="E163" s="22">
        <f>E164/G164</f>
        <v>0</v>
      </c>
      <c r="F163" s="279" t="s">
        <v>11</v>
      </c>
      <c r="G163" s="99">
        <f>AE174</f>
        <v>2.5000000000000001E-2</v>
      </c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463" t="s">
        <v>80</v>
      </c>
      <c r="AA163" s="133" t="s">
        <v>83</v>
      </c>
      <c r="AB163" s="51"/>
      <c r="AC163" s="110" t="str">
        <f>$G$3</f>
        <v>DatLab 7</v>
      </c>
      <c r="AD163" s="51"/>
      <c r="AE163" s="51"/>
      <c r="AF163" s="96"/>
      <c r="AG163" s="51"/>
      <c r="AH163" s="59" t="s">
        <v>8</v>
      </c>
      <c r="AI163" s="59" t="s">
        <v>183</v>
      </c>
      <c r="AJ163" s="60">
        <f>$E163-($E163*AJ162/1000)/2</f>
        <v>0</v>
      </c>
      <c r="AK163" s="60">
        <f>$E163-($E163*(SUM(AJ162:AK162))/1000)/2</f>
        <v>0</v>
      </c>
      <c r="AL163" s="60">
        <f>$E163-($E163*(SUM(AJ162:AL162))/1000)/2</f>
        <v>0</v>
      </c>
      <c r="AM163" s="60">
        <f>$E163-($E163*(SUM(AJ162:AM162))/1000)/2</f>
        <v>0</v>
      </c>
      <c r="AN163" s="133"/>
      <c r="AO163" s="181"/>
      <c r="AP163" s="74"/>
      <c r="AQ163" s="142"/>
      <c r="AR163" s="142"/>
      <c r="AS163" s="135"/>
      <c r="AT163" s="135"/>
      <c r="AU163" s="135"/>
      <c r="AV163" s="135"/>
      <c r="AW163" s="127"/>
      <c r="AX163" s="127"/>
      <c r="AY163" s="133"/>
      <c r="AZ163" s="133"/>
      <c r="BA163" s="133"/>
      <c r="BB163" s="133"/>
      <c r="BC163" s="166"/>
      <c r="BD163" s="127"/>
      <c r="BE163" s="127"/>
      <c r="BF163" s="142"/>
      <c r="BG163" s="183"/>
      <c r="BH163" s="183"/>
      <c r="BI163" s="133"/>
      <c r="BJ163" s="127"/>
      <c r="BK163" s="127"/>
      <c r="BL163" s="135"/>
      <c r="BM163" s="135"/>
      <c r="BN163" s="135"/>
      <c r="BO163" s="135"/>
      <c r="BP163" s="14"/>
      <c r="BQ163" s="127"/>
      <c r="BR163" s="127"/>
      <c r="BS163" s="133"/>
      <c r="BT163" s="133"/>
      <c r="BU163" s="133"/>
      <c r="BV163" s="133"/>
      <c r="BW163" s="14"/>
      <c r="BX163" s="127"/>
      <c r="BY163" s="127"/>
      <c r="BZ163" s="133"/>
      <c r="CA163" s="133"/>
      <c r="CB163" s="133"/>
      <c r="CC163" s="133"/>
      <c r="CD163" s="13"/>
      <c r="CE163" s="127"/>
      <c r="CF163" s="127"/>
      <c r="CG163" s="135"/>
      <c r="CH163" s="135"/>
      <c r="CI163" s="135"/>
      <c r="CJ163" s="135"/>
      <c r="CK163" s="14"/>
      <c r="CL163" s="127"/>
      <c r="CM163" s="127"/>
      <c r="CN163" s="133"/>
      <c r="CO163" s="133"/>
      <c r="CP163" s="133"/>
      <c r="CQ163" s="133"/>
      <c r="CR163" s="14"/>
      <c r="CS163" s="127"/>
      <c r="CT163" s="127"/>
      <c r="CU163" s="133"/>
      <c r="CV163" s="133"/>
      <c r="CW163" s="133"/>
      <c r="CX163" s="133"/>
      <c r="CY163" s="14"/>
      <c r="CZ163" s="10" t="s">
        <v>9</v>
      </c>
    </row>
    <row r="164" spans="1:104" ht="14.25" thickTop="1" thickBot="1">
      <c r="A164" s="184"/>
      <c r="B164" s="282">
        <f>AB166</f>
        <v>0</v>
      </c>
      <c r="C164" s="283" t="s">
        <v>7</v>
      </c>
      <c r="D164" s="283" t="s">
        <v>182</v>
      </c>
      <c r="E164" s="100">
        <f>AB173</f>
        <v>0</v>
      </c>
      <c r="F164" s="284" t="s">
        <v>36</v>
      </c>
      <c r="G164" s="62">
        <f>AB174</f>
        <v>2</v>
      </c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241" t="s">
        <v>33</v>
      </c>
      <c r="AA164" s="211" t="s">
        <v>177</v>
      </c>
      <c r="AB164" s="242"/>
      <c r="AC164" s="242"/>
      <c r="AD164" s="242"/>
      <c r="AE164" s="242"/>
      <c r="AF164" s="243"/>
      <c r="AG164" s="117"/>
      <c r="AH164" s="117"/>
      <c r="AI164" s="117"/>
      <c r="AJ164" s="117"/>
      <c r="AK164" s="117"/>
      <c r="AL164" s="117"/>
      <c r="AM164" s="117"/>
      <c r="AP164" s="74"/>
      <c r="AS164" s="135"/>
      <c r="AT164" s="135"/>
      <c r="AU164" s="135"/>
      <c r="AV164" s="135"/>
      <c r="BC164" s="166"/>
      <c r="BD164" s="127"/>
      <c r="BE164" s="127"/>
      <c r="BF164" s="142"/>
      <c r="BG164" s="183"/>
      <c r="BH164" s="183"/>
      <c r="BI164" s="133"/>
      <c r="BJ164" s="127"/>
      <c r="BK164" s="127"/>
      <c r="BL164" s="135"/>
      <c r="BM164" s="135"/>
      <c r="BN164" s="135"/>
      <c r="BO164" s="135"/>
      <c r="BP164" s="14"/>
      <c r="BQ164" s="127"/>
      <c r="BR164" s="127"/>
      <c r="BS164" s="133"/>
      <c r="BT164" s="133"/>
      <c r="BU164" s="133"/>
      <c r="BV164" s="133"/>
      <c r="BW164" s="14"/>
      <c r="BX164" s="127"/>
      <c r="BY164" s="127"/>
      <c r="BZ164" s="133"/>
      <c r="CA164" s="133"/>
      <c r="CB164" s="133"/>
      <c r="CC164" s="133"/>
      <c r="CD164" s="13"/>
      <c r="CE164" s="127"/>
      <c r="CF164" s="127"/>
      <c r="CG164" s="135"/>
      <c r="CH164" s="135"/>
      <c r="CI164" s="135"/>
      <c r="CJ164" s="135"/>
      <c r="CK164" s="14"/>
      <c r="CL164" s="127"/>
      <c r="CM164" s="127"/>
      <c r="CN164" s="133"/>
      <c r="CO164" s="133"/>
      <c r="CP164" s="133"/>
      <c r="CQ164" s="133"/>
      <c r="CR164" s="14"/>
      <c r="CS164" s="127"/>
      <c r="CT164" s="127"/>
      <c r="CU164" s="133"/>
      <c r="CV164" s="133"/>
      <c r="CW164" s="133"/>
      <c r="CX164" s="133"/>
      <c r="CY164" s="14"/>
      <c r="CZ164" s="101" t="s">
        <v>66</v>
      </c>
    </row>
    <row r="165" spans="1:104" ht="13.5" thickBot="1">
      <c r="A165" s="83" t="s">
        <v>69</v>
      </c>
      <c r="B165" s="63"/>
      <c r="C165" s="134"/>
      <c r="D165" s="41"/>
      <c r="E165" s="41"/>
      <c r="F165" s="469" t="s">
        <v>166</v>
      </c>
      <c r="G165" s="469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16"/>
      <c r="AA165" s="269"/>
      <c r="AB165" s="244" t="s">
        <v>56</v>
      </c>
      <c r="AC165" s="245"/>
      <c r="AD165" s="246" t="s">
        <v>37</v>
      </c>
      <c r="AE165" s="247" t="s">
        <v>38</v>
      </c>
      <c r="AF165" s="248"/>
      <c r="AG165" s="102"/>
      <c r="AH165" s="15"/>
      <c r="AI165" s="15"/>
      <c r="AJ165" s="485"/>
      <c r="AK165" s="31"/>
      <c r="AL165" s="32"/>
      <c r="AM165" s="33"/>
      <c r="AN165" s="133"/>
      <c r="AO165" s="181"/>
      <c r="AP165" s="74"/>
      <c r="AS165" s="135"/>
      <c r="AT165" s="135"/>
      <c r="AU165" s="135"/>
      <c r="AV165" s="135"/>
      <c r="AW165" s="127"/>
      <c r="AX165" s="127"/>
      <c r="AY165" s="133"/>
      <c r="AZ165" s="133"/>
      <c r="BA165" s="133"/>
      <c r="BB165" s="133"/>
      <c r="BC165" s="166"/>
      <c r="BD165" s="127"/>
      <c r="BE165" s="127"/>
      <c r="BF165" s="142"/>
      <c r="BG165" s="183"/>
      <c r="BH165" s="183"/>
      <c r="BI165" s="133"/>
      <c r="BJ165" s="127"/>
      <c r="BK165" s="127"/>
      <c r="BL165" s="135"/>
      <c r="BM165" s="135"/>
      <c r="BN165" s="135"/>
      <c r="BO165" s="135"/>
      <c r="BP165" s="14"/>
      <c r="BQ165" s="127"/>
      <c r="BR165" s="127"/>
      <c r="BS165" s="133"/>
      <c r="BT165" s="133"/>
      <c r="BU165" s="133"/>
      <c r="BV165" s="133"/>
      <c r="BW165" s="14"/>
      <c r="BX165" s="127"/>
      <c r="BY165" s="127"/>
      <c r="BZ165" s="133"/>
      <c r="CA165" s="133"/>
      <c r="CB165" s="133"/>
      <c r="CC165" s="133"/>
      <c r="CD165" s="13"/>
      <c r="CE165" s="127"/>
      <c r="CF165" s="127"/>
      <c r="CG165" s="135"/>
      <c r="CH165" s="135"/>
      <c r="CI165" s="135"/>
      <c r="CJ165" s="135"/>
      <c r="CK165" s="14"/>
      <c r="CL165" s="127"/>
      <c r="CM165" s="127"/>
      <c r="CN165" s="133"/>
      <c r="CO165" s="133"/>
      <c r="CP165" s="133"/>
      <c r="CQ165" s="133"/>
      <c r="CR165" s="14"/>
      <c r="CS165" s="127"/>
      <c r="CT165" s="127"/>
      <c r="CU165" s="133"/>
      <c r="CV165" s="133"/>
      <c r="CW165" s="133"/>
      <c r="CX165" s="133"/>
      <c r="CY165" s="14"/>
    </row>
    <row r="166" spans="1:104">
      <c r="A166" s="9" t="s">
        <v>70</v>
      </c>
      <c r="B166" s="83"/>
      <c r="C166" s="13"/>
      <c r="D166" s="185"/>
      <c r="E166" s="8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26"/>
      <c r="AA166" s="270" t="s">
        <v>39</v>
      </c>
      <c r="AB166" s="249"/>
      <c r="AC166" s="250"/>
      <c r="AD166" s="251" t="s">
        <v>40</v>
      </c>
      <c r="AE166" s="247"/>
      <c r="AF166" s="252"/>
      <c r="AG166" s="102"/>
      <c r="AH166" s="186"/>
      <c r="AI166" s="186"/>
      <c r="AJ166" s="133"/>
      <c r="AK166" s="133"/>
      <c r="AL166" s="133"/>
      <c r="AM166" s="133"/>
      <c r="AN166" s="133"/>
      <c r="AO166" s="181"/>
      <c r="AP166" s="74"/>
      <c r="AQ166" s="64" t="s">
        <v>17</v>
      </c>
      <c r="AR166" s="187"/>
      <c r="AS166" s="135"/>
      <c r="AT166" s="135"/>
      <c r="AU166" s="135"/>
      <c r="AV166" s="135"/>
      <c r="AW166" s="127"/>
      <c r="AX166" s="127"/>
      <c r="AY166" s="133"/>
      <c r="AZ166" s="133"/>
      <c r="BA166" s="133"/>
      <c r="BB166" s="133"/>
      <c r="BC166" s="166"/>
      <c r="BD166" s="127"/>
      <c r="BE166" s="127"/>
      <c r="BF166" s="142"/>
      <c r="BG166" s="183"/>
      <c r="BH166" s="183"/>
      <c r="BI166" s="133"/>
      <c r="BJ166" s="127"/>
      <c r="BK166" s="127"/>
      <c r="BL166" s="135"/>
      <c r="BM166" s="135"/>
      <c r="BN166" s="135"/>
      <c r="BO166" s="135"/>
      <c r="BP166" s="14"/>
      <c r="BQ166" s="127"/>
      <c r="BR166" s="127"/>
      <c r="BS166" s="133"/>
      <c r="BT166" s="133"/>
      <c r="BU166" s="133"/>
      <c r="BV166" s="133"/>
      <c r="BW166" s="14"/>
      <c r="BX166" s="127"/>
      <c r="BY166" s="127"/>
      <c r="BZ166" s="133"/>
      <c r="CA166" s="133"/>
      <c r="CB166" s="133"/>
      <c r="CC166" s="133"/>
      <c r="CD166" s="13"/>
      <c r="CE166" s="127"/>
      <c r="CF166" s="127"/>
      <c r="CG166" s="135"/>
      <c r="CH166" s="135"/>
      <c r="CI166" s="135"/>
      <c r="CJ166" s="135"/>
      <c r="CK166" s="14"/>
      <c r="CL166" s="127"/>
      <c r="CM166" s="127"/>
      <c r="CN166" s="133"/>
      <c r="CO166" s="133"/>
      <c r="CP166" s="133"/>
      <c r="CQ166" s="133"/>
      <c r="CR166" s="14"/>
      <c r="CS166" s="127"/>
      <c r="CT166" s="127"/>
      <c r="CU166" s="133"/>
      <c r="CV166" s="133"/>
      <c r="CW166" s="133"/>
      <c r="CX166" s="133"/>
      <c r="CY166" s="14"/>
    </row>
    <row r="167" spans="1:104" ht="13.5" thickBot="1">
      <c r="A167" s="83"/>
      <c r="B167" s="83"/>
      <c r="C167" s="83"/>
      <c r="D167" s="85"/>
      <c r="E167" s="84"/>
      <c r="F167" s="86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26"/>
      <c r="AA167" s="271" t="s">
        <v>41</v>
      </c>
      <c r="AB167" s="253"/>
      <c r="AC167" s="254"/>
      <c r="AD167" s="158" t="s">
        <v>42</v>
      </c>
      <c r="AE167" s="117"/>
      <c r="AF167" s="255"/>
      <c r="AG167" s="14"/>
      <c r="AH167" s="186"/>
      <c r="AI167" s="186"/>
      <c r="AJ167" s="188"/>
      <c r="AK167" s="188"/>
      <c r="AL167" s="188"/>
      <c r="AM167" s="188"/>
      <c r="AN167" s="133"/>
      <c r="AO167" s="181"/>
      <c r="AP167" s="74"/>
      <c r="AQ167" s="65" t="s">
        <v>43</v>
      </c>
      <c r="AR167" s="66"/>
      <c r="AS167" s="135"/>
      <c r="AT167" s="135"/>
      <c r="AU167" s="135"/>
      <c r="AV167" s="135"/>
      <c r="AW167" s="127"/>
      <c r="AX167" s="127"/>
      <c r="AY167" s="133"/>
      <c r="AZ167" s="133"/>
      <c r="BA167" s="133"/>
      <c r="BB167" s="133"/>
      <c r="BC167" s="166"/>
      <c r="BD167" s="127"/>
      <c r="BE167" s="127"/>
      <c r="BF167" s="142"/>
      <c r="BG167" s="183"/>
      <c r="BH167" s="183"/>
      <c r="BI167" s="133"/>
      <c r="BJ167" s="127"/>
      <c r="BK167" s="127"/>
      <c r="BL167" s="135"/>
      <c r="BM167" s="135"/>
      <c r="BN167" s="135"/>
      <c r="BO167" s="135"/>
      <c r="BP167" s="14"/>
      <c r="BQ167" s="127"/>
      <c r="BR167" s="127"/>
      <c r="BS167" s="133"/>
      <c r="BT167" s="133"/>
      <c r="BU167" s="133"/>
      <c r="BV167" s="133"/>
      <c r="BW167" s="14"/>
      <c r="BX167" s="127"/>
      <c r="BY167" s="127"/>
      <c r="BZ167" s="133"/>
      <c r="CA167" s="133"/>
      <c r="CB167" s="133"/>
      <c r="CC167" s="133"/>
      <c r="CD167" s="13"/>
      <c r="CE167" s="127"/>
      <c r="CF167" s="127"/>
      <c r="CG167" s="135"/>
      <c r="CH167" s="135"/>
      <c r="CI167" s="135"/>
      <c r="CJ167" s="135"/>
      <c r="CK167" s="14"/>
      <c r="CL167" s="127"/>
      <c r="CM167" s="127"/>
      <c r="CN167" s="133"/>
      <c r="CO167" s="133"/>
      <c r="CP167" s="133"/>
      <c r="CQ167" s="133"/>
      <c r="CR167" s="14"/>
      <c r="CS167" s="127"/>
      <c r="CT167" s="127"/>
      <c r="CU167" s="133"/>
      <c r="CV167" s="133"/>
      <c r="CW167" s="133"/>
      <c r="CX167" s="133"/>
      <c r="CY167" s="14"/>
    </row>
    <row r="168" spans="1:104">
      <c r="A168" s="83"/>
      <c r="B168" s="83"/>
      <c r="C168" s="83"/>
      <c r="D168" s="85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26"/>
      <c r="AA168" s="271" t="s">
        <v>120</v>
      </c>
      <c r="AB168" s="253"/>
      <c r="AC168" s="254"/>
      <c r="AD168" s="158" t="s">
        <v>44</v>
      </c>
      <c r="AE168" s="117"/>
      <c r="AF168" s="255"/>
      <c r="AG168" s="14"/>
      <c r="AH168" s="186"/>
      <c r="AI168" s="188"/>
      <c r="AJ168" s="188"/>
      <c r="AK168" s="188"/>
      <c r="AL168" s="188"/>
      <c r="AM168" s="188"/>
      <c r="AP168" s="74"/>
      <c r="AQ168" s="67" t="s">
        <v>188</v>
      </c>
      <c r="AR168" s="68" t="s">
        <v>189</v>
      </c>
      <c r="AS168" s="135"/>
      <c r="AT168" s="135"/>
      <c r="AU168" s="135"/>
      <c r="AV168" s="135"/>
      <c r="AW168" s="127"/>
      <c r="AX168" s="127"/>
      <c r="AY168" s="133"/>
      <c r="AZ168" s="133"/>
      <c r="BA168" s="133"/>
      <c r="BB168" s="133"/>
      <c r="BC168" s="166"/>
      <c r="BD168" s="127"/>
      <c r="BE168" s="127"/>
      <c r="BF168" s="142"/>
      <c r="BG168" s="183"/>
      <c r="BH168" s="183"/>
      <c r="BI168" s="133"/>
      <c r="BJ168" s="127"/>
      <c r="BK168" s="127"/>
      <c r="BL168" s="135"/>
      <c r="BM168" s="135"/>
      <c r="BN168" s="135"/>
      <c r="BO168" s="135"/>
      <c r="BP168" s="14"/>
      <c r="BQ168" s="127"/>
      <c r="BR168" s="127"/>
      <c r="BS168" s="133"/>
      <c r="BT168" s="133"/>
      <c r="BU168" s="133"/>
      <c r="BV168" s="133"/>
      <c r="BW168" s="14"/>
      <c r="BX168" s="127"/>
      <c r="BY168" s="127"/>
      <c r="BZ168" s="133"/>
      <c r="CA168" s="133"/>
      <c r="CB168" s="133"/>
      <c r="CC168" s="133"/>
      <c r="CD168" s="13"/>
      <c r="CE168" s="127"/>
      <c r="CF168" s="127"/>
      <c r="CG168" s="135"/>
      <c r="CH168" s="135"/>
      <c r="CI168" s="135"/>
      <c r="CJ168" s="135"/>
      <c r="CK168" s="14"/>
      <c r="CL168" s="127"/>
      <c r="CM168" s="127"/>
      <c r="CN168" s="133"/>
      <c r="CO168" s="133"/>
      <c r="CP168" s="133"/>
      <c r="CQ168" s="133"/>
      <c r="CR168" s="14"/>
      <c r="CS168" s="127"/>
      <c r="CT168" s="127"/>
      <c r="CU168" s="133"/>
      <c r="CV168" s="133"/>
      <c r="CW168" s="133"/>
      <c r="CX168" s="133"/>
      <c r="CY168" s="14"/>
    </row>
    <row r="169" spans="1:104" ht="13.5" thickBot="1">
      <c r="A169" s="83"/>
      <c r="B169" s="83"/>
      <c r="C169" s="83"/>
      <c r="D169" s="83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26"/>
      <c r="AA169" s="271" t="s">
        <v>28</v>
      </c>
      <c r="AB169" s="197"/>
      <c r="AC169" s="254"/>
      <c r="AD169" s="158" t="s">
        <v>45</v>
      </c>
      <c r="AE169" s="117"/>
      <c r="AF169" s="255"/>
      <c r="AG169" s="177"/>
      <c r="AH169" s="189"/>
      <c r="AI169" s="190"/>
      <c r="AJ169" s="189"/>
      <c r="AK169" s="189"/>
      <c r="AL169" s="189"/>
      <c r="AM169" s="189"/>
      <c r="AP169" s="74"/>
      <c r="AQ169" s="69" t="str">
        <f>BN171</f>
        <v/>
      </c>
      <c r="AR169" s="70" t="str">
        <f>BO171</f>
        <v/>
      </c>
      <c r="AS169" s="135"/>
      <c r="AT169" s="135"/>
      <c r="AU169" s="135"/>
      <c r="AV169" s="135"/>
      <c r="AW169" s="127"/>
      <c r="AX169" s="127"/>
      <c r="AY169" s="133"/>
      <c r="AZ169" s="133"/>
      <c r="BA169" s="133"/>
      <c r="BB169" s="133"/>
      <c r="BC169" s="166"/>
      <c r="BD169" s="127"/>
      <c r="BE169" s="127"/>
      <c r="BF169" s="142"/>
      <c r="BG169" s="183"/>
      <c r="BH169" s="183"/>
      <c r="BI169" s="133"/>
      <c r="BJ169" s="127"/>
      <c r="BK169" s="127"/>
      <c r="BL169" s="135"/>
      <c r="BM169" s="135"/>
      <c r="BN169" s="135"/>
      <c r="BO169" s="135"/>
      <c r="BP169" s="14"/>
      <c r="BQ169" s="127"/>
      <c r="BR169" s="127"/>
      <c r="BS169" s="133"/>
      <c r="BT169" s="133"/>
      <c r="BU169" s="133"/>
      <c r="BV169" s="133"/>
      <c r="BW169" s="14"/>
      <c r="BX169" s="127"/>
      <c r="BY169" s="127"/>
      <c r="BZ169" s="133"/>
      <c r="CA169" s="133"/>
      <c r="CB169" s="133"/>
      <c r="CC169" s="133"/>
      <c r="CD169" s="13"/>
      <c r="CE169" s="127"/>
      <c r="CF169" s="127"/>
      <c r="CG169" s="135"/>
      <c r="CH169" s="135"/>
      <c r="CI169" s="135"/>
      <c r="CJ169" s="135"/>
      <c r="CK169" s="14"/>
      <c r="CL169" s="127"/>
      <c r="CM169" s="127"/>
      <c r="CN169" s="133"/>
      <c r="CO169" s="133"/>
      <c r="CP169" s="133"/>
      <c r="CQ169" s="133"/>
      <c r="CR169" s="14"/>
      <c r="CS169" s="127"/>
      <c r="CT169" s="127"/>
      <c r="CU169" s="133"/>
      <c r="CV169" s="133"/>
      <c r="CW169" s="133"/>
      <c r="CX169" s="133"/>
      <c r="CY169" s="14"/>
    </row>
    <row r="170" spans="1:104">
      <c r="A170" s="83"/>
      <c r="B170" s="87"/>
      <c r="C170" s="87"/>
      <c r="D170" s="87"/>
      <c r="E170" s="145"/>
      <c r="F170" s="145"/>
      <c r="G170" s="87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6"/>
      <c r="AA170" s="271" t="s">
        <v>46</v>
      </c>
      <c r="AB170" s="256"/>
      <c r="AC170" s="254"/>
      <c r="AD170" s="158" t="s">
        <v>47</v>
      </c>
      <c r="AE170" s="117"/>
      <c r="AF170" s="255"/>
      <c r="AG170" s="103"/>
      <c r="AH170" s="104"/>
      <c r="AI170" s="16"/>
      <c r="AJ170" s="71"/>
      <c r="AK170" s="71"/>
      <c r="AL170" s="71"/>
      <c r="AM170" s="71"/>
      <c r="AP170" s="454"/>
      <c r="AQ170" s="113" t="s">
        <v>14</v>
      </c>
      <c r="AR170" s="113" t="s">
        <v>13</v>
      </c>
      <c r="AS170" s="485" t="str">
        <f>AS$1</f>
        <v>R</v>
      </c>
      <c r="AT170" s="31" t="str">
        <f t="shared" ref="AT170:AV170" si="152">AT$1</f>
        <v>1Omy</v>
      </c>
      <c r="AU170" s="32" t="str">
        <f t="shared" si="152"/>
        <v>2U</v>
      </c>
      <c r="AV170" s="33" t="str">
        <f t="shared" si="152"/>
        <v>3Ama</v>
      </c>
      <c r="AW170" s="113" t="str">
        <f>AQ170</f>
        <v>Quantity</v>
      </c>
      <c r="AX170" s="113" t="str">
        <f>AR170</f>
        <v>Units</v>
      </c>
      <c r="AY170" s="485">
        <f>AJ165</f>
        <v>0</v>
      </c>
      <c r="AZ170" s="31">
        <f>AK165</f>
        <v>0</v>
      </c>
      <c r="BA170" s="32">
        <f>AL165</f>
        <v>0</v>
      </c>
      <c r="BB170" s="33">
        <f>AM165</f>
        <v>0</v>
      </c>
      <c r="BC170" s="166"/>
      <c r="BD170" s="34" t="s">
        <v>27</v>
      </c>
      <c r="BE170" s="34" t="s">
        <v>28</v>
      </c>
      <c r="BF170" s="35" t="s">
        <v>120</v>
      </c>
      <c r="BG170" s="72" t="s">
        <v>26</v>
      </c>
      <c r="BH170" s="72"/>
      <c r="BI170" s="36" t="s">
        <v>7</v>
      </c>
      <c r="BJ170" s="113" t="str">
        <f>$AQ170</f>
        <v>Quantity</v>
      </c>
      <c r="BK170" s="113" t="str">
        <f>$AR170</f>
        <v>Units</v>
      </c>
      <c r="BL170" s="485" t="str">
        <f>BL$1</f>
        <v>R</v>
      </c>
      <c r="BM170" s="31" t="str">
        <f t="shared" ref="BM170:BO170" si="153">BM$1</f>
        <v>1Omy</v>
      </c>
      <c r="BN170" s="32" t="str">
        <f t="shared" si="153"/>
        <v>2U</v>
      </c>
      <c r="BO170" s="33" t="str">
        <f t="shared" si="153"/>
        <v>3Ama</v>
      </c>
      <c r="BP170" s="191"/>
      <c r="BQ170" s="113" t="str">
        <f>$AQ170</f>
        <v>Quantity</v>
      </c>
      <c r="BR170" s="113" t="str">
        <f>$AR170</f>
        <v>Units</v>
      </c>
      <c r="BS170" s="485" t="str">
        <f>BS$1</f>
        <v>R</v>
      </c>
      <c r="BT170" s="31" t="str">
        <f t="shared" ref="BT170:BV170" si="154">BT$1</f>
        <v>1Omy</v>
      </c>
      <c r="BU170" s="32" t="str">
        <f t="shared" si="154"/>
        <v>2U</v>
      </c>
      <c r="BV170" s="33" t="str">
        <f t="shared" si="154"/>
        <v>3Ama</v>
      </c>
      <c r="BW170" s="191"/>
      <c r="BX170" s="113" t="str">
        <f>$AQ170</f>
        <v>Quantity</v>
      </c>
      <c r="BY170" s="113" t="str">
        <f>$AR170</f>
        <v>Units</v>
      </c>
      <c r="BZ170" s="485" t="str">
        <f>BZ$1</f>
        <v>1-R/U</v>
      </c>
      <c r="CA170" s="31" t="str">
        <f t="shared" ref="CA170:CC170" si="155">CA$1</f>
        <v>1-Omy/R</v>
      </c>
      <c r="CB170" s="32" t="str">
        <f t="shared" si="155"/>
        <v>1-Omy/U</v>
      </c>
      <c r="CC170" s="33" t="str">
        <f t="shared" si="155"/>
        <v>1-ROX/U</v>
      </c>
      <c r="CD170" s="191"/>
      <c r="CE170" s="113" t="str">
        <f>$AQ170</f>
        <v>Quantity</v>
      </c>
      <c r="CF170" s="113" t="str">
        <f>$AR170</f>
        <v>Units</v>
      </c>
      <c r="CG170" s="485" t="str">
        <f>CG$1</f>
        <v>R</v>
      </c>
      <c r="CH170" s="31" t="str">
        <f t="shared" ref="CH170:CJ170" si="156">CH$1</f>
        <v>1Omy</v>
      </c>
      <c r="CI170" s="32" t="str">
        <f t="shared" si="156"/>
        <v>2U</v>
      </c>
      <c r="CJ170" s="33" t="str">
        <f t="shared" si="156"/>
        <v>3Ama</v>
      </c>
      <c r="CK170" s="191"/>
      <c r="CL170" s="113" t="str">
        <f>$AQ170</f>
        <v>Quantity</v>
      </c>
      <c r="CM170" s="113" t="str">
        <f>$AR170</f>
        <v>Units</v>
      </c>
      <c r="CN170" s="485" t="str">
        <f>CN$1</f>
        <v>R</v>
      </c>
      <c r="CO170" s="31" t="str">
        <f t="shared" ref="CO170:CQ170" si="157">CO$1</f>
        <v>1Omy</v>
      </c>
      <c r="CP170" s="32" t="str">
        <f t="shared" si="157"/>
        <v>2U</v>
      </c>
      <c r="CQ170" s="33" t="str">
        <f t="shared" si="157"/>
        <v>3Ama</v>
      </c>
      <c r="CR170" s="191"/>
      <c r="CS170" s="113" t="str">
        <f>$AQ170</f>
        <v>Quantity</v>
      </c>
      <c r="CT170" s="113" t="str">
        <f>$AR170</f>
        <v>Units</v>
      </c>
      <c r="CU170" s="485" t="str">
        <f>CU$1</f>
        <v>1-R/U</v>
      </c>
      <c r="CV170" s="31" t="str">
        <f t="shared" ref="CV170:CX170" si="158">CV$1</f>
        <v>1-Omy/R</v>
      </c>
      <c r="CW170" s="32" t="str">
        <f t="shared" si="158"/>
        <v>1-Omy/U</v>
      </c>
      <c r="CX170" s="33" t="str">
        <f t="shared" si="158"/>
        <v>1-ROX/U</v>
      </c>
      <c r="CY170" s="14"/>
    </row>
    <row r="171" spans="1:104">
      <c r="A171" s="83"/>
      <c r="B171" s="83"/>
      <c r="C171" s="83"/>
      <c r="D171" s="83"/>
      <c r="E171" s="14"/>
      <c r="F171" s="14"/>
      <c r="G171" s="83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16"/>
      <c r="AA171" s="271" t="s">
        <v>48</v>
      </c>
      <c r="AB171" s="257"/>
      <c r="AC171" s="254"/>
      <c r="AD171" s="158" t="s">
        <v>49</v>
      </c>
      <c r="AE171" s="117"/>
      <c r="AF171" s="255"/>
      <c r="AG171" s="105"/>
      <c r="AH171" s="106"/>
      <c r="AI171" s="17"/>
      <c r="AJ171" s="8"/>
      <c r="AK171" s="8"/>
      <c r="AL171" s="8"/>
      <c r="AM171" s="8"/>
      <c r="AP171" s="455" t="str">
        <f>E162</f>
        <v/>
      </c>
      <c r="AQ171" s="488" t="s">
        <v>5</v>
      </c>
      <c r="AR171" s="488" t="s">
        <v>4</v>
      </c>
      <c r="AS171" s="21" t="str">
        <f>IF(ISNUMBER(AJ171),AJ171-($G163*AJ170+$G162),"")</f>
        <v/>
      </c>
      <c r="AT171" s="21" t="str">
        <f>IF(ISNUMBER(AK171),AK171-($G163*AK170+$G162),"")</f>
        <v/>
      </c>
      <c r="AU171" s="21" t="str">
        <f>IF(ISNUMBER(AL171),AL171-($G163*AL170+$G162),"")</f>
        <v/>
      </c>
      <c r="AV171" s="21" t="str">
        <f>IF(ISNUMBER(AM171),AM171-($G163*AM170+$G162),"")</f>
        <v/>
      </c>
      <c r="AW171" s="107">
        <f>$AH170</f>
        <v>0</v>
      </c>
      <c r="AX171" s="107">
        <f>$AI170</f>
        <v>0</v>
      </c>
      <c r="AY171" s="73" t="str">
        <f>IF(ISNUMBER(AJ170),AJ170,"")</f>
        <v/>
      </c>
      <c r="AZ171" s="73" t="str">
        <f>IF(ISNUMBER(AK170),AK170,"")</f>
        <v/>
      </c>
      <c r="BA171" s="73" t="str">
        <f t="shared" ref="BA171:BB171" si="159">IF(ISNUMBER(AL170),AL170,"")</f>
        <v/>
      </c>
      <c r="BB171" s="73" t="str">
        <f t="shared" si="159"/>
        <v/>
      </c>
      <c r="BC171" s="166"/>
      <c r="BD171" s="176" t="str">
        <f>$AA164</f>
        <v>•</v>
      </c>
      <c r="BE171" s="193">
        <f>$D162</f>
        <v>0</v>
      </c>
      <c r="BF171" s="124">
        <f>$B163</f>
        <v>0</v>
      </c>
      <c r="BG171" s="194" t="str">
        <f>$E162</f>
        <v/>
      </c>
      <c r="BH171" s="195"/>
      <c r="BI171" s="196" t="str">
        <f>IF(ISNUMBER($AB173),$AB173,"")</f>
        <v/>
      </c>
      <c r="BJ171" s="489" t="str">
        <f>AH2</f>
        <v>O2 flow per cells</v>
      </c>
      <c r="BK171" s="489" t="str">
        <f>AI2</f>
        <v>pmol/(s*Mill)</v>
      </c>
      <c r="BL171" s="7" t="str">
        <f>IF(ISNUMBER(AS171),AS171/AJ163,"")</f>
        <v/>
      </c>
      <c r="BM171" s="7" t="str">
        <f>IF(ISNUMBER(AT171),AT171/AK163,"")</f>
        <v/>
      </c>
      <c r="BN171" s="7" t="str">
        <f>IF(ISNUMBER(AU171),AU171/AL163,"")</f>
        <v/>
      </c>
      <c r="BO171" s="7" t="str">
        <f>IF(ISNUMBER(AV171),AV171/AM163,"")</f>
        <v/>
      </c>
      <c r="BP171" s="194" t="str">
        <f>$E162</f>
        <v/>
      </c>
      <c r="BQ171" s="6" t="s">
        <v>19</v>
      </c>
      <c r="BR171" s="6" t="s">
        <v>20</v>
      </c>
      <c r="BS171" s="5" t="str">
        <f>IF(ISNUMBER(BL171),BL171/$AQ169,"")</f>
        <v/>
      </c>
      <c r="BT171" s="5" t="str">
        <f>IF(ISNUMBER(BM171),BM171/$AQ169,"")</f>
        <v/>
      </c>
      <c r="BU171" s="5" t="str">
        <f>IF(ISNUMBER(BN171),BN171/$AQ169,"")</f>
        <v/>
      </c>
      <c r="BV171" s="5" t="str">
        <f>IF(ISNUMBER(BO171),BO171/$AQ169,"")</f>
        <v/>
      </c>
      <c r="BW171" s="194" t="str">
        <f>$E162</f>
        <v/>
      </c>
      <c r="BX171" s="6" t="s">
        <v>18</v>
      </c>
      <c r="BY171" s="6" t="s">
        <v>21</v>
      </c>
      <c r="BZ171" s="5" t="str">
        <f>IF(ISNUMBER(BN171),1-BL171/BN171,"")</f>
        <v/>
      </c>
      <c r="CA171" s="5" t="str">
        <f>IF(ISNUMBER(BM171),1-BM171/BL171,"")</f>
        <v/>
      </c>
      <c r="CB171" s="5" t="str">
        <f>IF(ISNUMBER(BM171),1-BM171/BN171,"")</f>
        <v/>
      </c>
      <c r="CC171" s="5" t="str">
        <f>IF(ISNUMBER(BN171),1-BO171/BN171,"")</f>
        <v/>
      </c>
      <c r="CD171" s="194" t="str">
        <f>$E162</f>
        <v/>
      </c>
      <c r="CE171" s="489" t="str">
        <f>AH3</f>
        <v>O2 flow per cells (mt: ROX-corr.)</v>
      </c>
      <c r="CF171" s="489" t="str">
        <f>AI2</f>
        <v>pmol/(s*Mill)</v>
      </c>
      <c r="CG171" s="7" t="str">
        <f>IF(ISNUMBER(BL171),BL171-$AR169,"")</f>
        <v/>
      </c>
      <c r="CH171" s="7" t="str">
        <f t="shared" ref="CH171:CJ171" si="160">IF(ISNUMBER(BM171),BM171-$AR169,"")</f>
        <v/>
      </c>
      <c r="CI171" s="7" t="str">
        <f t="shared" si="160"/>
        <v/>
      </c>
      <c r="CJ171" s="7" t="str">
        <f t="shared" si="160"/>
        <v/>
      </c>
      <c r="CK171" s="194" t="str">
        <f>$E162</f>
        <v/>
      </c>
      <c r="CL171" s="6" t="s">
        <v>3</v>
      </c>
      <c r="CM171" s="6" t="s">
        <v>1</v>
      </c>
      <c r="CN171" s="5" t="str">
        <f>IF(ISNUMBER(CG171),CG171/($AQ169-$AR169),"")</f>
        <v/>
      </c>
      <c r="CO171" s="5" t="str">
        <f t="shared" ref="CO171:CQ171" si="161">IF(ISNUMBER(CH171),CH171/($AQ169-$AR169),"")</f>
        <v/>
      </c>
      <c r="CP171" s="5" t="str">
        <f t="shared" si="161"/>
        <v/>
      </c>
      <c r="CQ171" s="5" t="str">
        <f t="shared" si="161"/>
        <v/>
      </c>
      <c r="CR171" s="194" t="str">
        <f>$E162</f>
        <v/>
      </c>
      <c r="CS171" s="6" t="s">
        <v>2</v>
      </c>
      <c r="CT171" s="6" t="s">
        <v>1</v>
      </c>
      <c r="CU171" s="5" t="str">
        <f>IF(ISNUMBER(CI171),1-CG171/CI171,"")</f>
        <v/>
      </c>
      <c r="CV171" s="5" t="str">
        <f>IF(ISNUMBER(CH171),1-CH171/CG171,"")</f>
        <v/>
      </c>
      <c r="CW171" s="5" t="str">
        <f>IF(ISNUMBER(CH171),1-CH171/CI171,"")</f>
        <v/>
      </c>
      <c r="CX171" s="5" t="str">
        <f>IF(ISNUMBER(CI171),1-CJ171/CI171,"")</f>
        <v/>
      </c>
      <c r="CY171" s="14"/>
    </row>
    <row r="172" spans="1:104">
      <c r="A172" s="83"/>
      <c r="B172" s="83"/>
      <c r="C172" s="83"/>
      <c r="D172" s="83"/>
      <c r="E172" s="83"/>
      <c r="F172" s="83"/>
      <c r="G172" s="83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26"/>
      <c r="AA172" s="272" t="s">
        <v>50</v>
      </c>
      <c r="AB172" s="258"/>
      <c r="AC172" s="259"/>
      <c r="AD172" s="158" t="s">
        <v>178</v>
      </c>
      <c r="AE172" s="256"/>
      <c r="AF172" s="255"/>
      <c r="AG172" s="274"/>
      <c r="AH172" s="275"/>
      <c r="AI172" s="275"/>
      <c r="AJ172" s="276"/>
      <c r="AK172" s="276"/>
      <c r="AL172" s="276"/>
      <c r="AM172" s="276"/>
      <c r="AN172" s="2"/>
      <c r="AO172" s="11"/>
      <c r="AP172" s="74"/>
      <c r="AQ172" s="75"/>
      <c r="AR172" s="75"/>
      <c r="AS172" s="3"/>
      <c r="AT172" s="3"/>
      <c r="AU172" s="3"/>
      <c r="AV172" s="3"/>
      <c r="AW172" s="4"/>
      <c r="AX172" s="4"/>
      <c r="AY172" s="2"/>
      <c r="AZ172" s="2"/>
      <c r="BA172" s="2"/>
      <c r="BB172" s="2"/>
      <c r="BC172" s="76"/>
      <c r="BD172" s="4"/>
      <c r="BE172" s="4"/>
      <c r="BF172" s="75"/>
      <c r="BG172" s="77"/>
      <c r="BH172" s="77"/>
      <c r="BI172" s="2"/>
      <c r="BJ172" s="4"/>
      <c r="BK172" s="4"/>
      <c r="BL172" s="3"/>
      <c r="BM172" s="3"/>
      <c r="BN172" s="3"/>
      <c r="BO172" s="3"/>
      <c r="BP172" s="14"/>
      <c r="BQ172" s="4"/>
      <c r="BR172" s="4"/>
      <c r="BS172" s="2"/>
      <c r="BT172" s="2"/>
      <c r="BU172" s="2"/>
      <c r="BV172" s="2"/>
      <c r="BW172" s="14"/>
      <c r="BX172" s="4"/>
      <c r="BY172" s="4"/>
      <c r="BZ172" s="2"/>
      <c r="CA172" s="2"/>
      <c r="CB172" s="2"/>
      <c r="CC172" s="2"/>
      <c r="CD172" s="13"/>
      <c r="CE172" s="4"/>
      <c r="CF172" s="4"/>
      <c r="CG172" s="3"/>
      <c r="CH172" s="3"/>
      <c r="CI172" s="3"/>
      <c r="CJ172" s="3"/>
      <c r="CK172" s="14"/>
      <c r="CL172" s="4"/>
      <c r="CM172" s="4"/>
      <c r="CN172" s="2"/>
      <c r="CO172" s="2"/>
      <c r="CP172" s="2"/>
      <c r="CQ172" s="2"/>
      <c r="CR172" s="14"/>
      <c r="CS172" s="4"/>
      <c r="CT172" s="4"/>
      <c r="CU172" s="2"/>
      <c r="CV172" s="2"/>
      <c r="CW172" s="2"/>
      <c r="CX172" s="2"/>
      <c r="CY172" s="14"/>
    </row>
    <row r="173" spans="1:104">
      <c r="A173" s="83"/>
      <c r="B173" s="83"/>
      <c r="C173" s="83"/>
      <c r="D173" s="83"/>
      <c r="E173" s="83"/>
      <c r="F173" s="83"/>
      <c r="G173" s="83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26"/>
      <c r="AA173" s="271" t="s">
        <v>51</v>
      </c>
      <c r="AB173" s="260"/>
      <c r="AC173" s="261"/>
      <c r="AD173" s="262" t="s">
        <v>52</v>
      </c>
      <c r="AE173" s="263">
        <v>-2</v>
      </c>
      <c r="AF173" s="255"/>
      <c r="AG173" s="274"/>
      <c r="AH173" s="274"/>
      <c r="AI173" s="274"/>
      <c r="AJ173" s="145"/>
      <c r="AK173" s="145"/>
      <c r="AL173" s="145"/>
      <c r="AM173" s="145"/>
      <c r="AN173" s="133"/>
      <c r="AO173" s="181"/>
      <c r="AP173" s="74"/>
      <c r="AQ173" s="142"/>
      <c r="AR173" s="142"/>
      <c r="AS173" s="135"/>
      <c r="AT173" s="135"/>
      <c r="AU173" s="135"/>
      <c r="AV173" s="135"/>
      <c r="AW173" s="127"/>
      <c r="AX173" s="127"/>
      <c r="AY173" s="133"/>
      <c r="AZ173" s="133"/>
      <c r="BA173" s="133"/>
      <c r="BB173" s="133"/>
      <c r="BC173" s="166"/>
      <c r="BD173" s="127"/>
      <c r="BE173" s="127"/>
      <c r="BF173" s="142"/>
      <c r="BG173" s="183"/>
      <c r="BH173" s="183"/>
      <c r="BI173" s="133"/>
      <c r="BJ173" s="127"/>
      <c r="BK173" s="127"/>
      <c r="BL173" s="135"/>
      <c r="BM173" s="135"/>
      <c r="BN173" s="135"/>
      <c r="BO173" s="135"/>
      <c r="BP173" s="14"/>
      <c r="BQ173" s="127"/>
      <c r="BR173" s="127"/>
      <c r="BS173" s="133"/>
      <c r="BT173" s="133"/>
      <c r="BU173" s="133"/>
      <c r="BV173" s="133"/>
      <c r="BW173" s="14"/>
      <c r="BX173" s="127"/>
      <c r="BY173" s="127"/>
      <c r="BZ173" s="133"/>
      <c r="CA173" s="133"/>
      <c r="CB173" s="133"/>
      <c r="CC173" s="133"/>
      <c r="CD173" s="13"/>
      <c r="CE173" s="127"/>
      <c r="CF173" s="127"/>
      <c r="CG173" s="135"/>
      <c r="CH173" s="135"/>
      <c r="CI173" s="135"/>
      <c r="CJ173" s="135"/>
      <c r="CK173" s="14"/>
      <c r="CL173" s="127"/>
      <c r="CM173" s="127"/>
      <c r="CN173" s="133"/>
      <c r="CO173" s="133"/>
      <c r="CP173" s="133"/>
      <c r="CQ173" s="133"/>
      <c r="CR173" s="14"/>
      <c r="CS173" s="127"/>
      <c r="CT173" s="127"/>
      <c r="CU173" s="133"/>
      <c r="CV173" s="133"/>
      <c r="CW173" s="133"/>
      <c r="CX173" s="133"/>
      <c r="CY173" s="14"/>
    </row>
    <row r="174" spans="1:104" ht="13.5" thickBot="1">
      <c r="A174" s="83"/>
      <c r="B174" s="83"/>
      <c r="C174" s="83"/>
      <c r="D174" s="83"/>
      <c r="E174" s="83"/>
      <c r="F174" s="83"/>
      <c r="G174" s="83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26"/>
      <c r="AA174" s="273" t="s">
        <v>53</v>
      </c>
      <c r="AB174" s="264">
        <v>2</v>
      </c>
      <c r="AC174" s="265" t="s">
        <v>54</v>
      </c>
      <c r="AD174" s="266" t="s">
        <v>55</v>
      </c>
      <c r="AE174" s="267">
        <v>2.5000000000000001E-2</v>
      </c>
      <c r="AF174" s="268"/>
      <c r="AG174" s="274"/>
      <c r="AH174" s="274"/>
      <c r="AI174" s="274"/>
      <c r="AJ174" s="145"/>
      <c r="AK174" s="145"/>
      <c r="AL174" s="145"/>
      <c r="AM174" s="145"/>
      <c r="AN174" s="133"/>
      <c r="AO174" s="181"/>
      <c r="AP174" s="74"/>
      <c r="AQ174" s="142"/>
      <c r="AR174" s="142"/>
      <c r="AS174" s="135"/>
      <c r="AT174" s="135"/>
      <c r="AU174" s="135"/>
      <c r="AV174" s="135"/>
      <c r="AW174" s="127"/>
      <c r="AX174" s="127"/>
      <c r="AY174" s="133"/>
      <c r="AZ174" s="133"/>
      <c r="BA174" s="133"/>
      <c r="BB174" s="133"/>
      <c r="BC174" s="166"/>
      <c r="BD174" s="127"/>
      <c r="BE174" s="127"/>
      <c r="BF174" s="142"/>
      <c r="BG174" s="183"/>
      <c r="BH174" s="183"/>
      <c r="BI174" s="133"/>
      <c r="BJ174" s="127"/>
      <c r="BK174" s="127"/>
      <c r="BL174" s="135"/>
      <c r="BM174" s="135"/>
      <c r="BN174" s="135"/>
      <c r="BO174" s="135"/>
      <c r="BP174" s="14"/>
      <c r="BQ174" s="127"/>
      <c r="BR174" s="127"/>
      <c r="BS174" s="133"/>
      <c r="BT174" s="133"/>
      <c r="BU174" s="133"/>
      <c r="BV174" s="133"/>
      <c r="BW174" s="14"/>
      <c r="BX174" s="127"/>
      <c r="BY174" s="127"/>
      <c r="BZ174" s="133"/>
      <c r="CA174" s="133"/>
      <c r="CB174" s="133"/>
      <c r="CC174" s="133"/>
      <c r="CD174" s="13"/>
      <c r="CE174" s="127"/>
      <c r="CF174" s="127"/>
      <c r="CG174" s="135"/>
      <c r="CH174" s="135"/>
      <c r="CI174" s="135"/>
      <c r="CJ174" s="135"/>
      <c r="CK174" s="14"/>
      <c r="CL174" s="127"/>
      <c r="CM174" s="127"/>
      <c r="CN174" s="133"/>
      <c r="CO174" s="133"/>
      <c r="CP174" s="133"/>
      <c r="CQ174" s="133"/>
      <c r="CR174" s="14"/>
      <c r="CS174" s="127"/>
      <c r="CT174" s="127"/>
      <c r="CU174" s="133"/>
      <c r="CV174" s="133"/>
      <c r="CW174" s="133"/>
      <c r="CX174" s="133"/>
      <c r="CY174" s="14"/>
    </row>
    <row r="175" spans="1:104">
      <c r="A175" s="83"/>
      <c r="B175" s="83"/>
      <c r="C175" s="83"/>
      <c r="D175" s="83"/>
      <c r="E175" s="83"/>
      <c r="F175" s="83"/>
      <c r="G175" s="83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26"/>
      <c r="AH175" s="127"/>
      <c r="AI175" s="127"/>
      <c r="AJ175" s="135"/>
      <c r="AK175" s="135"/>
      <c r="AL175" s="135"/>
      <c r="AM175" s="135"/>
      <c r="AN175" s="133"/>
      <c r="AO175" s="181"/>
      <c r="AP175" s="74"/>
      <c r="AQ175" s="142"/>
      <c r="AR175" s="142"/>
      <c r="AS175" s="135"/>
      <c r="AT175" s="135"/>
      <c r="AU175" s="135"/>
      <c r="AV175" s="135"/>
      <c r="AW175" s="127"/>
      <c r="AX175" s="127"/>
      <c r="AY175" s="133"/>
      <c r="AZ175" s="133"/>
      <c r="BA175" s="133"/>
      <c r="BB175" s="133"/>
      <c r="BC175" s="166"/>
      <c r="BD175" s="127"/>
      <c r="BE175" s="127"/>
      <c r="BF175" s="142"/>
      <c r="BG175" s="183"/>
      <c r="BH175" s="183"/>
      <c r="BI175" s="133"/>
      <c r="BJ175" s="127"/>
      <c r="BK175" s="127"/>
      <c r="BL175" s="135"/>
      <c r="BM175" s="135"/>
      <c r="BN175" s="135"/>
      <c r="BO175" s="135"/>
      <c r="BP175" s="14"/>
      <c r="BQ175" s="127"/>
      <c r="BV175" s="133"/>
      <c r="BW175" s="14"/>
      <c r="BX175" s="127"/>
      <c r="BY175" s="127"/>
      <c r="BZ175" s="133"/>
      <c r="CA175" s="133"/>
      <c r="CB175" s="133"/>
      <c r="CC175" s="133"/>
      <c r="CD175" s="13"/>
      <c r="CE175" s="127"/>
      <c r="CF175" s="127"/>
      <c r="CG175" s="135"/>
      <c r="CH175" s="135"/>
      <c r="CI175" s="135"/>
      <c r="CJ175" s="135"/>
      <c r="CK175" s="14"/>
      <c r="CL175" s="127"/>
      <c r="CM175" s="127"/>
      <c r="CN175" s="133"/>
      <c r="CO175" s="133"/>
      <c r="CP175" s="133"/>
      <c r="CQ175" s="133"/>
      <c r="CR175" s="14"/>
      <c r="CS175" s="127"/>
      <c r="CT175" s="127"/>
      <c r="CU175" s="133"/>
      <c r="CV175" s="133"/>
      <c r="CW175" s="133"/>
      <c r="CX175" s="133"/>
      <c r="CY175" s="14"/>
    </row>
    <row r="176" spans="1:104">
      <c r="A176" s="83"/>
      <c r="B176" s="83"/>
      <c r="C176" s="83"/>
      <c r="D176" s="83"/>
      <c r="E176" s="83"/>
      <c r="F176" s="83"/>
      <c r="G176" s="83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26"/>
      <c r="AH176" s="127"/>
      <c r="AI176" s="127"/>
      <c r="AJ176" s="135"/>
      <c r="AK176" s="135"/>
      <c r="AL176" s="135"/>
      <c r="AM176" s="135"/>
      <c r="AN176" s="133"/>
      <c r="AO176" s="181"/>
      <c r="AP176" s="74"/>
      <c r="AQ176" s="142"/>
      <c r="AR176" s="142"/>
      <c r="AS176" s="135"/>
      <c r="AT176" s="135"/>
      <c r="AU176" s="135"/>
      <c r="AV176" s="135"/>
      <c r="AW176" s="127"/>
      <c r="AX176" s="127"/>
      <c r="AY176" s="133"/>
      <c r="AZ176" s="133"/>
      <c r="BA176" s="133"/>
      <c r="BB176" s="133"/>
      <c r="BC176" s="166"/>
      <c r="BD176" s="127"/>
      <c r="BE176" s="127"/>
      <c r="BF176" s="142"/>
      <c r="BG176" s="183"/>
      <c r="BH176" s="183"/>
      <c r="BI176" s="133"/>
      <c r="BJ176" s="127"/>
      <c r="BK176" s="127"/>
      <c r="BL176" s="135"/>
      <c r="BM176" s="135"/>
      <c r="BN176" s="135"/>
      <c r="BO176" s="135"/>
      <c r="BP176" s="14"/>
      <c r="BQ176" s="127"/>
      <c r="BV176" s="133"/>
      <c r="BW176" s="14"/>
      <c r="BX176" s="127"/>
      <c r="BY176" s="127"/>
      <c r="BZ176" s="133"/>
      <c r="CA176" s="133"/>
      <c r="CB176" s="133"/>
      <c r="CC176" s="133"/>
      <c r="CD176" s="13"/>
      <c r="CE176" s="127"/>
      <c r="CF176" s="127"/>
      <c r="CG176" s="135"/>
      <c r="CH176" s="135"/>
      <c r="CI176" s="135"/>
      <c r="CJ176" s="135"/>
      <c r="CK176" s="14"/>
      <c r="CL176" s="127"/>
      <c r="CM176" s="127"/>
      <c r="CN176" s="133"/>
      <c r="CO176" s="133"/>
      <c r="CP176" s="133"/>
      <c r="CQ176" s="133"/>
      <c r="CR176" s="14"/>
      <c r="CS176" s="127"/>
      <c r="CT176" s="127"/>
      <c r="CU176" s="133"/>
      <c r="CV176" s="133"/>
      <c r="CW176" s="133"/>
      <c r="CX176" s="133"/>
      <c r="CY176" s="14"/>
    </row>
    <row r="177" spans="1:104">
      <c r="A177" s="83"/>
      <c r="B177" s="83"/>
      <c r="C177" s="83"/>
      <c r="D177" s="83"/>
      <c r="E177" s="83"/>
      <c r="F177" s="83"/>
      <c r="G177" s="83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AH177" s="127"/>
      <c r="AI177" s="127"/>
      <c r="AJ177" s="135"/>
      <c r="AK177" s="135"/>
      <c r="AL177" s="135"/>
      <c r="AM177" s="135"/>
      <c r="AN177" s="133"/>
      <c r="AO177" s="181"/>
      <c r="AP177" s="74"/>
      <c r="AQ177" s="142"/>
      <c r="AR177" s="142"/>
      <c r="AS177" s="135"/>
      <c r="AT177" s="135"/>
      <c r="AU177" s="135"/>
      <c r="AV177" s="135"/>
      <c r="AW177" s="127"/>
      <c r="AX177" s="127"/>
      <c r="AY177" s="133"/>
      <c r="AZ177" s="133"/>
      <c r="BA177" s="133"/>
      <c r="BB177" s="133"/>
      <c r="BC177" s="166"/>
      <c r="BD177" s="127"/>
      <c r="BE177" s="127"/>
      <c r="BF177" s="142"/>
      <c r="BG177" s="183"/>
      <c r="BH177" s="183"/>
      <c r="BI177" s="133"/>
      <c r="BJ177" s="127"/>
      <c r="BK177" s="127"/>
      <c r="BL177" s="135"/>
      <c r="BM177" s="135"/>
      <c r="BN177" s="135"/>
      <c r="BO177" s="135"/>
      <c r="BP177" s="14"/>
      <c r="BQ177" s="127"/>
      <c r="BV177" s="133"/>
      <c r="BW177" s="14"/>
      <c r="BX177" s="127"/>
      <c r="BY177" s="127"/>
      <c r="BZ177" s="133"/>
      <c r="CA177" s="133"/>
      <c r="CB177" s="133"/>
      <c r="CC177" s="133"/>
      <c r="CD177" s="13"/>
      <c r="CE177" s="127"/>
      <c r="CF177" s="127"/>
      <c r="CG177" s="135"/>
      <c r="CH177" s="135"/>
      <c r="CI177" s="135"/>
      <c r="CJ177" s="135"/>
      <c r="CK177" s="14"/>
      <c r="CL177" s="127"/>
      <c r="CM177" s="127"/>
      <c r="CN177" s="133"/>
      <c r="CO177" s="133"/>
      <c r="CP177" s="133"/>
      <c r="CQ177" s="133"/>
      <c r="CR177" s="14"/>
      <c r="CS177" s="127"/>
      <c r="CT177" s="127"/>
      <c r="CU177" s="133"/>
      <c r="CV177" s="133"/>
      <c r="CW177" s="133"/>
      <c r="CX177" s="133"/>
      <c r="CY177" s="14"/>
    </row>
    <row r="178" spans="1:104">
      <c r="A178" s="184"/>
      <c r="B178" s="133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26"/>
      <c r="AH178" s="127"/>
      <c r="AI178" s="127"/>
      <c r="AJ178" s="135"/>
      <c r="AK178" s="135"/>
      <c r="AL178" s="135"/>
      <c r="AM178" s="135"/>
      <c r="AN178" s="133"/>
      <c r="AO178" s="181"/>
      <c r="AP178" s="74"/>
      <c r="AQ178" s="142"/>
      <c r="AR178" s="142"/>
      <c r="AS178" s="26" t="str">
        <f>IF(ISNUMBER(AJ178),AJ178-($D171*AJ177+$E171),"")</f>
        <v/>
      </c>
      <c r="AT178" s="26" t="str">
        <f>IF(ISNUMBER(AK178),AK178-($D171*AK177+$E171),"")</f>
        <v/>
      </c>
      <c r="AU178" s="26"/>
      <c r="AV178" s="26" t="str">
        <f>IF(ISNUMBER(AM178),AM178-($D171*AM177+$E171),"")</f>
        <v/>
      </c>
      <c r="AW178" s="127"/>
      <c r="AX178" s="127"/>
      <c r="AY178" s="133"/>
      <c r="AZ178" s="133"/>
      <c r="BA178" s="133"/>
      <c r="BB178" s="133"/>
      <c r="BC178" s="166"/>
      <c r="BD178" s="127"/>
      <c r="BE178" s="127"/>
      <c r="BF178" s="142"/>
      <c r="BG178" s="183"/>
      <c r="BH178" s="183"/>
      <c r="BI178" s="133"/>
      <c r="BJ178" s="127"/>
      <c r="BK178" s="127"/>
      <c r="BL178" s="78" t="str">
        <f>IF(ISNUMBER(AS178),AS178/AJ170,"")</f>
        <v/>
      </c>
      <c r="BM178" s="78" t="str">
        <f>IF(ISNUMBER(AT178),AT178/AK170,"")</f>
        <v/>
      </c>
      <c r="BN178" s="78"/>
      <c r="BO178" s="78" t="str">
        <f>IF(ISNUMBER(AV178),AV178/AM170,"")</f>
        <v/>
      </c>
      <c r="BP178" s="117"/>
      <c r="BQ178" s="141"/>
      <c r="BV178" s="24"/>
      <c r="BW178" s="117"/>
      <c r="BX178" s="141"/>
      <c r="BY178" s="141"/>
      <c r="BZ178" s="27" t="s">
        <v>0</v>
      </c>
      <c r="CA178" s="24" t="str">
        <f>IF(ISNUMBER(BL178),1-BL178/BM178,"")</f>
        <v/>
      </c>
      <c r="CB178" s="24"/>
      <c r="CC178" s="24"/>
      <c r="CD178" s="197"/>
      <c r="CE178" s="141"/>
      <c r="CF178" s="141"/>
      <c r="CG178" s="147"/>
      <c r="CH178" s="147"/>
      <c r="CI178" s="147"/>
      <c r="CJ178" s="147"/>
      <c r="CK178" s="117"/>
      <c r="CL178" s="141"/>
      <c r="CM178" s="141"/>
      <c r="CN178" s="134"/>
      <c r="CO178" s="134"/>
      <c r="CP178" s="134"/>
      <c r="CQ178" s="134"/>
      <c r="CR178" s="117"/>
      <c r="CS178" s="141"/>
      <c r="CT178" s="141"/>
      <c r="CU178" s="134"/>
      <c r="CV178" s="134"/>
      <c r="CW178" s="134"/>
      <c r="CX178" s="134"/>
      <c r="CY178" s="117"/>
    </row>
    <row r="179" spans="1:104">
      <c r="A179" s="184"/>
      <c r="B179" s="133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26"/>
      <c r="AH179" s="127"/>
      <c r="AI179" s="127"/>
      <c r="AJ179" s="135"/>
      <c r="AK179" s="135"/>
      <c r="AL179" s="135"/>
      <c r="AM179" s="135"/>
      <c r="AN179" s="133"/>
      <c r="AO179" s="181"/>
      <c r="AP179" s="74"/>
      <c r="AQ179" s="142"/>
      <c r="AR179" s="142"/>
      <c r="AS179" s="147"/>
      <c r="AT179" s="147"/>
      <c r="AU179" s="147"/>
      <c r="AV179" s="147"/>
      <c r="AW179" s="127"/>
      <c r="AX179" s="127"/>
      <c r="AY179" s="133"/>
      <c r="AZ179" s="133"/>
      <c r="BA179" s="133"/>
      <c r="BB179" s="133"/>
      <c r="BC179" s="166"/>
      <c r="BD179" s="127"/>
      <c r="BE179" s="127"/>
      <c r="BF179" s="142"/>
      <c r="BG179" s="183"/>
      <c r="BH179" s="183"/>
      <c r="BI179" s="133"/>
      <c r="BJ179" s="127"/>
      <c r="BK179" s="127"/>
      <c r="BL179" s="147"/>
      <c r="BM179" s="147"/>
      <c r="BN179" s="147"/>
      <c r="BO179" s="147"/>
      <c r="BP179" s="117"/>
      <c r="BQ179" s="141"/>
      <c r="BV179" s="134"/>
      <c r="BW179" s="117"/>
      <c r="BX179" s="141"/>
      <c r="BY179" s="141"/>
      <c r="BZ179" s="134"/>
      <c r="CA179" s="134"/>
      <c r="CB179" s="134"/>
      <c r="CC179" s="134"/>
      <c r="CD179" s="197"/>
      <c r="CE179" s="141"/>
      <c r="CF179" s="141"/>
      <c r="CG179" s="147"/>
      <c r="CH179" s="147"/>
      <c r="CI179" s="147"/>
      <c r="CJ179" s="147"/>
      <c r="CK179" s="117"/>
      <c r="CL179" s="141"/>
      <c r="CM179" s="141"/>
      <c r="CN179" s="134"/>
      <c r="CO179" s="134"/>
      <c r="CP179" s="134"/>
      <c r="CQ179" s="134"/>
      <c r="CR179" s="117"/>
      <c r="CS179" s="141"/>
      <c r="CT179" s="141"/>
      <c r="CU179" s="134"/>
      <c r="CV179" s="134"/>
      <c r="CW179" s="134"/>
      <c r="CX179" s="134"/>
      <c r="CY179" s="117"/>
    </row>
    <row r="180" spans="1:104" ht="13.5" thickBot="1">
      <c r="A180" s="460" t="s">
        <v>68</v>
      </c>
      <c r="B180" s="198" t="str">
        <f>$G$22</f>
        <v>DatLab 7 Template 16-08-02</v>
      </c>
      <c r="C180" s="199"/>
      <c r="D180" s="199"/>
      <c r="E180" s="199"/>
      <c r="F180" s="199"/>
      <c r="G180" s="199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1"/>
      <c r="AA180" s="202"/>
      <c r="AB180" s="202"/>
      <c r="AC180" s="202"/>
      <c r="AD180" s="202"/>
      <c r="AE180" s="202"/>
      <c r="AF180" s="202"/>
      <c r="AG180" s="202"/>
      <c r="AH180" s="12" t="str">
        <f>$B180</f>
        <v>DatLab 7 Template 16-08-02</v>
      </c>
      <c r="AI180" s="161"/>
      <c r="AJ180" s="203"/>
      <c r="AK180" s="203"/>
      <c r="AL180" s="203"/>
      <c r="AM180" s="203"/>
      <c r="AN180" s="204"/>
      <c r="AO180" s="205"/>
      <c r="AP180" s="206"/>
      <c r="AQ180" s="79" t="str">
        <f>$B180</f>
        <v>DatLab 7 Template 16-08-02</v>
      </c>
      <c r="AR180" s="161"/>
      <c r="AS180" s="203"/>
      <c r="AT180" s="203"/>
      <c r="AU180" s="203"/>
      <c r="AV180" s="203"/>
      <c r="AW180" s="161"/>
      <c r="AX180" s="161"/>
      <c r="AY180" s="204"/>
      <c r="AZ180" s="204"/>
      <c r="BA180" s="204"/>
      <c r="BB180" s="204"/>
      <c r="BC180" s="207"/>
      <c r="BD180" s="161"/>
      <c r="BE180" s="161"/>
      <c r="BF180" s="61"/>
      <c r="BG180" s="208"/>
      <c r="BH180" s="208"/>
      <c r="BI180" s="204"/>
      <c r="BJ180" s="79" t="str">
        <f>$B180</f>
        <v>DatLab 7 Template 16-08-02</v>
      </c>
      <c r="BK180" s="161"/>
      <c r="BL180" s="203"/>
      <c r="BM180" s="203"/>
      <c r="BN180" s="203"/>
      <c r="BO180" s="203"/>
      <c r="BP180" s="209"/>
      <c r="BQ180" s="79" t="str">
        <f>$B180</f>
        <v>DatLab 7 Template 16-08-02</v>
      </c>
      <c r="BR180" s="202"/>
      <c r="BS180" s="199"/>
      <c r="BT180" s="199"/>
      <c r="BU180" s="199"/>
      <c r="BV180" s="204"/>
      <c r="BW180" s="209"/>
      <c r="BX180" s="79" t="str">
        <f>$B180</f>
        <v>DatLab 7 Template 16-08-02</v>
      </c>
      <c r="BY180" s="161"/>
      <c r="BZ180" s="204"/>
      <c r="CA180" s="204"/>
      <c r="CB180" s="204"/>
      <c r="CC180" s="204"/>
      <c r="CD180" s="210"/>
      <c r="CE180" s="79" t="str">
        <f>$B180</f>
        <v>DatLab 7 Template 16-08-02</v>
      </c>
      <c r="CF180" s="161"/>
      <c r="CG180" s="203"/>
      <c r="CH180" s="203"/>
      <c r="CI180" s="203"/>
      <c r="CJ180" s="203"/>
      <c r="CK180" s="209"/>
      <c r="CL180" s="79" t="str">
        <f>$B180</f>
        <v>DatLab 7 Template 16-08-02</v>
      </c>
      <c r="CM180" s="161"/>
      <c r="CN180" s="204"/>
      <c r="CO180" s="204"/>
      <c r="CP180" s="204"/>
      <c r="CQ180" s="204"/>
      <c r="CR180" s="209"/>
      <c r="CS180" s="79" t="str">
        <f>$B180</f>
        <v>DatLab 7 Template 16-08-02</v>
      </c>
      <c r="CT180" s="161"/>
      <c r="CU180" s="204"/>
      <c r="CV180" s="204"/>
      <c r="CW180" s="204"/>
      <c r="CX180" s="204"/>
      <c r="CY180" s="209"/>
    </row>
    <row r="181" spans="1:104">
      <c r="A181" s="331" t="s">
        <v>111</v>
      </c>
      <c r="B181" s="285" t="str">
        <f>AA184</f>
        <v>•</v>
      </c>
      <c r="C181" s="277"/>
      <c r="D181" s="30"/>
      <c r="F181" s="55" t="s">
        <v>16</v>
      </c>
      <c r="G181" s="56">
        <f>AC185</f>
        <v>0</v>
      </c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425"/>
      <c r="AC181" s="110"/>
      <c r="AD181" s="110"/>
      <c r="AE181" s="110"/>
      <c r="AF181" s="110"/>
      <c r="AG181" s="110"/>
      <c r="AH181" s="110"/>
      <c r="AI181" s="180" t="s">
        <v>65</v>
      </c>
      <c r="AJ181" s="485" t="str">
        <f>AJ$1</f>
        <v>R</v>
      </c>
      <c r="AK181" s="31" t="str">
        <f t="shared" ref="AK181:AM181" si="162">AK$1</f>
        <v>1Omy</v>
      </c>
      <c r="AL181" s="32" t="str">
        <f t="shared" si="162"/>
        <v>2U</v>
      </c>
      <c r="AM181" s="33" t="str">
        <f t="shared" si="162"/>
        <v>3Ama</v>
      </c>
      <c r="AN181" s="133"/>
      <c r="AO181" s="181"/>
      <c r="AP181" s="74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8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3"/>
      <c r="BR181" s="143"/>
      <c r="BS181" s="143"/>
      <c r="BT181" s="143"/>
      <c r="BU181" s="143"/>
      <c r="BV181" s="143"/>
      <c r="BW181" s="14"/>
      <c r="BY181" s="143"/>
      <c r="BZ181" s="143"/>
      <c r="CA181" s="143"/>
      <c r="CB181" s="143"/>
      <c r="CC181" s="143"/>
      <c r="CD181" s="13"/>
      <c r="CF181" s="143"/>
      <c r="CG181" s="143"/>
      <c r="CH181" s="143"/>
      <c r="CI181" s="143"/>
      <c r="CJ181" s="143"/>
      <c r="CK181" s="13"/>
      <c r="CM181" s="143"/>
      <c r="CN181" s="143"/>
      <c r="CO181" s="143"/>
      <c r="CP181" s="143"/>
      <c r="CQ181" s="143"/>
      <c r="CR181" s="13"/>
      <c r="CT181" s="143"/>
      <c r="CU181" s="143"/>
      <c r="CV181" s="143"/>
      <c r="CW181" s="143"/>
      <c r="CX181" s="143"/>
      <c r="CY181" s="13"/>
    </row>
    <row r="182" spans="1:104">
      <c r="A182" s="452" t="str">
        <f>E182</f>
        <v/>
      </c>
      <c r="B182" s="286" t="s">
        <v>26</v>
      </c>
      <c r="C182" s="88">
        <f>AB187</f>
        <v>0</v>
      </c>
      <c r="D182" s="88">
        <f>AB189</f>
        <v>0</v>
      </c>
      <c r="E182" s="278" t="str">
        <f>IF(ISNUMBER(AB190),AB190+0.01*AB191,"")</f>
        <v/>
      </c>
      <c r="F182" s="279" t="s">
        <v>10</v>
      </c>
      <c r="G182" s="98">
        <f>AE193</f>
        <v>-2</v>
      </c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240" t="str">
        <f>$E182</f>
        <v/>
      </c>
      <c r="AA182" s="176"/>
      <c r="AB182" s="176"/>
      <c r="AC182" s="176"/>
      <c r="AD182" s="176"/>
      <c r="AE182" s="176"/>
      <c r="AF182" s="176"/>
      <c r="AG182" s="176"/>
      <c r="AH182" s="57" t="s">
        <v>215</v>
      </c>
      <c r="AI182" s="58" t="s">
        <v>12</v>
      </c>
      <c r="AJ182" s="182">
        <f>AJ186</f>
        <v>0</v>
      </c>
      <c r="AK182" s="182">
        <f t="shared" ref="AK182:AM182" si="163">AK186</f>
        <v>0</v>
      </c>
      <c r="AL182" s="182">
        <f t="shared" si="163"/>
        <v>0</v>
      </c>
      <c r="AM182" s="182">
        <f t="shared" si="163"/>
        <v>0</v>
      </c>
      <c r="AN182" s="133"/>
      <c r="AO182" s="181"/>
      <c r="AP182" s="74"/>
      <c r="AQ182" s="142"/>
      <c r="AR182" s="142"/>
      <c r="AS182" s="135"/>
      <c r="AT182" s="135"/>
      <c r="AU182" s="135"/>
      <c r="AV182" s="135"/>
      <c r="AW182" s="127"/>
      <c r="AX182" s="127"/>
      <c r="AY182" s="133"/>
      <c r="AZ182" s="133"/>
      <c r="BA182" s="133"/>
      <c r="BB182" s="133"/>
      <c r="BC182" s="166"/>
      <c r="BD182" s="127"/>
      <c r="BE182" s="127"/>
      <c r="BF182" s="142"/>
      <c r="BG182" s="183"/>
      <c r="BH182" s="183"/>
      <c r="BI182" s="133"/>
      <c r="BJ182" s="127"/>
      <c r="BK182" s="127"/>
      <c r="BL182" s="135"/>
      <c r="BM182" s="135"/>
      <c r="BN182" s="135"/>
      <c r="BO182" s="135"/>
      <c r="BP182" s="14"/>
      <c r="BQ182" s="127"/>
      <c r="BR182" s="127"/>
      <c r="BS182" s="133"/>
      <c r="BT182" s="133"/>
      <c r="BU182" s="133"/>
      <c r="BV182" s="133"/>
      <c r="BW182" s="14"/>
      <c r="BX182" s="127"/>
      <c r="BY182" s="127"/>
      <c r="BZ182" s="133"/>
      <c r="CA182" s="133"/>
      <c r="CB182" s="133"/>
      <c r="CC182" s="133"/>
      <c r="CD182" s="13"/>
      <c r="CE182" s="127"/>
      <c r="CF182" s="127"/>
      <c r="CG182" s="135"/>
      <c r="CH182" s="135"/>
      <c r="CI182" s="135"/>
      <c r="CJ182" s="135"/>
      <c r="CK182" s="14"/>
      <c r="CL182" s="127"/>
      <c r="CM182" s="127"/>
      <c r="CN182" s="133"/>
      <c r="CO182" s="133"/>
      <c r="CP182" s="133"/>
      <c r="CQ182" s="133"/>
      <c r="CR182" s="14"/>
      <c r="CS182" s="127"/>
      <c r="CT182" s="127"/>
      <c r="CU182" s="133"/>
      <c r="CV182" s="133"/>
      <c r="CW182" s="133"/>
      <c r="CX182" s="133"/>
      <c r="CY182" s="14"/>
    </row>
    <row r="183" spans="1:104" ht="13.5" thickBot="1">
      <c r="A183" s="457" t="s">
        <v>84</v>
      </c>
      <c r="B183" s="280">
        <f>AB188</f>
        <v>0</v>
      </c>
      <c r="C183" s="281" t="s">
        <v>35</v>
      </c>
      <c r="D183" s="281" t="s">
        <v>181</v>
      </c>
      <c r="E183" s="22">
        <f>E184/G184</f>
        <v>0</v>
      </c>
      <c r="F183" s="279" t="s">
        <v>11</v>
      </c>
      <c r="G183" s="99">
        <f>AE194</f>
        <v>2.5000000000000001E-2</v>
      </c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463" t="s">
        <v>80</v>
      </c>
      <c r="AA183" s="133" t="s">
        <v>83</v>
      </c>
      <c r="AB183" s="51"/>
      <c r="AC183" s="110" t="str">
        <f>$G$3</f>
        <v>DatLab 7</v>
      </c>
      <c r="AD183" s="51"/>
      <c r="AE183" s="51"/>
      <c r="AF183" s="96"/>
      <c r="AG183" s="51"/>
      <c r="AH183" s="59" t="s">
        <v>8</v>
      </c>
      <c r="AI183" s="59" t="s">
        <v>183</v>
      </c>
      <c r="AJ183" s="60">
        <f>$E183-($E183*AJ182/1000)/2</f>
        <v>0</v>
      </c>
      <c r="AK183" s="60">
        <f>$E183-($E183*(SUM(AJ182:AK182))/1000)/2</f>
        <v>0</v>
      </c>
      <c r="AL183" s="60">
        <f>$E183-($E183*(SUM(AJ182:AL182))/1000)/2</f>
        <v>0</v>
      </c>
      <c r="AM183" s="60">
        <f>$E183-($E183*(SUM(AJ182:AM182))/1000)/2</f>
        <v>0</v>
      </c>
      <c r="AN183" s="133"/>
      <c r="AO183" s="181"/>
      <c r="AP183" s="74"/>
      <c r="AQ183" s="142"/>
      <c r="AR183" s="142"/>
      <c r="AS183" s="135"/>
      <c r="AT183" s="135"/>
      <c r="AU183" s="135"/>
      <c r="AV183" s="135"/>
      <c r="AW183" s="127"/>
      <c r="AX183" s="127"/>
      <c r="AY183" s="133"/>
      <c r="AZ183" s="133"/>
      <c r="BA183" s="133"/>
      <c r="BB183" s="133"/>
      <c r="BC183" s="166"/>
      <c r="BD183" s="127"/>
      <c r="BE183" s="127"/>
      <c r="BF183" s="142"/>
      <c r="BG183" s="183"/>
      <c r="BH183" s="183"/>
      <c r="BI183" s="133"/>
      <c r="BJ183" s="127"/>
      <c r="BK183" s="127"/>
      <c r="BL183" s="135"/>
      <c r="BM183" s="135"/>
      <c r="BN183" s="135"/>
      <c r="BO183" s="135"/>
      <c r="BP183" s="14"/>
      <c r="BQ183" s="127"/>
      <c r="BR183" s="127"/>
      <c r="BS183" s="133"/>
      <c r="BT183" s="133"/>
      <c r="BU183" s="133"/>
      <c r="BV183" s="133"/>
      <c r="BW183" s="14"/>
      <c r="BX183" s="127"/>
      <c r="BY183" s="127"/>
      <c r="BZ183" s="133"/>
      <c r="CA183" s="133"/>
      <c r="CB183" s="133"/>
      <c r="CC183" s="133"/>
      <c r="CD183" s="13"/>
      <c r="CE183" s="127"/>
      <c r="CF183" s="127"/>
      <c r="CG183" s="135"/>
      <c r="CH183" s="135"/>
      <c r="CI183" s="135"/>
      <c r="CJ183" s="135"/>
      <c r="CK183" s="14"/>
      <c r="CL183" s="127"/>
      <c r="CM183" s="127"/>
      <c r="CN183" s="133"/>
      <c r="CO183" s="133"/>
      <c r="CP183" s="133"/>
      <c r="CQ183" s="133"/>
      <c r="CR183" s="14"/>
      <c r="CS183" s="127"/>
      <c r="CT183" s="127"/>
      <c r="CU183" s="133"/>
      <c r="CV183" s="133"/>
      <c r="CW183" s="133"/>
      <c r="CX183" s="133"/>
      <c r="CY183" s="14"/>
      <c r="CZ183" s="10" t="s">
        <v>9</v>
      </c>
    </row>
    <row r="184" spans="1:104" ht="14.25" thickTop="1" thickBot="1">
      <c r="A184" s="184"/>
      <c r="B184" s="282">
        <f>AB186</f>
        <v>0</v>
      </c>
      <c r="C184" s="283" t="s">
        <v>7</v>
      </c>
      <c r="D184" s="283" t="s">
        <v>182</v>
      </c>
      <c r="E184" s="100">
        <f>AB193</f>
        <v>0</v>
      </c>
      <c r="F184" s="284" t="s">
        <v>36</v>
      </c>
      <c r="G184" s="62">
        <f>AB194</f>
        <v>2</v>
      </c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241" t="s">
        <v>33</v>
      </c>
      <c r="AA184" s="211" t="s">
        <v>177</v>
      </c>
      <c r="AB184" s="242"/>
      <c r="AC184" s="242"/>
      <c r="AD184" s="242"/>
      <c r="AE184" s="242"/>
      <c r="AF184" s="243"/>
      <c r="AG184" s="117"/>
      <c r="AH184" s="117"/>
      <c r="AI184" s="117"/>
      <c r="AJ184" s="117"/>
      <c r="AK184" s="117"/>
      <c r="AL184" s="117"/>
      <c r="AM184" s="117"/>
      <c r="AP184" s="74"/>
      <c r="AS184" s="135"/>
      <c r="AT184" s="135"/>
      <c r="AU184" s="135"/>
      <c r="AV184" s="135"/>
      <c r="BC184" s="166"/>
      <c r="BD184" s="127"/>
      <c r="BE184" s="127"/>
      <c r="BF184" s="142"/>
      <c r="BG184" s="183"/>
      <c r="BH184" s="183"/>
      <c r="BI184" s="133"/>
      <c r="BJ184" s="127"/>
      <c r="BK184" s="127"/>
      <c r="BL184" s="135"/>
      <c r="BM184" s="135"/>
      <c r="BN184" s="135"/>
      <c r="BO184" s="135"/>
      <c r="BP184" s="14"/>
      <c r="BQ184" s="127"/>
      <c r="BR184" s="127"/>
      <c r="BS184" s="133"/>
      <c r="BT184" s="133"/>
      <c r="BU184" s="133"/>
      <c r="BV184" s="133"/>
      <c r="BW184" s="14"/>
      <c r="BX184" s="127"/>
      <c r="BY184" s="127"/>
      <c r="BZ184" s="133"/>
      <c r="CA184" s="133"/>
      <c r="CB184" s="133"/>
      <c r="CC184" s="133"/>
      <c r="CD184" s="13"/>
      <c r="CE184" s="127"/>
      <c r="CF184" s="127"/>
      <c r="CG184" s="135"/>
      <c r="CH184" s="135"/>
      <c r="CI184" s="135"/>
      <c r="CJ184" s="135"/>
      <c r="CK184" s="14"/>
      <c r="CL184" s="127"/>
      <c r="CM184" s="127"/>
      <c r="CN184" s="133"/>
      <c r="CO184" s="133"/>
      <c r="CP184" s="133"/>
      <c r="CQ184" s="133"/>
      <c r="CR184" s="14"/>
      <c r="CS184" s="127"/>
      <c r="CT184" s="127"/>
      <c r="CU184" s="133"/>
      <c r="CV184" s="133"/>
      <c r="CW184" s="133"/>
      <c r="CX184" s="133"/>
      <c r="CY184" s="14"/>
      <c r="CZ184" s="101" t="s">
        <v>66</v>
      </c>
    </row>
    <row r="185" spans="1:104" ht="13.5" thickBot="1">
      <c r="A185" s="83" t="s">
        <v>69</v>
      </c>
      <c r="B185" s="63"/>
      <c r="C185" s="134"/>
      <c r="D185" s="41"/>
      <c r="E185" s="41"/>
      <c r="F185" s="469" t="s">
        <v>166</v>
      </c>
      <c r="G185" s="469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16"/>
      <c r="AA185" s="269"/>
      <c r="AB185" s="244" t="s">
        <v>56</v>
      </c>
      <c r="AC185" s="245"/>
      <c r="AD185" s="246" t="s">
        <v>37</v>
      </c>
      <c r="AE185" s="247" t="s">
        <v>38</v>
      </c>
      <c r="AF185" s="248"/>
      <c r="AG185" s="102"/>
      <c r="AH185" s="15"/>
      <c r="AI185" s="15"/>
      <c r="AJ185" s="485"/>
      <c r="AK185" s="31"/>
      <c r="AL185" s="32"/>
      <c r="AM185" s="33"/>
      <c r="AN185" s="133"/>
      <c r="AO185" s="181"/>
      <c r="AP185" s="74"/>
      <c r="AS185" s="135"/>
      <c r="AT185" s="135"/>
      <c r="AU185" s="135"/>
      <c r="AV185" s="135"/>
      <c r="AW185" s="127"/>
      <c r="AX185" s="127"/>
      <c r="AY185" s="133"/>
      <c r="AZ185" s="133"/>
      <c r="BA185" s="133"/>
      <c r="BB185" s="133"/>
      <c r="BC185" s="166"/>
      <c r="BD185" s="127"/>
      <c r="BE185" s="127"/>
      <c r="BF185" s="142"/>
      <c r="BG185" s="183"/>
      <c r="BH185" s="183"/>
      <c r="BI185" s="133"/>
      <c r="BJ185" s="127"/>
      <c r="BK185" s="127"/>
      <c r="BL185" s="135"/>
      <c r="BM185" s="135"/>
      <c r="BN185" s="135"/>
      <c r="BO185" s="135"/>
      <c r="BP185" s="14"/>
      <c r="BQ185" s="127"/>
      <c r="BR185" s="127"/>
      <c r="BS185" s="133"/>
      <c r="BT185" s="133"/>
      <c r="BU185" s="133"/>
      <c r="BV185" s="133"/>
      <c r="BW185" s="14"/>
      <c r="BX185" s="127"/>
      <c r="BY185" s="127"/>
      <c r="BZ185" s="133"/>
      <c r="CA185" s="133"/>
      <c r="CB185" s="133"/>
      <c r="CC185" s="133"/>
      <c r="CD185" s="13"/>
      <c r="CE185" s="127"/>
      <c r="CF185" s="127"/>
      <c r="CG185" s="135"/>
      <c r="CH185" s="135"/>
      <c r="CI185" s="135"/>
      <c r="CJ185" s="135"/>
      <c r="CK185" s="14"/>
      <c r="CL185" s="127"/>
      <c r="CM185" s="127"/>
      <c r="CN185" s="133"/>
      <c r="CO185" s="133"/>
      <c r="CP185" s="133"/>
      <c r="CQ185" s="133"/>
      <c r="CR185" s="14"/>
      <c r="CS185" s="127"/>
      <c r="CT185" s="127"/>
      <c r="CU185" s="133"/>
      <c r="CV185" s="133"/>
      <c r="CW185" s="133"/>
      <c r="CX185" s="133"/>
      <c r="CY185" s="14"/>
    </row>
    <row r="186" spans="1:104">
      <c r="A186" s="9" t="s">
        <v>70</v>
      </c>
      <c r="B186" s="83"/>
      <c r="C186" s="13"/>
      <c r="D186" s="185"/>
      <c r="E186" s="8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26"/>
      <c r="AA186" s="270" t="s">
        <v>39</v>
      </c>
      <c r="AB186" s="249"/>
      <c r="AC186" s="250"/>
      <c r="AD186" s="251" t="s">
        <v>40</v>
      </c>
      <c r="AE186" s="247"/>
      <c r="AF186" s="252"/>
      <c r="AG186" s="102"/>
      <c r="AH186" s="186"/>
      <c r="AI186" s="186"/>
      <c r="AJ186" s="133"/>
      <c r="AK186" s="133"/>
      <c r="AL186" s="133"/>
      <c r="AM186" s="133"/>
      <c r="AN186" s="133"/>
      <c r="AO186" s="181"/>
      <c r="AP186" s="74"/>
      <c r="AQ186" s="64" t="s">
        <v>17</v>
      </c>
      <c r="AR186" s="187"/>
      <c r="AS186" s="135"/>
      <c r="AT186" s="135"/>
      <c r="AU186" s="135"/>
      <c r="AV186" s="135"/>
      <c r="AW186" s="127"/>
      <c r="AX186" s="127"/>
      <c r="AY186" s="133"/>
      <c r="AZ186" s="133"/>
      <c r="BA186" s="133"/>
      <c r="BB186" s="133"/>
      <c r="BC186" s="166"/>
      <c r="BD186" s="127"/>
      <c r="BE186" s="127"/>
      <c r="BF186" s="142"/>
      <c r="BG186" s="183"/>
      <c r="BH186" s="183"/>
      <c r="BI186" s="133"/>
      <c r="BJ186" s="127"/>
      <c r="BK186" s="127"/>
      <c r="BL186" s="135"/>
      <c r="BM186" s="135"/>
      <c r="BN186" s="135"/>
      <c r="BO186" s="135"/>
      <c r="BP186" s="14"/>
      <c r="BQ186" s="127"/>
      <c r="BR186" s="127"/>
      <c r="BS186" s="133"/>
      <c r="BT186" s="133"/>
      <c r="BU186" s="133"/>
      <c r="BV186" s="133"/>
      <c r="BW186" s="14"/>
      <c r="BX186" s="127"/>
      <c r="BY186" s="127"/>
      <c r="BZ186" s="133"/>
      <c r="CA186" s="133"/>
      <c r="CB186" s="133"/>
      <c r="CC186" s="133"/>
      <c r="CD186" s="13"/>
      <c r="CE186" s="127"/>
      <c r="CF186" s="127"/>
      <c r="CG186" s="135"/>
      <c r="CH186" s="135"/>
      <c r="CI186" s="135"/>
      <c r="CJ186" s="135"/>
      <c r="CK186" s="14"/>
      <c r="CL186" s="127"/>
      <c r="CM186" s="127"/>
      <c r="CN186" s="133"/>
      <c r="CO186" s="133"/>
      <c r="CP186" s="133"/>
      <c r="CQ186" s="133"/>
      <c r="CR186" s="14"/>
      <c r="CS186" s="127"/>
      <c r="CT186" s="127"/>
      <c r="CU186" s="133"/>
      <c r="CV186" s="133"/>
      <c r="CW186" s="133"/>
      <c r="CX186" s="133"/>
      <c r="CY186" s="14"/>
    </row>
    <row r="187" spans="1:104" ht="13.5" thickBot="1">
      <c r="A187" s="83"/>
      <c r="B187" s="83"/>
      <c r="C187" s="83"/>
      <c r="D187" s="85"/>
      <c r="E187" s="84"/>
      <c r="F187" s="86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26"/>
      <c r="AA187" s="271" t="s">
        <v>41</v>
      </c>
      <c r="AB187" s="253"/>
      <c r="AC187" s="254"/>
      <c r="AD187" s="158" t="s">
        <v>42</v>
      </c>
      <c r="AE187" s="117"/>
      <c r="AF187" s="255"/>
      <c r="AG187" s="14"/>
      <c r="AH187" s="186"/>
      <c r="AI187" s="186"/>
      <c r="AJ187" s="188"/>
      <c r="AK187" s="188"/>
      <c r="AL187" s="188"/>
      <c r="AM187" s="188"/>
      <c r="AN187" s="133"/>
      <c r="AO187" s="181"/>
      <c r="AP187" s="74"/>
      <c r="AQ187" s="65" t="s">
        <v>43</v>
      </c>
      <c r="AR187" s="66"/>
      <c r="AS187" s="135"/>
      <c r="AT187" s="135"/>
      <c r="AU187" s="135"/>
      <c r="AV187" s="135"/>
      <c r="AW187" s="127"/>
      <c r="AX187" s="127"/>
      <c r="AY187" s="133"/>
      <c r="AZ187" s="133"/>
      <c r="BA187" s="133"/>
      <c r="BB187" s="133"/>
      <c r="BC187" s="166"/>
      <c r="BD187" s="127"/>
      <c r="BE187" s="127"/>
      <c r="BF187" s="142"/>
      <c r="BG187" s="183"/>
      <c r="BH187" s="183"/>
      <c r="BI187" s="133"/>
      <c r="BJ187" s="127"/>
      <c r="BK187" s="127"/>
      <c r="BL187" s="135"/>
      <c r="BM187" s="135"/>
      <c r="BN187" s="135"/>
      <c r="BO187" s="135"/>
      <c r="BP187" s="14"/>
      <c r="BQ187" s="127"/>
      <c r="BR187" s="127"/>
      <c r="BS187" s="133"/>
      <c r="BT187" s="133"/>
      <c r="BU187" s="133"/>
      <c r="BV187" s="133"/>
      <c r="BW187" s="14"/>
      <c r="BX187" s="127"/>
      <c r="BY187" s="127"/>
      <c r="BZ187" s="133"/>
      <c r="CA187" s="133"/>
      <c r="CB187" s="133"/>
      <c r="CC187" s="133"/>
      <c r="CD187" s="13"/>
      <c r="CE187" s="127"/>
      <c r="CF187" s="127"/>
      <c r="CG187" s="135"/>
      <c r="CH187" s="135"/>
      <c r="CI187" s="135"/>
      <c r="CJ187" s="135"/>
      <c r="CK187" s="14"/>
      <c r="CL187" s="127"/>
      <c r="CM187" s="127"/>
      <c r="CN187" s="133"/>
      <c r="CO187" s="133"/>
      <c r="CP187" s="133"/>
      <c r="CQ187" s="133"/>
      <c r="CR187" s="14"/>
      <c r="CS187" s="127"/>
      <c r="CT187" s="127"/>
      <c r="CU187" s="133"/>
      <c r="CV187" s="133"/>
      <c r="CW187" s="133"/>
      <c r="CX187" s="133"/>
      <c r="CY187" s="14"/>
    </row>
    <row r="188" spans="1:104">
      <c r="A188" s="83"/>
      <c r="B188" s="83"/>
      <c r="C188" s="83"/>
      <c r="D188" s="85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26"/>
      <c r="AA188" s="271" t="s">
        <v>120</v>
      </c>
      <c r="AB188" s="253"/>
      <c r="AC188" s="254"/>
      <c r="AD188" s="158" t="s">
        <v>44</v>
      </c>
      <c r="AE188" s="117"/>
      <c r="AF188" s="255"/>
      <c r="AG188" s="14"/>
      <c r="AH188" s="186"/>
      <c r="AI188" s="188"/>
      <c r="AJ188" s="188"/>
      <c r="AK188" s="188"/>
      <c r="AL188" s="188"/>
      <c r="AM188" s="188"/>
      <c r="AP188" s="74"/>
      <c r="AQ188" s="67" t="s">
        <v>188</v>
      </c>
      <c r="AR188" s="68" t="s">
        <v>189</v>
      </c>
      <c r="AS188" s="135"/>
      <c r="AT188" s="135"/>
      <c r="AU188" s="135"/>
      <c r="AV188" s="135"/>
      <c r="AW188" s="127"/>
      <c r="AX188" s="127"/>
      <c r="AY188" s="133"/>
      <c r="AZ188" s="133"/>
      <c r="BA188" s="133"/>
      <c r="BB188" s="133"/>
      <c r="BC188" s="166"/>
      <c r="BD188" s="127"/>
      <c r="BE188" s="127"/>
      <c r="BF188" s="142"/>
      <c r="BG188" s="183"/>
      <c r="BH188" s="183"/>
      <c r="BI188" s="133"/>
      <c r="BJ188" s="127"/>
      <c r="BK188" s="127"/>
      <c r="BL188" s="135"/>
      <c r="BM188" s="135"/>
      <c r="BN188" s="135"/>
      <c r="BO188" s="135"/>
      <c r="BP188" s="14"/>
      <c r="BQ188" s="127"/>
      <c r="BR188" s="127"/>
      <c r="BS188" s="133"/>
      <c r="BT188" s="133"/>
      <c r="BU188" s="133"/>
      <c r="BV188" s="133"/>
      <c r="BW188" s="14"/>
      <c r="BX188" s="127"/>
      <c r="BY188" s="127"/>
      <c r="BZ188" s="133"/>
      <c r="CA188" s="133"/>
      <c r="CB188" s="133"/>
      <c r="CC188" s="133"/>
      <c r="CD188" s="13"/>
      <c r="CE188" s="127"/>
      <c r="CF188" s="127"/>
      <c r="CG188" s="135"/>
      <c r="CH188" s="135"/>
      <c r="CI188" s="135"/>
      <c r="CJ188" s="135"/>
      <c r="CK188" s="14"/>
      <c r="CL188" s="127"/>
      <c r="CM188" s="127"/>
      <c r="CN188" s="133"/>
      <c r="CO188" s="133"/>
      <c r="CP188" s="133"/>
      <c r="CQ188" s="133"/>
      <c r="CR188" s="14"/>
      <c r="CS188" s="127"/>
      <c r="CT188" s="127"/>
      <c r="CU188" s="133"/>
      <c r="CV188" s="133"/>
      <c r="CW188" s="133"/>
      <c r="CX188" s="133"/>
      <c r="CY188" s="14"/>
    </row>
    <row r="189" spans="1:104" ht="13.5" thickBot="1">
      <c r="A189" s="83"/>
      <c r="B189" s="83"/>
      <c r="C189" s="83"/>
      <c r="D189" s="83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26"/>
      <c r="AA189" s="271" t="s">
        <v>28</v>
      </c>
      <c r="AB189" s="197"/>
      <c r="AC189" s="254"/>
      <c r="AD189" s="158" t="s">
        <v>45</v>
      </c>
      <c r="AE189" s="117"/>
      <c r="AF189" s="255"/>
      <c r="AG189" s="177"/>
      <c r="AH189" s="189"/>
      <c r="AI189" s="190"/>
      <c r="AJ189" s="189"/>
      <c r="AK189" s="189"/>
      <c r="AL189" s="189"/>
      <c r="AM189" s="189"/>
      <c r="AP189" s="74"/>
      <c r="AQ189" s="69" t="str">
        <f>BN191</f>
        <v/>
      </c>
      <c r="AR189" s="70" t="str">
        <f>BO191</f>
        <v/>
      </c>
      <c r="AS189" s="135"/>
      <c r="AT189" s="135"/>
      <c r="AU189" s="135"/>
      <c r="AV189" s="135"/>
      <c r="AW189" s="127"/>
      <c r="AX189" s="127"/>
      <c r="AY189" s="133"/>
      <c r="AZ189" s="133"/>
      <c r="BA189" s="133"/>
      <c r="BB189" s="133"/>
      <c r="BC189" s="166"/>
      <c r="BD189" s="127"/>
      <c r="BE189" s="127"/>
      <c r="BF189" s="142"/>
      <c r="BG189" s="183"/>
      <c r="BH189" s="183"/>
      <c r="BI189" s="133"/>
      <c r="BJ189" s="127"/>
      <c r="BK189" s="127"/>
      <c r="BL189" s="135"/>
      <c r="BM189" s="135"/>
      <c r="BN189" s="135"/>
      <c r="BO189" s="135"/>
      <c r="BP189" s="14"/>
      <c r="BQ189" s="127"/>
      <c r="BR189" s="127"/>
      <c r="BS189" s="204"/>
      <c r="BT189" s="204"/>
      <c r="BU189" s="204"/>
      <c r="BV189" s="133"/>
      <c r="BW189" s="14"/>
      <c r="BX189" s="127"/>
      <c r="BY189" s="127"/>
      <c r="BZ189" s="133"/>
      <c r="CA189" s="133"/>
      <c r="CB189" s="133"/>
      <c r="CC189" s="133"/>
      <c r="CD189" s="13"/>
      <c r="CE189" s="127"/>
      <c r="CF189" s="127"/>
      <c r="CG189" s="135"/>
      <c r="CH189" s="135"/>
      <c r="CI189" s="135"/>
      <c r="CJ189" s="135"/>
      <c r="CK189" s="14"/>
      <c r="CL189" s="127"/>
      <c r="CM189" s="127"/>
      <c r="CN189" s="133"/>
      <c r="CO189" s="133"/>
      <c r="CP189" s="133"/>
      <c r="CQ189" s="133"/>
      <c r="CR189" s="14"/>
      <c r="CS189" s="127"/>
      <c r="CT189" s="127"/>
      <c r="CU189" s="133"/>
      <c r="CV189" s="133"/>
      <c r="CW189" s="133"/>
      <c r="CX189" s="133"/>
      <c r="CY189" s="14"/>
    </row>
    <row r="190" spans="1:104">
      <c r="A190" s="83"/>
      <c r="B190" s="87"/>
      <c r="C190" s="87"/>
      <c r="D190" s="87"/>
      <c r="E190" s="145"/>
      <c r="F190" s="145"/>
      <c r="G190" s="87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6"/>
      <c r="AA190" s="271" t="s">
        <v>46</v>
      </c>
      <c r="AB190" s="256"/>
      <c r="AC190" s="254"/>
      <c r="AD190" s="158" t="s">
        <v>47</v>
      </c>
      <c r="AE190" s="117"/>
      <c r="AF190" s="255"/>
      <c r="AG190" s="103"/>
      <c r="AH190" s="104"/>
      <c r="AI190" s="16"/>
      <c r="AJ190" s="71"/>
      <c r="AK190" s="71"/>
      <c r="AL190" s="71"/>
      <c r="AM190" s="71"/>
      <c r="AP190" s="454"/>
      <c r="AQ190" s="113" t="s">
        <v>14</v>
      </c>
      <c r="AR190" s="113" t="s">
        <v>13</v>
      </c>
      <c r="AS190" s="485" t="str">
        <f>AS$1</f>
        <v>R</v>
      </c>
      <c r="AT190" s="31" t="str">
        <f t="shared" ref="AT190:AV190" si="164">AT$1</f>
        <v>1Omy</v>
      </c>
      <c r="AU190" s="32" t="str">
        <f t="shared" si="164"/>
        <v>2U</v>
      </c>
      <c r="AV190" s="33" t="str">
        <f t="shared" si="164"/>
        <v>3Ama</v>
      </c>
      <c r="AW190" s="113" t="str">
        <f>AQ190</f>
        <v>Quantity</v>
      </c>
      <c r="AX190" s="113" t="str">
        <f>AR190</f>
        <v>Units</v>
      </c>
      <c r="AY190" s="485">
        <f>AJ185</f>
        <v>0</v>
      </c>
      <c r="AZ190" s="31">
        <f>AK185</f>
        <v>0</v>
      </c>
      <c r="BA190" s="32">
        <f>AL185</f>
        <v>0</v>
      </c>
      <c r="BB190" s="33">
        <f>AM185</f>
        <v>0</v>
      </c>
      <c r="BC190" s="166"/>
      <c r="BD190" s="34" t="s">
        <v>27</v>
      </c>
      <c r="BE190" s="34" t="s">
        <v>28</v>
      </c>
      <c r="BF190" s="35" t="s">
        <v>120</v>
      </c>
      <c r="BG190" s="72" t="s">
        <v>26</v>
      </c>
      <c r="BH190" s="72"/>
      <c r="BI190" s="36" t="s">
        <v>7</v>
      </c>
      <c r="BJ190" s="113" t="str">
        <f>$AQ190</f>
        <v>Quantity</v>
      </c>
      <c r="BK190" s="113" t="str">
        <f>$AR190</f>
        <v>Units</v>
      </c>
      <c r="BL190" s="485" t="str">
        <f>BL$1</f>
        <v>R</v>
      </c>
      <c r="BM190" s="31" t="str">
        <f t="shared" ref="BM190:BO190" si="165">BM$1</f>
        <v>1Omy</v>
      </c>
      <c r="BN190" s="32" t="str">
        <f t="shared" si="165"/>
        <v>2U</v>
      </c>
      <c r="BO190" s="33" t="str">
        <f t="shared" si="165"/>
        <v>3Ama</v>
      </c>
      <c r="BP190" s="191"/>
      <c r="BQ190" s="113" t="str">
        <f>$AQ190</f>
        <v>Quantity</v>
      </c>
      <c r="BR190" s="113" t="str">
        <f>$AR190</f>
        <v>Units</v>
      </c>
      <c r="BS190" s="485" t="str">
        <f>BS$1</f>
        <v>R</v>
      </c>
      <c r="BT190" s="31" t="str">
        <f t="shared" ref="BT190:BV190" si="166">BT$1</f>
        <v>1Omy</v>
      </c>
      <c r="BU190" s="32" t="str">
        <f t="shared" si="166"/>
        <v>2U</v>
      </c>
      <c r="BV190" s="33" t="str">
        <f t="shared" si="166"/>
        <v>3Ama</v>
      </c>
      <c r="BW190" s="191"/>
      <c r="BX190" s="113" t="str">
        <f>$AQ190</f>
        <v>Quantity</v>
      </c>
      <c r="BY190" s="113" t="str">
        <f>$AR190</f>
        <v>Units</v>
      </c>
      <c r="BZ190" s="485" t="str">
        <f>BZ$1</f>
        <v>1-R/U</v>
      </c>
      <c r="CA190" s="31" t="str">
        <f t="shared" ref="CA190:CC190" si="167">CA$1</f>
        <v>1-Omy/R</v>
      </c>
      <c r="CB190" s="32" t="str">
        <f t="shared" si="167"/>
        <v>1-Omy/U</v>
      </c>
      <c r="CC190" s="33" t="str">
        <f t="shared" si="167"/>
        <v>1-ROX/U</v>
      </c>
      <c r="CD190" s="191"/>
      <c r="CE190" s="113" t="str">
        <f>$AQ190</f>
        <v>Quantity</v>
      </c>
      <c r="CF190" s="113" t="str">
        <f>$AR190</f>
        <v>Units</v>
      </c>
      <c r="CG190" s="485" t="str">
        <f>CG$1</f>
        <v>R</v>
      </c>
      <c r="CH190" s="31" t="str">
        <f t="shared" ref="CH190:CJ190" si="168">CH$1</f>
        <v>1Omy</v>
      </c>
      <c r="CI190" s="32" t="str">
        <f t="shared" si="168"/>
        <v>2U</v>
      </c>
      <c r="CJ190" s="33" t="str">
        <f t="shared" si="168"/>
        <v>3Ama</v>
      </c>
      <c r="CK190" s="191"/>
      <c r="CL190" s="113" t="str">
        <f>$AQ190</f>
        <v>Quantity</v>
      </c>
      <c r="CM190" s="113" t="str">
        <f>$AR190</f>
        <v>Units</v>
      </c>
      <c r="CN190" s="485" t="str">
        <f>CN$1</f>
        <v>R</v>
      </c>
      <c r="CO190" s="31" t="str">
        <f t="shared" ref="CO190:CQ190" si="169">CO$1</f>
        <v>1Omy</v>
      </c>
      <c r="CP190" s="32" t="str">
        <f t="shared" si="169"/>
        <v>2U</v>
      </c>
      <c r="CQ190" s="33" t="str">
        <f t="shared" si="169"/>
        <v>3Ama</v>
      </c>
      <c r="CR190" s="191"/>
      <c r="CS190" s="113" t="str">
        <f>$AQ190</f>
        <v>Quantity</v>
      </c>
      <c r="CT190" s="113" t="str">
        <f>$AR190</f>
        <v>Units</v>
      </c>
      <c r="CU190" s="485" t="str">
        <f>CU$1</f>
        <v>1-R/U</v>
      </c>
      <c r="CV190" s="31" t="str">
        <f t="shared" ref="CV190:CX190" si="170">CV$1</f>
        <v>1-Omy/R</v>
      </c>
      <c r="CW190" s="32" t="str">
        <f t="shared" si="170"/>
        <v>1-Omy/U</v>
      </c>
      <c r="CX190" s="33" t="str">
        <f t="shared" si="170"/>
        <v>1-ROX/U</v>
      </c>
      <c r="CY190" s="14"/>
    </row>
    <row r="191" spans="1:104">
      <c r="A191" s="83"/>
      <c r="B191" s="83"/>
      <c r="C191" s="83"/>
      <c r="D191" s="83"/>
      <c r="E191" s="14"/>
      <c r="F191" s="14"/>
      <c r="G191" s="83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16"/>
      <c r="AA191" s="271" t="s">
        <v>48</v>
      </c>
      <c r="AB191" s="257"/>
      <c r="AC191" s="254"/>
      <c r="AD191" s="158" t="s">
        <v>49</v>
      </c>
      <c r="AE191" s="117"/>
      <c r="AF191" s="255"/>
      <c r="AG191" s="105"/>
      <c r="AH191" s="106"/>
      <c r="AI191" s="17"/>
      <c r="AJ191" s="8"/>
      <c r="AK191" s="8"/>
      <c r="AL191" s="8"/>
      <c r="AM191" s="8"/>
      <c r="AP191" s="455" t="str">
        <f>E182</f>
        <v/>
      </c>
      <c r="AQ191" s="488" t="s">
        <v>5</v>
      </c>
      <c r="AR191" s="488" t="s">
        <v>4</v>
      </c>
      <c r="AS191" s="21" t="str">
        <f>IF(ISNUMBER(AJ191),AJ191-($G183*AJ190+$G182),"")</f>
        <v/>
      </c>
      <c r="AT191" s="21" t="str">
        <f>IF(ISNUMBER(AK191),AK191-($G183*AK190+$G182),"")</f>
        <v/>
      </c>
      <c r="AU191" s="21" t="str">
        <f>IF(ISNUMBER(AL191),AL191-($G183*AL190+$G182),"")</f>
        <v/>
      </c>
      <c r="AV191" s="21" t="str">
        <f>IF(ISNUMBER(AM191),AM191-($G183*AM190+$G182),"")</f>
        <v/>
      </c>
      <c r="AW191" s="107">
        <f>$AH190</f>
        <v>0</v>
      </c>
      <c r="AX191" s="107">
        <f>$AI190</f>
        <v>0</v>
      </c>
      <c r="AY191" s="73" t="str">
        <f>IF(ISNUMBER(AJ190),AJ190,"")</f>
        <v/>
      </c>
      <c r="AZ191" s="73" t="str">
        <f>IF(ISNUMBER(AK190),AK190,"")</f>
        <v/>
      </c>
      <c r="BA191" s="73" t="str">
        <f t="shared" ref="BA191:BB191" si="171">IF(ISNUMBER(AL190),AL190,"")</f>
        <v/>
      </c>
      <c r="BB191" s="73" t="str">
        <f t="shared" si="171"/>
        <v/>
      </c>
      <c r="BC191" s="166"/>
      <c r="BD191" s="176" t="str">
        <f>$AA184</f>
        <v>•</v>
      </c>
      <c r="BE191" s="193">
        <f>$D182</f>
        <v>0</v>
      </c>
      <c r="BF191" s="124">
        <f>$B183</f>
        <v>0</v>
      </c>
      <c r="BG191" s="194" t="str">
        <f>$E182</f>
        <v/>
      </c>
      <c r="BH191" s="195"/>
      <c r="BI191" s="196" t="str">
        <f>IF(ISNUMBER($AB193),$AB193,"")</f>
        <v/>
      </c>
      <c r="BJ191" s="489" t="str">
        <f>AH2</f>
        <v>O2 flow per cells</v>
      </c>
      <c r="BK191" s="489" t="str">
        <f>AI2</f>
        <v>pmol/(s*Mill)</v>
      </c>
      <c r="BL191" s="7" t="str">
        <f>IF(ISNUMBER(AS191),AS191/AJ183,"")</f>
        <v/>
      </c>
      <c r="BM191" s="7" t="str">
        <f>IF(ISNUMBER(AT191),AT191/AK183,"")</f>
        <v/>
      </c>
      <c r="BN191" s="7" t="str">
        <f>IF(ISNUMBER(AU191),AU191/AL183,"")</f>
        <v/>
      </c>
      <c r="BO191" s="7" t="str">
        <f>IF(ISNUMBER(AV191),AV191/AM183,"")</f>
        <v/>
      </c>
      <c r="BP191" s="194" t="str">
        <f>$E182</f>
        <v/>
      </c>
      <c r="BQ191" s="6" t="s">
        <v>19</v>
      </c>
      <c r="BR191" s="6" t="s">
        <v>20</v>
      </c>
      <c r="BS191" s="5" t="str">
        <f>IF(ISNUMBER(BL191),BL191/$AQ189,"")</f>
        <v/>
      </c>
      <c r="BT191" s="5" t="str">
        <f>IF(ISNUMBER(BM191),BM191/$AQ189,"")</f>
        <v/>
      </c>
      <c r="BU191" s="5" t="str">
        <f>IF(ISNUMBER(BN191),BN191/$AQ189,"")</f>
        <v/>
      </c>
      <c r="BV191" s="5" t="str">
        <f>IF(ISNUMBER(BO191),BO191/$AQ189,"")</f>
        <v/>
      </c>
      <c r="BW191" s="194" t="str">
        <f>$E182</f>
        <v/>
      </c>
      <c r="BX191" s="6" t="s">
        <v>18</v>
      </c>
      <c r="BY191" s="6" t="s">
        <v>21</v>
      </c>
      <c r="BZ191" s="5" t="str">
        <f>IF(ISNUMBER(BN191),1-BL191/BN191,"")</f>
        <v/>
      </c>
      <c r="CA191" s="5" t="str">
        <f>IF(ISNUMBER(BM191),1-BM191/BL191,"")</f>
        <v/>
      </c>
      <c r="CB191" s="5" t="str">
        <f>IF(ISNUMBER(BM191),1-BM191/BN191,"")</f>
        <v/>
      </c>
      <c r="CC191" s="5" t="str">
        <f>IF(ISNUMBER(BN191),1-BO191/BN191,"")</f>
        <v/>
      </c>
      <c r="CD191" s="194" t="str">
        <f>$E182</f>
        <v/>
      </c>
      <c r="CE191" s="489" t="str">
        <f>AH3</f>
        <v>O2 flow per cells (mt: ROX-corr.)</v>
      </c>
      <c r="CF191" s="489" t="str">
        <f>AI2</f>
        <v>pmol/(s*Mill)</v>
      </c>
      <c r="CG191" s="7" t="str">
        <f>IF(ISNUMBER(BL191),BL191-$AR189,"")</f>
        <v/>
      </c>
      <c r="CH191" s="7" t="str">
        <f t="shared" ref="CH191:CJ191" si="172">IF(ISNUMBER(BM191),BM191-$AR189,"")</f>
        <v/>
      </c>
      <c r="CI191" s="7" t="str">
        <f t="shared" si="172"/>
        <v/>
      </c>
      <c r="CJ191" s="7" t="str">
        <f t="shared" si="172"/>
        <v/>
      </c>
      <c r="CK191" s="194" t="str">
        <f>$E182</f>
        <v/>
      </c>
      <c r="CL191" s="6" t="s">
        <v>3</v>
      </c>
      <c r="CM191" s="6" t="s">
        <v>1</v>
      </c>
      <c r="CN191" s="5" t="str">
        <f>IF(ISNUMBER(CG191),CG191/($AQ189-$AR189),"")</f>
        <v/>
      </c>
      <c r="CO191" s="5" t="str">
        <f t="shared" ref="CO191:CQ191" si="173">IF(ISNUMBER(CH191),CH191/($AQ189-$AR189),"")</f>
        <v/>
      </c>
      <c r="CP191" s="5" t="str">
        <f t="shared" si="173"/>
        <v/>
      </c>
      <c r="CQ191" s="5" t="str">
        <f t="shared" si="173"/>
        <v/>
      </c>
      <c r="CR191" s="194" t="str">
        <f>$E182</f>
        <v/>
      </c>
      <c r="CS191" s="6" t="s">
        <v>2</v>
      </c>
      <c r="CT191" s="6" t="s">
        <v>1</v>
      </c>
      <c r="CU191" s="5" t="str">
        <f>IF(ISNUMBER(CI191),1-CG191/CI191,"")</f>
        <v/>
      </c>
      <c r="CV191" s="5" t="str">
        <f>IF(ISNUMBER(CH191),1-CH191/CG191,"")</f>
        <v/>
      </c>
      <c r="CW191" s="5" t="str">
        <f>IF(ISNUMBER(CH191),1-CH191/CI191,"")</f>
        <v/>
      </c>
      <c r="CX191" s="5" t="str">
        <f>IF(ISNUMBER(CI191),1-CJ191/CI191,"")</f>
        <v/>
      </c>
      <c r="CY191" s="14"/>
    </row>
    <row r="192" spans="1:104">
      <c r="A192" s="83"/>
      <c r="B192" s="83"/>
      <c r="C192" s="83"/>
      <c r="D192" s="83"/>
      <c r="E192" s="83"/>
      <c r="F192" s="83"/>
      <c r="G192" s="83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26"/>
      <c r="AA192" s="272" t="s">
        <v>50</v>
      </c>
      <c r="AB192" s="258"/>
      <c r="AC192" s="259"/>
      <c r="AD192" s="158" t="s">
        <v>178</v>
      </c>
      <c r="AE192" s="256"/>
      <c r="AF192" s="255"/>
      <c r="AG192" s="274"/>
      <c r="AH192" s="275"/>
      <c r="AI192" s="275"/>
      <c r="AJ192" s="276"/>
      <c r="AK192" s="276"/>
      <c r="AL192" s="276"/>
      <c r="AM192" s="276"/>
      <c r="AN192" s="2"/>
      <c r="AO192" s="11"/>
      <c r="AP192" s="74"/>
      <c r="AQ192" s="75"/>
      <c r="AR192" s="75"/>
      <c r="AS192" s="3"/>
      <c r="AT192" s="3"/>
      <c r="AU192" s="3"/>
      <c r="AV192" s="3"/>
      <c r="AW192" s="4"/>
      <c r="AX192" s="4"/>
      <c r="AY192" s="2"/>
      <c r="AZ192" s="2"/>
      <c r="BA192" s="2"/>
      <c r="BB192" s="2"/>
      <c r="BC192" s="76"/>
      <c r="BD192" s="4"/>
      <c r="BE192" s="4"/>
      <c r="BF192" s="75"/>
      <c r="BG192" s="77"/>
      <c r="BH192" s="77"/>
      <c r="BI192" s="2"/>
      <c r="BJ192" s="4"/>
      <c r="BK192" s="4"/>
      <c r="BL192" s="3"/>
      <c r="BM192" s="3"/>
      <c r="BN192" s="3"/>
      <c r="BO192" s="3"/>
      <c r="BP192" s="14"/>
      <c r="BQ192" s="4"/>
      <c r="BR192" s="4"/>
      <c r="BS192" s="2"/>
      <c r="BT192" s="2"/>
      <c r="BU192" s="2"/>
      <c r="BV192" s="2"/>
      <c r="BW192" s="14"/>
      <c r="BX192" s="4"/>
      <c r="BY192" s="4"/>
      <c r="BZ192" s="2"/>
      <c r="CA192" s="2"/>
      <c r="CB192" s="2"/>
      <c r="CC192" s="2"/>
      <c r="CD192" s="13"/>
      <c r="CE192" s="4"/>
      <c r="CF192" s="4"/>
      <c r="CG192" s="3"/>
      <c r="CH192" s="3"/>
      <c r="CI192" s="3"/>
      <c r="CJ192" s="3"/>
      <c r="CK192" s="14"/>
      <c r="CL192" s="4"/>
      <c r="CM192" s="4"/>
      <c r="CN192" s="2"/>
      <c r="CO192" s="2"/>
      <c r="CP192" s="2"/>
      <c r="CQ192" s="2"/>
      <c r="CR192" s="14"/>
      <c r="CS192" s="4"/>
      <c r="CT192" s="4"/>
      <c r="CU192" s="2"/>
      <c r="CV192" s="2"/>
      <c r="CW192" s="2"/>
      <c r="CX192" s="2"/>
      <c r="CY192" s="14"/>
    </row>
    <row r="193" spans="1:103">
      <c r="A193" s="83"/>
      <c r="B193" s="83"/>
      <c r="C193" s="83"/>
      <c r="D193" s="83"/>
      <c r="E193" s="83"/>
      <c r="F193" s="83"/>
      <c r="G193" s="83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26"/>
      <c r="AA193" s="271" t="s">
        <v>51</v>
      </c>
      <c r="AB193" s="260"/>
      <c r="AC193" s="261"/>
      <c r="AD193" s="262" t="s">
        <v>52</v>
      </c>
      <c r="AE193" s="263">
        <v>-2</v>
      </c>
      <c r="AF193" s="255"/>
      <c r="AG193" s="274"/>
      <c r="AH193" s="274"/>
      <c r="AI193" s="274"/>
      <c r="AJ193" s="145"/>
      <c r="AK193" s="145"/>
      <c r="AL193" s="145"/>
      <c r="AM193" s="145"/>
      <c r="AN193" s="133"/>
      <c r="AO193" s="181"/>
      <c r="AP193" s="74"/>
      <c r="AQ193" s="142"/>
      <c r="AR193" s="142"/>
      <c r="AS193" s="135"/>
      <c r="AT193" s="135"/>
      <c r="AU193" s="135"/>
      <c r="AV193" s="135"/>
      <c r="AW193" s="127"/>
      <c r="AX193" s="127"/>
      <c r="AY193" s="133"/>
      <c r="AZ193" s="133"/>
      <c r="BA193" s="133"/>
      <c r="BB193" s="133"/>
      <c r="BC193" s="166"/>
      <c r="BD193" s="127"/>
      <c r="BE193" s="127"/>
      <c r="BF193" s="142"/>
      <c r="BG193" s="183"/>
      <c r="BH193" s="183"/>
      <c r="BI193" s="133"/>
      <c r="BJ193" s="127"/>
      <c r="BK193" s="127"/>
      <c r="BL193" s="135"/>
      <c r="BM193" s="135"/>
      <c r="BN193" s="135"/>
      <c r="BO193" s="135"/>
      <c r="BP193" s="14"/>
      <c r="BQ193" s="127"/>
      <c r="BR193" s="127"/>
      <c r="BS193" s="133"/>
      <c r="BT193" s="133"/>
      <c r="BU193" s="133"/>
      <c r="BV193" s="133"/>
      <c r="BW193" s="14"/>
      <c r="BX193" s="127"/>
      <c r="BY193" s="127"/>
      <c r="BZ193" s="133"/>
      <c r="CA193" s="133"/>
      <c r="CB193" s="133"/>
      <c r="CC193" s="133"/>
      <c r="CD193" s="13"/>
      <c r="CE193" s="127"/>
      <c r="CF193" s="127"/>
      <c r="CG193" s="135"/>
      <c r="CH193" s="135"/>
      <c r="CI193" s="135"/>
      <c r="CJ193" s="135"/>
      <c r="CK193" s="14"/>
      <c r="CL193" s="127"/>
      <c r="CM193" s="127"/>
      <c r="CN193" s="133"/>
      <c r="CO193" s="133"/>
      <c r="CP193" s="133"/>
      <c r="CQ193" s="133"/>
      <c r="CR193" s="14"/>
      <c r="CS193" s="127"/>
      <c r="CT193" s="127"/>
      <c r="CU193" s="133"/>
      <c r="CV193" s="133"/>
      <c r="CW193" s="133"/>
      <c r="CX193" s="133"/>
      <c r="CY193" s="14"/>
    </row>
    <row r="194" spans="1:103" ht="13.5" thickBot="1">
      <c r="A194" s="83"/>
      <c r="B194" s="83"/>
      <c r="C194" s="83"/>
      <c r="D194" s="83"/>
      <c r="E194" s="83"/>
      <c r="F194" s="83"/>
      <c r="G194" s="83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26"/>
      <c r="AA194" s="273" t="s">
        <v>53</v>
      </c>
      <c r="AB194" s="264">
        <v>2</v>
      </c>
      <c r="AC194" s="265" t="s">
        <v>54</v>
      </c>
      <c r="AD194" s="266" t="s">
        <v>55</v>
      </c>
      <c r="AE194" s="267">
        <v>2.5000000000000001E-2</v>
      </c>
      <c r="AF194" s="268"/>
      <c r="AG194" s="274"/>
      <c r="AH194" s="274"/>
      <c r="AI194" s="274"/>
      <c r="AJ194" s="145"/>
      <c r="AK194" s="145"/>
      <c r="AL194" s="145"/>
      <c r="AM194" s="145"/>
      <c r="AN194" s="133"/>
      <c r="AO194" s="181"/>
      <c r="AP194" s="74"/>
      <c r="AQ194" s="142"/>
      <c r="AR194" s="142"/>
      <c r="AS194" s="135"/>
      <c r="AT194" s="135"/>
      <c r="AU194" s="135"/>
      <c r="AV194" s="135"/>
      <c r="AW194" s="127"/>
      <c r="AX194" s="127"/>
      <c r="AY194" s="133"/>
      <c r="AZ194" s="133"/>
      <c r="BA194" s="133"/>
      <c r="BB194" s="133"/>
      <c r="BC194" s="166"/>
      <c r="BD194" s="127"/>
      <c r="BE194" s="127"/>
      <c r="BF194" s="142"/>
      <c r="BG194" s="183"/>
      <c r="BH194" s="183"/>
      <c r="BI194" s="133"/>
      <c r="BJ194" s="127"/>
      <c r="BK194" s="127"/>
      <c r="BL194" s="135"/>
      <c r="BM194" s="135"/>
      <c r="BN194" s="135"/>
      <c r="BO194" s="135"/>
      <c r="BP194" s="14"/>
      <c r="BQ194" s="127"/>
      <c r="BR194" s="127"/>
      <c r="BS194" s="133"/>
      <c r="BT194" s="133"/>
      <c r="BU194" s="133"/>
      <c r="BV194" s="133"/>
      <c r="BW194" s="14"/>
      <c r="BX194" s="127"/>
      <c r="BY194" s="127"/>
      <c r="BZ194" s="133"/>
      <c r="CA194" s="133"/>
      <c r="CB194" s="133"/>
      <c r="CC194" s="133"/>
      <c r="CD194" s="13"/>
      <c r="CE194" s="127"/>
      <c r="CF194" s="127"/>
      <c r="CG194" s="135"/>
      <c r="CH194" s="135"/>
      <c r="CI194" s="135"/>
      <c r="CJ194" s="135"/>
      <c r="CK194" s="14"/>
      <c r="CL194" s="127"/>
      <c r="CM194" s="127"/>
      <c r="CN194" s="133"/>
      <c r="CO194" s="133"/>
      <c r="CP194" s="133"/>
      <c r="CQ194" s="133"/>
      <c r="CR194" s="14"/>
      <c r="CS194" s="127"/>
      <c r="CT194" s="127"/>
      <c r="CU194" s="133"/>
      <c r="CV194" s="133"/>
      <c r="CW194" s="133"/>
      <c r="CX194" s="133"/>
      <c r="CY194" s="14"/>
    </row>
    <row r="195" spans="1:103">
      <c r="A195" s="83"/>
      <c r="B195" s="83"/>
      <c r="C195" s="83"/>
      <c r="D195" s="83"/>
      <c r="E195" s="83"/>
      <c r="F195" s="83"/>
      <c r="G195" s="83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26"/>
      <c r="AH195" s="127"/>
      <c r="AI195" s="127"/>
      <c r="AJ195" s="135"/>
      <c r="AK195" s="135"/>
      <c r="AL195" s="135"/>
      <c r="AM195" s="135"/>
      <c r="AN195" s="133"/>
      <c r="AO195" s="181"/>
      <c r="AP195" s="74"/>
      <c r="AQ195" s="142"/>
      <c r="AR195" s="142"/>
      <c r="AS195" s="135"/>
      <c r="AT195" s="135"/>
      <c r="AU195" s="135"/>
      <c r="AV195" s="135"/>
      <c r="AW195" s="127"/>
      <c r="AX195" s="127"/>
      <c r="AY195" s="133"/>
      <c r="AZ195" s="133"/>
      <c r="BA195" s="133"/>
      <c r="BB195" s="133"/>
      <c r="BC195" s="166"/>
      <c r="BD195" s="127"/>
      <c r="BE195" s="127"/>
      <c r="BF195" s="142"/>
      <c r="BG195" s="183"/>
      <c r="BH195" s="183"/>
      <c r="BI195" s="133"/>
      <c r="BJ195" s="127"/>
      <c r="BK195" s="127"/>
      <c r="BL195" s="135"/>
      <c r="BM195" s="135"/>
      <c r="BN195" s="135"/>
      <c r="BO195" s="135"/>
      <c r="BP195" s="14"/>
      <c r="BQ195" s="127"/>
      <c r="BR195" s="127"/>
      <c r="BS195" s="127"/>
      <c r="BT195" s="127"/>
      <c r="BU195" s="127"/>
      <c r="BV195" s="133"/>
      <c r="BW195" s="14"/>
      <c r="BX195" s="127"/>
      <c r="BY195" s="127"/>
      <c r="BZ195" s="133"/>
      <c r="CA195" s="133"/>
      <c r="CB195" s="133"/>
      <c r="CC195" s="133"/>
      <c r="CD195" s="13"/>
      <c r="CE195" s="127"/>
      <c r="CF195" s="127"/>
      <c r="CG195" s="135"/>
      <c r="CH195" s="135"/>
      <c r="CI195" s="135"/>
      <c r="CJ195" s="135"/>
      <c r="CK195" s="14"/>
      <c r="CL195" s="127"/>
      <c r="CM195" s="127"/>
      <c r="CN195" s="133"/>
      <c r="CO195" s="133"/>
      <c r="CP195" s="133"/>
      <c r="CQ195" s="133"/>
      <c r="CR195" s="14"/>
      <c r="CS195" s="127"/>
      <c r="CT195" s="127"/>
      <c r="CU195" s="133"/>
      <c r="CV195" s="133"/>
      <c r="CW195" s="133"/>
      <c r="CX195" s="133"/>
      <c r="CY195" s="14"/>
    </row>
    <row r="196" spans="1:103">
      <c r="A196" s="83"/>
      <c r="B196" s="83"/>
      <c r="C196" s="83"/>
      <c r="D196" s="83"/>
      <c r="E196" s="83"/>
      <c r="F196" s="83"/>
      <c r="G196" s="83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26"/>
      <c r="AH196" s="127"/>
      <c r="AI196" s="127"/>
      <c r="AJ196" s="135"/>
      <c r="AK196" s="135"/>
      <c r="AL196" s="135"/>
      <c r="AM196" s="135"/>
      <c r="AN196" s="133"/>
      <c r="AO196" s="181"/>
      <c r="AP196" s="74"/>
      <c r="AQ196" s="142"/>
      <c r="AR196" s="142"/>
      <c r="AS196" s="135"/>
      <c r="AT196" s="135"/>
      <c r="AU196" s="135"/>
      <c r="AV196" s="135"/>
      <c r="AW196" s="127"/>
      <c r="AX196" s="127"/>
      <c r="AY196" s="133"/>
      <c r="AZ196" s="133"/>
      <c r="BA196" s="133"/>
      <c r="BB196" s="133"/>
      <c r="BC196" s="166"/>
      <c r="BD196" s="127"/>
      <c r="BE196" s="127"/>
      <c r="BF196" s="142"/>
      <c r="BG196" s="183"/>
      <c r="BH196" s="183"/>
      <c r="BI196" s="133"/>
      <c r="BJ196" s="127"/>
      <c r="BK196" s="127"/>
      <c r="BL196" s="135"/>
      <c r="BM196" s="135"/>
      <c r="BN196" s="135"/>
      <c r="BO196" s="135"/>
      <c r="BP196" s="14"/>
      <c r="BQ196" s="127"/>
      <c r="BR196" s="127"/>
      <c r="BS196" s="127"/>
      <c r="BT196" s="127"/>
      <c r="BU196" s="127"/>
      <c r="BV196" s="133"/>
      <c r="BW196" s="14"/>
      <c r="BX196" s="127"/>
      <c r="BY196" s="127"/>
      <c r="BZ196" s="133"/>
      <c r="CA196" s="133"/>
      <c r="CB196" s="133"/>
      <c r="CC196" s="133"/>
      <c r="CD196" s="13"/>
      <c r="CE196" s="127"/>
      <c r="CF196" s="127"/>
      <c r="CG196" s="135"/>
      <c r="CH196" s="135"/>
      <c r="CI196" s="135"/>
      <c r="CJ196" s="135"/>
      <c r="CK196" s="14"/>
      <c r="CL196" s="127"/>
      <c r="CM196" s="127"/>
      <c r="CN196" s="133"/>
      <c r="CO196" s="133"/>
      <c r="CP196" s="133"/>
      <c r="CQ196" s="133"/>
      <c r="CR196" s="14"/>
      <c r="CS196" s="127"/>
      <c r="CT196" s="127"/>
      <c r="CU196" s="133"/>
      <c r="CV196" s="133"/>
      <c r="CW196" s="133"/>
      <c r="CX196" s="133"/>
      <c r="CY196" s="14"/>
    </row>
    <row r="197" spans="1:103">
      <c r="A197" s="83"/>
      <c r="B197" s="83"/>
      <c r="C197" s="83"/>
      <c r="D197" s="83"/>
      <c r="E197" s="83"/>
      <c r="F197" s="83"/>
      <c r="G197" s="83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AH197" s="127"/>
      <c r="AI197" s="127"/>
      <c r="AJ197" s="135"/>
      <c r="AK197" s="135"/>
      <c r="AL197" s="135"/>
      <c r="AM197" s="135"/>
      <c r="AN197" s="133"/>
      <c r="AO197" s="181"/>
      <c r="AP197" s="74"/>
      <c r="AQ197" s="142"/>
      <c r="AR197" s="142"/>
      <c r="AS197" s="135"/>
      <c r="AT197" s="135"/>
      <c r="AU197" s="135"/>
      <c r="AV197" s="135"/>
      <c r="AW197" s="127"/>
      <c r="AX197" s="127"/>
      <c r="AY197" s="133"/>
      <c r="AZ197" s="133"/>
      <c r="BA197" s="133"/>
      <c r="BB197" s="133"/>
      <c r="BC197" s="166"/>
      <c r="BD197" s="127"/>
      <c r="BE197" s="127"/>
      <c r="BF197" s="142"/>
      <c r="BG197" s="183"/>
      <c r="BH197" s="183"/>
      <c r="BI197" s="133"/>
      <c r="BJ197" s="127"/>
      <c r="BK197" s="127"/>
      <c r="BL197" s="135"/>
      <c r="BM197" s="135"/>
      <c r="BN197" s="135"/>
      <c r="BO197" s="135"/>
      <c r="BP197" s="14"/>
      <c r="BQ197" s="127"/>
      <c r="BR197" s="127"/>
      <c r="BS197" s="127"/>
      <c r="BT197" s="127"/>
      <c r="BU197" s="127"/>
      <c r="BV197" s="133"/>
      <c r="BW197" s="14"/>
      <c r="BX197" s="127"/>
      <c r="BY197" s="127"/>
      <c r="BZ197" s="133"/>
      <c r="CA197" s="133"/>
      <c r="CB197" s="133"/>
      <c r="CC197" s="133"/>
      <c r="CD197" s="13"/>
      <c r="CE197" s="127"/>
      <c r="CF197" s="127"/>
      <c r="CG197" s="135"/>
      <c r="CH197" s="135"/>
      <c r="CI197" s="135"/>
      <c r="CJ197" s="135"/>
      <c r="CK197" s="14"/>
      <c r="CL197" s="127"/>
      <c r="CM197" s="127"/>
      <c r="CN197" s="133"/>
      <c r="CO197" s="133"/>
      <c r="CP197" s="133"/>
      <c r="CQ197" s="133"/>
      <c r="CR197" s="14"/>
      <c r="CS197" s="127"/>
      <c r="CT197" s="127"/>
      <c r="CU197" s="133"/>
      <c r="CV197" s="133"/>
      <c r="CW197" s="133"/>
      <c r="CX197" s="133"/>
      <c r="CY197" s="14"/>
    </row>
    <row r="198" spans="1:103">
      <c r="A198" s="184"/>
      <c r="B198" s="133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26"/>
      <c r="AH198" s="127"/>
      <c r="AI198" s="127"/>
      <c r="AJ198" s="135"/>
      <c r="AK198" s="135"/>
      <c r="AL198" s="135"/>
      <c r="AM198" s="135"/>
      <c r="AN198" s="133"/>
      <c r="AO198" s="181"/>
      <c r="AP198" s="74"/>
      <c r="AQ198" s="142"/>
      <c r="AR198" s="142"/>
      <c r="AS198" s="26" t="str">
        <f>IF(ISNUMBER(AJ198),AJ198-($D191*AJ197+$E191),"")</f>
        <v/>
      </c>
      <c r="AT198" s="26" t="str">
        <f>IF(ISNUMBER(AK198),AK198-($D191*AK197+$E191),"")</f>
        <v/>
      </c>
      <c r="AU198" s="26"/>
      <c r="AV198" s="26" t="str">
        <f>IF(ISNUMBER(AM198),AM198-($D191*AM197+$E191),"")</f>
        <v/>
      </c>
      <c r="AW198" s="127"/>
      <c r="AX198" s="127"/>
      <c r="AY198" s="133"/>
      <c r="AZ198" s="133"/>
      <c r="BA198" s="133"/>
      <c r="BB198" s="133"/>
      <c r="BC198" s="166"/>
      <c r="BD198" s="127"/>
      <c r="BE198" s="127"/>
      <c r="BF198" s="142"/>
      <c r="BG198" s="183"/>
      <c r="BH198" s="183"/>
      <c r="BI198" s="133"/>
      <c r="BJ198" s="127"/>
      <c r="BK198" s="127"/>
      <c r="BL198" s="78" t="str">
        <f>IF(ISNUMBER(AS198),AS198/AJ190,"")</f>
        <v/>
      </c>
      <c r="BM198" s="78" t="str">
        <f>IF(ISNUMBER(AT198),AT198/AK190,"")</f>
        <v/>
      </c>
      <c r="BN198" s="78"/>
      <c r="BO198" s="78" t="str">
        <f>IF(ISNUMBER(AV198),AV198/AM190,"")</f>
        <v/>
      </c>
      <c r="BP198" s="117"/>
      <c r="BQ198" s="141"/>
      <c r="BR198" s="127"/>
      <c r="BS198" s="127"/>
      <c r="BT198" s="127"/>
      <c r="BU198" s="127"/>
      <c r="BV198" s="24"/>
      <c r="BW198" s="117"/>
      <c r="BX198" s="141"/>
      <c r="BY198" s="141"/>
      <c r="BZ198" s="27" t="s">
        <v>0</v>
      </c>
      <c r="CA198" s="24" t="str">
        <f>IF(ISNUMBER(BL198),1-BL198/BM198,"")</f>
        <v/>
      </c>
      <c r="CB198" s="24"/>
      <c r="CC198" s="24"/>
      <c r="CD198" s="197"/>
      <c r="CE198" s="141"/>
      <c r="CF198" s="141"/>
      <c r="CG198" s="147"/>
      <c r="CH198" s="147"/>
      <c r="CI198" s="147"/>
      <c r="CJ198" s="147"/>
      <c r="CK198" s="117"/>
      <c r="CL198" s="141"/>
      <c r="CM198" s="141"/>
      <c r="CN198" s="134"/>
      <c r="CO198" s="134"/>
      <c r="CP198" s="134"/>
      <c r="CQ198" s="134"/>
      <c r="CR198" s="117"/>
      <c r="CS198" s="141"/>
      <c r="CT198" s="141"/>
      <c r="CU198" s="134"/>
      <c r="CV198" s="134"/>
      <c r="CW198" s="134"/>
      <c r="CX198" s="134"/>
      <c r="CY198" s="117"/>
    </row>
    <row r="199" spans="1:103">
      <c r="A199" s="184"/>
      <c r="B199" s="133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26"/>
      <c r="AH199" s="127"/>
      <c r="AI199" s="127"/>
      <c r="AJ199" s="135"/>
      <c r="AK199" s="135"/>
      <c r="AL199" s="135"/>
      <c r="AM199" s="135"/>
      <c r="AN199" s="133"/>
      <c r="AO199" s="181"/>
      <c r="AP199" s="74"/>
      <c r="AQ199" s="142"/>
      <c r="AR199" s="142"/>
      <c r="AS199" s="147"/>
      <c r="AT199" s="147"/>
      <c r="AU199" s="147"/>
      <c r="AV199" s="147"/>
      <c r="AW199" s="127"/>
      <c r="AX199" s="127"/>
      <c r="AY199" s="133"/>
      <c r="AZ199" s="133"/>
      <c r="BA199" s="133"/>
      <c r="BB199" s="133"/>
      <c r="BC199" s="166"/>
      <c r="BD199" s="127"/>
      <c r="BE199" s="127"/>
      <c r="BF199" s="142"/>
      <c r="BG199" s="183"/>
      <c r="BH199" s="183"/>
      <c r="BI199" s="133"/>
      <c r="BJ199" s="127"/>
      <c r="BK199" s="127"/>
      <c r="BL199" s="147"/>
      <c r="BM199" s="147"/>
      <c r="BN199" s="147"/>
      <c r="BO199" s="147"/>
      <c r="BP199" s="117"/>
      <c r="BQ199" s="141"/>
      <c r="BR199" s="127"/>
      <c r="BS199" s="127"/>
      <c r="BT199" s="127"/>
      <c r="BU199" s="127"/>
      <c r="BV199" s="134"/>
      <c r="BW199" s="117"/>
      <c r="BX199" s="141"/>
      <c r="BY199" s="141"/>
      <c r="BZ199" s="134"/>
      <c r="CA199" s="134"/>
      <c r="CB199" s="134"/>
      <c r="CC199" s="134"/>
      <c r="CD199" s="197"/>
      <c r="CE199" s="141"/>
      <c r="CF199" s="141"/>
      <c r="CG199" s="147"/>
      <c r="CH199" s="147"/>
      <c r="CI199" s="147"/>
      <c r="CJ199" s="147"/>
      <c r="CK199" s="117"/>
      <c r="CL199" s="141"/>
      <c r="CM199" s="141"/>
      <c r="CN199" s="134"/>
      <c r="CO199" s="134"/>
      <c r="CP199" s="134"/>
      <c r="CQ199" s="134"/>
      <c r="CR199" s="117"/>
      <c r="CS199" s="141"/>
      <c r="CT199" s="141"/>
      <c r="CU199" s="134"/>
      <c r="CV199" s="134"/>
      <c r="CW199" s="134"/>
      <c r="CX199" s="134"/>
      <c r="CY199" s="117"/>
    </row>
    <row r="200" spans="1:103" ht="13.5" thickBot="1">
      <c r="A200" s="460" t="s">
        <v>68</v>
      </c>
      <c r="B200" s="198" t="str">
        <f>$G$22</f>
        <v>DatLab 7 Template 16-08-02</v>
      </c>
      <c r="C200" s="199"/>
      <c r="D200" s="199"/>
      <c r="E200" s="199"/>
      <c r="F200" s="199"/>
      <c r="G200" s="199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1"/>
      <c r="AA200" s="202"/>
      <c r="AB200" s="202"/>
      <c r="AC200" s="202"/>
      <c r="AD200" s="202"/>
      <c r="AE200" s="202"/>
      <c r="AF200" s="202"/>
      <c r="AG200" s="202"/>
      <c r="AH200" s="12" t="str">
        <f>$B200</f>
        <v>DatLab 7 Template 16-08-02</v>
      </c>
      <c r="AI200" s="161"/>
      <c r="AJ200" s="203"/>
      <c r="AK200" s="203"/>
      <c r="AL200" s="203"/>
      <c r="AM200" s="203"/>
      <c r="AN200" s="204"/>
      <c r="AO200" s="205"/>
      <c r="AP200" s="206"/>
      <c r="AQ200" s="79" t="str">
        <f>$B200</f>
        <v>DatLab 7 Template 16-08-02</v>
      </c>
      <c r="AR200" s="161"/>
      <c r="AS200" s="203"/>
      <c r="AT200" s="203"/>
      <c r="AU200" s="203"/>
      <c r="AV200" s="203"/>
      <c r="AW200" s="161"/>
      <c r="AX200" s="161"/>
      <c r="AY200" s="204"/>
      <c r="AZ200" s="204"/>
      <c r="BA200" s="204"/>
      <c r="BB200" s="204"/>
      <c r="BC200" s="207"/>
      <c r="BD200" s="161"/>
      <c r="BE200" s="161"/>
      <c r="BF200" s="61"/>
      <c r="BG200" s="208"/>
      <c r="BH200" s="208"/>
      <c r="BI200" s="204"/>
      <c r="BJ200" s="79" t="str">
        <f>$B200</f>
        <v>DatLab 7 Template 16-08-02</v>
      </c>
      <c r="BK200" s="161"/>
      <c r="BL200" s="203"/>
      <c r="BM200" s="203"/>
      <c r="BN200" s="203"/>
      <c r="BO200" s="203"/>
      <c r="BP200" s="209"/>
      <c r="BQ200" s="79" t="str">
        <f>$B200</f>
        <v>DatLab 7 Template 16-08-02</v>
      </c>
      <c r="BR200" s="200"/>
      <c r="BS200" s="200"/>
      <c r="BT200" s="200"/>
      <c r="BU200" s="200"/>
      <c r="BV200" s="204"/>
      <c r="BW200" s="209"/>
      <c r="BX200" s="79" t="str">
        <f>$B200</f>
        <v>DatLab 7 Template 16-08-02</v>
      </c>
      <c r="BY200" s="161"/>
      <c r="BZ200" s="204"/>
      <c r="CA200" s="204"/>
      <c r="CB200" s="204"/>
      <c r="CC200" s="204"/>
      <c r="CD200" s="210"/>
      <c r="CE200" s="79" t="str">
        <f>$B200</f>
        <v>DatLab 7 Template 16-08-02</v>
      </c>
      <c r="CF200" s="161"/>
      <c r="CG200" s="203"/>
      <c r="CH200" s="203"/>
      <c r="CI200" s="203"/>
      <c r="CJ200" s="203"/>
      <c r="CK200" s="209"/>
      <c r="CL200" s="79" t="str">
        <f>$B200</f>
        <v>DatLab 7 Template 16-08-02</v>
      </c>
      <c r="CM200" s="161"/>
      <c r="CN200" s="204"/>
      <c r="CO200" s="204"/>
      <c r="CP200" s="204"/>
      <c r="CQ200" s="204"/>
      <c r="CR200" s="209"/>
      <c r="CS200" s="79" t="str">
        <f>$B200</f>
        <v>DatLab 7 Template 16-08-02</v>
      </c>
      <c r="CT200" s="161"/>
      <c r="CU200" s="204"/>
      <c r="CV200" s="204"/>
      <c r="CW200" s="204"/>
      <c r="CX200" s="204"/>
      <c r="CY200" s="209"/>
    </row>
    <row r="208" spans="1:103">
      <c r="AQ208" s="486"/>
      <c r="AR208" s="486"/>
      <c r="AS208" s="306"/>
      <c r="AT208" s="306"/>
      <c r="AU208" s="306"/>
      <c r="AV208" s="306"/>
    </row>
    <row r="209" spans="43:48">
      <c r="AQ209" s="487"/>
      <c r="AR209" s="483"/>
      <c r="AS209" s="483"/>
      <c r="AT209" s="483"/>
      <c r="AU209" s="483"/>
      <c r="AV209" s="483"/>
    </row>
  </sheetData>
  <conditionalFormatting sqref="CU3:CX10 CN34:CQ34 CN3:CQ32 CG34:CJ34 CG3:CJ32 BZ3:CA10 CB3:CC32 BS34:BV34 BI34 BL34:BO34 AV17 AS34:AV34 AQ3:AR32 AS3:AV10 AY3:BB32 BL3:BO10 BS3:BV10 BZ34:CC34 CU34:CX34">
    <cfRule type="containsErrors" dxfId="9" priority="2" stopIfTrue="1">
      <formula>ISERROR(AQ3)</formula>
    </cfRule>
  </conditionalFormatting>
  <conditionalFormatting sqref="AS34:AV34">
    <cfRule type="containsErrors" dxfId="8" priority="1" stopIfTrue="1">
      <formula>ISERROR(AS34)</formula>
    </cfRule>
  </conditionalFormatting>
  <hyperlinks>
    <hyperlink ref="G2" r:id="rId1" display="SUIT protocol"/>
    <hyperlink ref="A3" r:id="rId2" display="Subsample"/>
    <hyperlink ref="A4" location="Subs_a" display="↓  Subsample entry #a"/>
    <hyperlink ref="CZ45" location="'SUIT1 template'!A60" display="Goto Subsample #1"/>
    <hyperlink ref="B3" r:id="rId3" display="Sample summary"/>
    <hyperlink ref="A40" location="Sample_statistics" display="é Sample statistics"/>
    <hyperlink ref="G3" r:id="rId4"/>
    <hyperlink ref="F45" location="O2k!B3" display="O2 background check ↗"/>
    <hyperlink ref="AA2" r:id="rId5" display="↓ Paste 'Mark statistics'"/>
    <hyperlink ref="A43" location="MSa" display="î Mark statistics #a"/>
    <hyperlink ref="A60" location="Sample_statistics" display="é Sample statistics"/>
    <hyperlink ref="Z43" location="Subs_a" display="←  Graph"/>
    <hyperlink ref="A5" location="Subs_b" display="↓  Subsample entry #b"/>
    <hyperlink ref="CZ65" location="'SUIT1 template'!A60" display="Goto Subsample #1"/>
    <hyperlink ref="A63" location="MSb" display="↘ Mark statistics"/>
    <hyperlink ref="A80" location="Sample_statistics" display="é Sample statistics"/>
    <hyperlink ref="Z63" location="Subs_b" display="←  Graph"/>
    <hyperlink ref="CZ125" location="'SUIT1 template'!A60" display="Goto Subsample #1"/>
    <hyperlink ref="A123" location="MSe" display="↘ Mark statistics"/>
    <hyperlink ref="A140" location="Sample_statistics" display="é Sample statistics"/>
    <hyperlink ref="Z123" location="Subs_e" display="←  Graph"/>
    <hyperlink ref="CZ145" location="'SUIT1 template'!A60" display="Goto Subsample #1"/>
    <hyperlink ref="A143" location="MSf" display="↘ Mark statistics"/>
    <hyperlink ref="A160" location="Sample_statistics" display="é Sample statistics"/>
    <hyperlink ref="Z143" location="Subs_f" display="←  Graph"/>
    <hyperlink ref="CZ165" location="'SUIT1 template'!A60" display="Goto Subsample #1"/>
    <hyperlink ref="A163" location="MSg" display="↘ Mark statistics"/>
    <hyperlink ref="A180" location="Sample_statistics" display="é Sample statistics"/>
    <hyperlink ref="Z163" location="Subs_g" display="←  Graph"/>
    <hyperlink ref="CZ185" location="'SUIT1 template'!A60" display="Goto Subsample #1"/>
    <hyperlink ref="A183" location="MSh" display="↘ Mark statistics"/>
    <hyperlink ref="A200" location="Sample_statistics" display="é Sample statistics"/>
    <hyperlink ref="Z183" location="Subs_h" display="←  Graph"/>
    <hyperlink ref="A6" location="Subs_c" display="↓  Subsample entry #c"/>
    <hyperlink ref="A1" location="Sample_statistics" display="Sample entry #1"/>
    <hyperlink ref="CZ85" location="'SUIT1 template'!A60" display="Goto Subsample #1"/>
    <hyperlink ref="A83" location="MSc" display="↘ Mark statistics"/>
    <hyperlink ref="A100" location="Sample_statistics" display="é Sample statistics"/>
    <hyperlink ref="Z83" location="Subs_c" display="←  Graph"/>
    <hyperlink ref="CZ105" location="'SUIT1 template'!A60" display="Goto Subsample #1"/>
    <hyperlink ref="A103" location="MSd" display="↘ Mark statistics"/>
    <hyperlink ref="A120" location="Sample_statistics" display="é Sample statistics"/>
    <hyperlink ref="Z103" location="Subs_d" display="←  Graph"/>
    <hyperlink ref="A7" location="Subs_d" display="↓  Subsample entry #d"/>
    <hyperlink ref="A8" location="Subs_e" display="↓  Subsample entry #e"/>
    <hyperlink ref="A9" location="Subs_f" display="↓  Subsample entry #f"/>
    <hyperlink ref="A10" location="Subs_g" display="↓  Subsample entry #g"/>
    <hyperlink ref="A11" location="Subs_h" display="↓  Subsample entry #h"/>
    <hyperlink ref="G1" location="Cohort!B3" display="↗ Cohort"/>
    <hyperlink ref="A2" location="Navigation!B3" display="↗ Navigation"/>
    <hyperlink ref="F65" location="O2k!B3" display="O2 background check ↗"/>
    <hyperlink ref="F85" location="O2k!B3" display="O2 background check ↗"/>
    <hyperlink ref="F105" location="O2k!B3" display="O2 background check ↗"/>
    <hyperlink ref="F125" location="O2k!B3" display="O2 background check ↗"/>
    <hyperlink ref="F145" location="O2k!B3" display="O2 background check ↗"/>
    <hyperlink ref="F165" location="O2k!B3" display="O2 background check ↗"/>
    <hyperlink ref="F185" location="O2k!B3" display="O2 background check ↗"/>
    <hyperlink ref="AI5" r:id="rId6"/>
    <hyperlink ref="AM5" location="Sample_statistics" display="← Sample statistics"/>
    <hyperlink ref="A33" location="'#1'!AV33" display="→ Tables: Sample statistics"/>
    <hyperlink ref="A32" location="'#1'!AI5" display="→ Coupling-pathway diagram"/>
    <hyperlink ref="AM33" location="Sample_statistics" display="← Sample statistics"/>
  </hyperlinks>
  <pageMargins left="0.7" right="0.7" top="0.78740157499999996" bottom="0.78740157499999996" header="0.3" footer="0.3"/>
  <pageSetup paperSize="9" orientation="portrait" r:id="rId7"/>
  <drawing r:id="rId8"/>
  <legacyDrawing r:id="rId9"/>
</worksheet>
</file>

<file path=xl/worksheets/sheet7.xml><?xml version="1.0" encoding="utf-8"?>
<worksheet xmlns="http://schemas.openxmlformats.org/spreadsheetml/2006/main" xmlns:r="http://schemas.openxmlformats.org/officeDocument/2006/relationships">
  <dimension ref="A1:DL209"/>
  <sheetViews>
    <sheetView zoomScale="88" zoomScaleNormal="88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ColWidth="11.5703125" defaultRowHeight="12.75"/>
  <cols>
    <col min="1" max="1" width="24.7109375" style="93" customWidth="1"/>
    <col min="2" max="2" width="18.7109375" style="116" customWidth="1"/>
    <col min="3" max="3" width="11.7109375" style="116" customWidth="1"/>
    <col min="4" max="5" width="12.7109375" style="116" customWidth="1"/>
    <col min="6" max="6" width="13.85546875" style="116" customWidth="1"/>
    <col min="7" max="7" width="13.7109375" style="116" customWidth="1"/>
    <col min="8" max="25" width="16.7109375" style="116" customWidth="1"/>
    <col min="26" max="26" width="8.85546875" style="132" customWidth="1"/>
    <col min="27" max="27" width="18.7109375" style="130" customWidth="1"/>
    <col min="28" max="29" width="10.7109375" style="130" customWidth="1"/>
    <col min="30" max="30" width="16.7109375" style="130" customWidth="1"/>
    <col min="31" max="31" width="10.7109375" style="130" customWidth="1"/>
    <col min="32" max="32" width="12.7109375" style="130" customWidth="1"/>
    <col min="33" max="33" width="10.7109375" style="130" customWidth="1"/>
    <col min="34" max="34" width="54.140625" style="130" bestFit="1" customWidth="1"/>
    <col min="35" max="35" width="13.7109375" style="130" customWidth="1"/>
    <col min="36" max="39" width="9.7109375" style="116" customWidth="1"/>
    <col min="40" max="40" width="6.7109375" style="116" customWidth="1"/>
    <col min="41" max="41" width="6.7109375" style="89" customWidth="1"/>
    <col min="42" max="42" width="7.7109375" style="89" customWidth="1"/>
    <col min="43" max="43" width="20.7109375" style="128" customWidth="1"/>
    <col min="44" max="44" width="13.7109375" style="128" customWidth="1"/>
    <col min="45" max="48" width="8" style="129" bestFit="1" customWidth="1"/>
    <col min="49" max="49" width="20.140625" style="130" customWidth="1"/>
    <col min="50" max="50" width="7.85546875" style="130" customWidth="1"/>
    <col min="51" max="54" width="9.42578125" style="116" bestFit="1" customWidth="1"/>
    <col min="55" max="55" width="1.5703125" style="89" customWidth="1"/>
    <col min="56" max="56" width="20.7109375" style="130" customWidth="1"/>
    <col min="57" max="57" width="13.7109375" style="130" customWidth="1"/>
    <col min="58" max="58" width="13.7109375" style="128" customWidth="1"/>
    <col min="59" max="60" width="9.7109375" style="131" customWidth="1"/>
    <col min="61" max="61" width="9.7109375" style="116" customWidth="1"/>
    <col min="62" max="62" width="20.7109375" style="130" customWidth="1"/>
    <col min="63" max="63" width="13.7109375" style="130" customWidth="1"/>
    <col min="64" max="67" width="9.42578125" style="129" bestFit="1" customWidth="1"/>
    <col min="68" max="68" width="7.7109375" style="116" customWidth="1"/>
    <col min="69" max="69" width="20.7109375" style="130" customWidth="1"/>
    <col min="70" max="70" width="13.7109375" style="130" customWidth="1"/>
    <col min="71" max="74" width="9.42578125" style="116" bestFit="1" customWidth="1"/>
    <col min="75" max="75" width="7.7109375" style="116" customWidth="1"/>
    <col min="76" max="76" width="20.7109375" style="130" customWidth="1"/>
    <col min="77" max="77" width="13.7109375" style="130" customWidth="1"/>
    <col min="78" max="78" width="8.85546875" style="116" bestFit="1" customWidth="1"/>
    <col min="79" max="81" width="9.42578125" style="116" bestFit="1" customWidth="1"/>
    <col min="82" max="82" width="7.7109375" style="132" customWidth="1"/>
    <col min="83" max="83" width="20.7109375" style="130" customWidth="1"/>
    <col min="84" max="84" width="13.7109375" style="130" customWidth="1"/>
    <col min="85" max="88" width="9.42578125" style="129" bestFit="1" customWidth="1"/>
    <col min="89" max="89" width="7.7109375" style="116" customWidth="1"/>
    <col min="90" max="90" width="20.7109375" style="130" customWidth="1"/>
    <col min="91" max="91" width="13.7109375" style="130" customWidth="1"/>
    <col min="92" max="95" width="9.42578125" style="116" bestFit="1" customWidth="1"/>
    <col min="96" max="96" width="7.7109375" style="116" customWidth="1"/>
    <col min="97" max="97" width="20.7109375" style="130" customWidth="1"/>
    <col min="98" max="98" width="13.7109375" style="130" customWidth="1"/>
    <col min="99" max="99" width="6.42578125" style="116" bestFit="1" customWidth="1"/>
    <col min="100" max="102" width="9.42578125" style="116" bestFit="1" customWidth="1"/>
    <col min="103" max="103" width="5.7109375" style="116" customWidth="1"/>
    <col min="104" max="16384" width="11.5703125" style="116"/>
  </cols>
  <sheetData>
    <row r="1" spans="1:116" ht="16.5" thickBot="1">
      <c r="A1" s="324" t="s">
        <v>226</v>
      </c>
      <c r="B1" s="325" t="str">
        <f>IF(ISTEXT(AB48),AB48,"Cohort")</f>
        <v>Cohort</v>
      </c>
      <c r="C1" s="330" t="str">
        <f>IF(ISTEXT(AB47),AB47,"Type")</f>
        <v>Type</v>
      </c>
      <c r="D1" s="330" t="str">
        <f>IF(ISTEXT(AB49),AB49,"Code")</f>
        <v>Code</v>
      </c>
      <c r="E1" s="326" t="str">
        <f>IF(ISNUMBER(AB50),AB50,"")</f>
        <v/>
      </c>
      <c r="F1" s="325"/>
      <c r="G1" s="428" t="s">
        <v>121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448" t="str">
        <f>$E$1</f>
        <v/>
      </c>
      <c r="AA1" s="470" t="str">
        <f>$G$3</f>
        <v>DatLab 7</v>
      </c>
      <c r="AB1" s="110"/>
      <c r="AC1" s="110"/>
      <c r="AD1" s="110"/>
      <c r="AE1" s="110"/>
      <c r="AF1" s="332" t="s">
        <v>170</v>
      </c>
      <c r="AG1" s="332"/>
      <c r="AH1" s="332" t="s">
        <v>184</v>
      </c>
      <c r="AI1" s="332" t="s">
        <v>13</v>
      </c>
      <c r="AJ1" s="485" t="s">
        <v>169</v>
      </c>
      <c r="AK1" s="333" t="s">
        <v>185</v>
      </c>
      <c r="AL1" s="334" t="s">
        <v>186</v>
      </c>
      <c r="AM1" s="335" t="s">
        <v>222</v>
      </c>
      <c r="AN1" s="111" t="s">
        <v>25</v>
      </c>
      <c r="AO1" s="112" t="s">
        <v>26</v>
      </c>
      <c r="AP1" s="448" t="str">
        <f>$E$1</f>
        <v/>
      </c>
      <c r="AQ1" s="113" t="s">
        <v>14</v>
      </c>
      <c r="AR1" s="113" t="s">
        <v>13</v>
      </c>
      <c r="AS1" s="485" t="str">
        <f>AJ1</f>
        <v>R</v>
      </c>
      <c r="AT1" s="31" t="str">
        <f>AK1</f>
        <v>1Omy</v>
      </c>
      <c r="AU1" s="32" t="str">
        <f>AL1</f>
        <v>2U</v>
      </c>
      <c r="AV1" s="33" t="str">
        <f>AM1</f>
        <v>3Ama</v>
      </c>
      <c r="AW1" s="114" t="str">
        <f>AQ1</f>
        <v>Quantity</v>
      </c>
      <c r="AX1" s="114" t="str">
        <f>AR1</f>
        <v>Units</v>
      </c>
      <c r="AY1" s="485" t="str">
        <f>AJ1</f>
        <v>R</v>
      </c>
      <c r="AZ1" s="31" t="str">
        <f>AK1</f>
        <v>1Omy</v>
      </c>
      <c r="BA1" s="32" t="str">
        <f>AL1</f>
        <v>2U</v>
      </c>
      <c r="BB1" s="33" t="str">
        <f>AM1</f>
        <v>3Ama</v>
      </c>
      <c r="BC1" s="115"/>
      <c r="BD1" s="34" t="s">
        <v>27</v>
      </c>
      <c r="BE1" s="34" t="s">
        <v>28</v>
      </c>
      <c r="BF1" s="35" t="s">
        <v>120</v>
      </c>
      <c r="BG1" s="448" t="str">
        <f>$E$1</f>
        <v/>
      </c>
      <c r="BH1" s="449" t="s">
        <v>32</v>
      </c>
      <c r="BI1" s="36" t="s">
        <v>7</v>
      </c>
      <c r="BJ1" s="114" t="str">
        <f>AQ1</f>
        <v>Quantity</v>
      </c>
      <c r="BK1" s="114" t="str">
        <f>AR1</f>
        <v>Units</v>
      </c>
      <c r="BL1" s="485" t="str">
        <f>AJ1</f>
        <v>R</v>
      </c>
      <c r="BM1" s="31" t="str">
        <f>AK1</f>
        <v>1Omy</v>
      </c>
      <c r="BN1" s="32" t="str">
        <f>AL1</f>
        <v>2U</v>
      </c>
      <c r="BO1" s="33" t="str">
        <f>AM1</f>
        <v>3Ama</v>
      </c>
      <c r="BP1" s="448" t="str">
        <f>$E$1</f>
        <v/>
      </c>
      <c r="BQ1" s="114" t="str">
        <f>AQ1</f>
        <v>Quantity</v>
      </c>
      <c r="BR1" s="114" t="str">
        <f>AR1</f>
        <v>Units</v>
      </c>
      <c r="BS1" s="485" t="str">
        <f>AJ1</f>
        <v>R</v>
      </c>
      <c r="BT1" s="31" t="str">
        <f>AK1</f>
        <v>1Omy</v>
      </c>
      <c r="BU1" s="32" t="str">
        <f>AL1</f>
        <v>2U</v>
      </c>
      <c r="BV1" s="33" t="str">
        <f>AM1</f>
        <v>3Ama</v>
      </c>
      <c r="BW1" s="448" t="str">
        <f>$E$1</f>
        <v/>
      </c>
      <c r="BX1" s="114" t="str">
        <f>AQ1</f>
        <v>Quantity</v>
      </c>
      <c r="BY1" s="114" t="str">
        <f>AR1</f>
        <v>Units</v>
      </c>
      <c r="BZ1" s="485" t="s">
        <v>219</v>
      </c>
      <c r="CA1" s="31" t="s">
        <v>220</v>
      </c>
      <c r="CB1" s="32" t="s">
        <v>218</v>
      </c>
      <c r="CC1" s="33" t="s">
        <v>221</v>
      </c>
      <c r="CD1" s="448" t="str">
        <f>$E$1</f>
        <v/>
      </c>
      <c r="CE1" s="114" t="str">
        <f>AQ1</f>
        <v>Quantity</v>
      </c>
      <c r="CF1" s="114" t="str">
        <f>AR1</f>
        <v>Units</v>
      </c>
      <c r="CG1" s="485" t="str">
        <f>AJ1</f>
        <v>R</v>
      </c>
      <c r="CH1" s="31" t="str">
        <f>AK1</f>
        <v>1Omy</v>
      </c>
      <c r="CI1" s="32" t="str">
        <f>AL1</f>
        <v>2U</v>
      </c>
      <c r="CJ1" s="33" t="str">
        <f>AM1</f>
        <v>3Ama</v>
      </c>
      <c r="CK1" s="448" t="str">
        <f>$E$1</f>
        <v/>
      </c>
      <c r="CL1" s="114" t="str">
        <f>AQ1</f>
        <v>Quantity</v>
      </c>
      <c r="CM1" s="114" t="str">
        <f>AR1</f>
        <v>Units</v>
      </c>
      <c r="CN1" s="485" t="str">
        <f>AJ1</f>
        <v>R</v>
      </c>
      <c r="CO1" s="31" t="str">
        <f>AK1</f>
        <v>1Omy</v>
      </c>
      <c r="CP1" s="32" t="str">
        <f>AL1</f>
        <v>2U</v>
      </c>
      <c r="CQ1" s="33" t="str">
        <f>AM1</f>
        <v>3Ama</v>
      </c>
      <c r="CR1" s="448" t="str">
        <f>$E$1</f>
        <v/>
      </c>
      <c r="CS1" s="114" t="str">
        <f>AQ1</f>
        <v>Quantity</v>
      </c>
      <c r="CT1" s="114" t="str">
        <f>AR1</f>
        <v>Units</v>
      </c>
      <c r="CU1" s="485" t="s">
        <v>219</v>
      </c>
      <c r="CV1" s="31" t="s">
        <v>220</v>
      </c>
      <c r="CW1" s="32" t="s">
        <v>218</v>
      </c>
      <c r="CX1" s="33" t="s">
        <v>221</v>
      </c>
      <c r="CY1" s="448" t="str">
        <f>$E$1</f>
        <v/>
      </c>
    </row>
    <row r="2" spans="1:116" ht="14.25">
      <c r="A2" s="459" t="s">
        <v>67</v>
      </c>
      <c r="B2" s="329" t="str">
        <f>AH1</f>
        <v>CCP</v>
      </c>
      <c r="C2" s="338"/>
      <c r="D2" s="338"/>
      <c r="E2" s="339" t="s">
        <v>96</v>
      </c>
      <c r="F2" s="340">
        <f>E37</f>
        <v>0</v>
      </c>
      <c r="G2" s="451" t="s">
        <v>128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25"/>
      <c r="AA2" s="471" t="s">
        <v>76</v>
      </c>
      <c r="AB2" s="118"/>
      <c r="AC2" s="118"/>
      <c r="AD2" s="118"/>
      <c r="AE2" s="118"/>
      <c r="AF2" s="332" t="s">
        <v>171</v>
      </c>
      <c r="AG2" s="332"/>
      <c r="AH2" s="332" t="s">
        <v>173</v>
      </c>
      <c r="AI2" s="332" t="s">
        <v>176</v>
      </c>
      <c r="AJ2" s="118"/>
      <c r="AK2" s="118"/>
      <c r="AL2" s="118"/>
      <c r="AM2" s="118"/>
      <c r="AN2" s="119"/>
      <c r="AO2" s="120"/>
      <c r="AP2" s="121"/>
      <c r="AQ2" s="122"/>
      <c r="AR2" s="122"/>
      <c r="AS2" s="118"/>
      <c r="AT2" s="118"/>
      <c r="AU2" s="118"/>
      <c r="AV2" s="118"/>
      <c r="AW2" s="122"/>
      <c r="AX2" s="122"/>
      <c r="AY2" s="118"/>
      <c r="AZ2" s="118"/>
      <c r="BA2" s="118"/>
      <c r="BB2" s="118"/>
      <c r="BC2" s="123"/>
      <c r="BD2" s="122"/>
      <c r="BE2" s="122"/>
      <c r="BF2" s="124"/>
      <c r="BG2" s="125"/>
      <c r="BH2" s="125"/>
      <c r="BI2" s="118"/>
      <c r="BJ2" s="122"/>
      <c r="BK2" s="122"/>
      <c r="BL2" s="118"/>
      <c r="BM2" s="118"/>
      <c r="BN2" s="118"/>
      <c r="BO2" s="118"/>
      <c r="BP2" s="125"/>
      <c r="BQ2" s="122"/>
      <c r="BR2" s="122"/>
      <c r="BS2" s="118"/>
      <c r="BT2" s="118"/>
      <c r="BU2" s="118"/>
      <c r="BV2" s="118"/>
      <c r="BW2" s="125"/>
      <c r="BX2" s="122"/>
      <c r="BY2" s="122"/>
      <c r="BZ2" s="118"/>
      <c r="CA2" s="503" t="s">
        <v>190</v>
      </c>
      <c r="CB2" s="118"/>
      <c r="CC2" s="33" t="s">
        <v>190</v>
      </c>
      <c r="CD2" s="125"/>
      <c r="CE2" s="122"/>
      <c r="CF2" s="122"/>
      <c r="CG2" s="118"/>
      <c r="CH2" s="118"/>
      <c r="CI2" s="118"/>
      <c r="CJ2" s="118"/>
      <c r="CK2" s="125"/>
      <c r="CL2" s="122"/>
      <c r="CM2" s="122"/>
      <c r="CN2" s="118"/>
      <c r="CO2" s="118"/>
      <c r="CP2" s="118"/>
      <c r="CQ2" s="118"/>
      <c r="CR2" s="125"/>
      <c r="CS2" s="122"/>
      <c r="CT2" s="122"/>
      <c r="CU2" s="118"/>
      <c r="CV2" s="503" t="s">
        <v>190</v>
      </c>
      <c r="CW2" s="118"/>
      <c r="CX2" s="33" t="s">
        <v>190</v>
      </c>
      <c r="CY2" s="125"/>
    </row>
    <row r="3" spans="1:116" ht="14.25">
      <c r="A3" s="450" t="s">
        <v>79</v>
      </c>
      <c r="B3" s="430" t="s">
        <v>86</v>
      </c>
      <c r="C3" s="317" t="s">
        <v>87</v>
      </c>
      <c r="D3" s="317" t="s">
        <v>88</v>
      </c>
      <c r="E3" s="317" t="s">
        <v>59</v>
      </c>
      <c r="F3" s="317" t="s">
        <v>57</v>
      </c>
      <c r="G3" s="430" t="s">
        <v>15</v>
      </c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26"/>
      <c r="AA3" s="127"/>
      <c r="AB3" s="127"/>
      <c r="AC3" s="127"/>
      <c r="AD3" s="127"/>
      <c r="AE3" s="127"/>
      <c r="AF3" s="127"/>
      <c r="AG3" s="127"/>
      <c r="AH3" s="332" t="s">
        <v>172</v>
      </c>
      <c r="AI3" s="127"/>
      <c r="AJ3" s="127"/>
      <c r="AK3" s="127"/>
      <c r="AL3" s="127"/>
      <c r="AM3" s="127"/>
      <c r="AN3" s="136">
        <v>51</v>
      </c>
      <c r="AO3" s="137">
        <v>1</v>
      </c>
      <c r="AP3" s="138" t="str">
        <f>$AP51</f>
        <v/>
      </c>
      <c r="AQ3" s="38" t="str">
        <f>AQ51</f>
        <v>O2 flux per volume</v>
      </c>
      <c r="AR3" s="38" t="str">
        <f>AR51</f>
        <v>pmol/(s*ml)</v>
      </c>
      <c r="AS3" s="38" t="e">
        <f>IF(ISNUMBER(AS51),AS51,NA())</f>
        <v>#N/A</v>
      </c>
      <c r="AT3" s="38" t="e">
        <f t="shared" ref="AT3:AV3" si="0">IF(ISNUMBER(AT51),AT51,NA())</f>
        <v>#N/A</v>
      </c>
      <c r="AU3" s="38" t="e">
        <f t="shared" si="0"/>
        <v>#N/A</v>
      </c>
      <c r="AV3" s="38" t="e">
        <f t="shared" si="0"/>
        <v>#N/A</v>
      </c>
      <c r="AW3" s="351">
        <f>AW51</f>
        <v>0</v>
      </c>
      <c r="AX3" s="351">
        <f>AX51</f>
        <v>0</v>
      </c>
      <c r="AY3" s="350" t="e">
        <f>IF(ISNUMBER(AY51),AY51,NA())</f>
        <v>#N/A</v>
      </c>
      <c r="AZ3" s="350" t="e">
        <f t="shared" ref="AZ3:BB3" si="1">IF(ISNUMBER(AZ51),AZ51,NA())</f>
        <v>#N/A</v>
      </c>
      <c r="BA3" s="350" t="e">
        <f t="shared" si="1"/>
        <v>#N/A</v>
      </c>
      <c r="BB3" s="350" t="e">
        <f t="shared" si="1"/>
        <v>#N/A</v>
      </c>
      <c r="BC3" s="140">
        <f>BC51</f>
        <v>0</v>
      </c>
      <c r="BD3" s="141" t="str">
        <f>BD51</f>
        <v>•</v>
      </c>
      <c r="BE3" s="141">
        <f>BE51</f>
        <v>0</v>
      </c>
      <c r="BF3" s="142">
        <f>BF51</f>
        <v>0</v>
      </c>
      <c r="BG3" s="143" t="str">
        <f>$AP51</f>
        <v/>
      </c>
      <c r="BH3" s="143"/>
      <c r="BI3" s="144" t="str">
        <f>BI51</f>
        <v/>
      </c>
      <c r="BJ3" s="353" t="str">
        <f>BJ51</f>
        <v>O2 flow per cells</v>
      </c>
      <c r="BK3" s="353" t="str">
        <f>BK51</f>
        <v>pmol/(s*Mill)</v>
      </c>
      <c r="BL3" s="38" t="e">
        <f>IF(ISNUMBER(BL51),BL51,NA())</f>
        <v>#N/A</v>
      </c>
      <c r="BM3" s="38" t="e">
        <f t="shared" ref="BM3:BO3" si="2">IF(ISNUMBER(BM51),BM51,NA())</f>
        <v>#N/A</v>
      </c>
      <c r="BN3" s="38" t="e">
        <f t="shared" si="2"/>
        <v>#N/A</v>
      </c>
      <c r="BO3" s="38" t="e">
        <f t="shared" si="2"/>
        <v>#N/A</v>
      </c>
      <c r="BP3" s="143" t="str">
        <f>$AP51</f>
        <v/>
      </c>
      <c r="BQ3" s="354" t="str">
        <f>BQ51</f>
        <v>Flux control ratio</v>
      </c>
      <c r="BR3" s="354" t="str">
        <f>BR51</f>
        <v>FCR, relative</v>
      </c>
      <c r="BS3" s="315" t="e">
        <f>IF(ISNUMBER(BS51),BS51,NA())</f>
        <v>#N/A</v>
      </c>
      <c r="BT3" s="315" t="e">
        <f t="shared" ref="BT3:BV3" si="3">IF(ISNUMBER(BT51),BT51,NA())</f>
        <v>#N/A</v>
      </c>
      <c r="BU3" s="315" t="e">
        <f t="shared" si="3"/>
        <v>#N/A</v>
      </c>
      <c r="BV3" s="315" t="e">
        <f t="shared" si="3"/>
        <v>#N/A</v>
      </c>
      <c r="BW3" s="143" t="str">
        <f>$AP51</f>
        <v/>
      </c>
      <c r="BX3" s="354" t="str">
        <f>BX51</f>
        <v>Flux control factor</v>
      </c>
      <c r="BY3" s="354" t="str">
        <f>BY51</f>
        <v>FCF, relative</v>
      </c>
      <c r="BZ3" s="315" t="e">
        <f>IF(ISNUMBER(BZ51),BZ51,NA())</f>
        <v>#N/A</v>
      </c>
      <c r="CA3" s="315" t="e">
        <f t="shared" ref="CA3:CC3" si="4">IF(ISNUMBER(CA51),CA51,NA())</f>
        <v>#N/A</v>
      </c>
      <c r="CB3" s="315" t="e">
        <f t="shared" si="4"/>
        <v>#N/A</v>
      </c>
      <c r="CC3" s="315" t="e">
        <f t="shared" si="4"/>
        <v>#N/A</v>
      </c>
      <c r="CD3" s="143" t="str">
        <f>$AP51</f>
        <v/>
      </c>
      <c r="CE3" s="353" t="str">
        <f>CE51</f>
        <v>O2 flow per cells (mt: ROX-corr.)</v>
      </c>
      <c r="CF3" s="353" t="str">
        <f>CF51</f>
        <v>pmol/(s*Mill)</v>
      </c>
      <c r="CG3" s="38" t="e">
        <f>IF(ISNUMBER(CG51),CG51,NA())</f>
        <v>#N/A</v>
      </c>
      <c r="CH3" s="38" t="e">
        <f t="shared" ref="CH3:CJ3" si="5">IF(ISNUMBER(CH51),CH51,NA())</f>
        <v>#N/A</v>
      </c>
      <c r="CI3" s="38" t="e">
        <f t="shared" si="5"/>
        <v>#N/A</v>
      </c>
      <c r="CJ3" s="38" t="e">
        <f t="shared" si="5"/>
        <v>#N/A</v>
      </c>
      <c r="CK3" s="143" t="str">
        <f>$AP51</f>
        <v/>
      </c>
      <c r="CL3" s="354" t="str">
        <f>CL51</f>
        <v>FCR (mt: ROX-corr.)</v>
      </c>
      <c r="CM3" s="354" t="str">
        <f>CM51</f>
        <v>relative</v>
      </c>
      <c r="CN3" s="315" t="e">
        <f>IF(ISNUMBER(CN51),CN51,NA())</f>
        <v>#N/A</v>
      </c>
      <c r="CO3" s="315" t="e">
        <f t="shared" ref="CO3:CQ3" si="6">IF(ISNUMBER(CO51),CO51,NA())</f>
        <v>#N/A</v>
      </c>
      <c r="CP3" s="315" t="e">
        <f t="shared" si="6"/>
        <v>#N/A</v>
      </c>
      <c r="CQ3" s="315" t="e">
        <f t="shared" si="6"/>
        <v>#N/A</v>
      </c>
      <c r="CR3" s="143" t="str">
        <f>$AP51</f>
        <v/>
      </c>
      <c r="CS3" s="354" t="str">
        <f>CS51</f>
        <v>FCF (mt: ROX-corr.)</v>
      </c>
      <c r="CT3" s="354" t="str">
        <f>CT51</f>
        <v>relative</v>
      </c>
      <c r="CU3" s="315" t="e">
        <f>IF(ISNUMBER(CU51),CU51,NA())</f>
        <v>#N/A</v>
      </c>
      <c r="CV3" s="315" t="e">
        <f t="shared" ref="CV3:CX3" si="7">IF(ISNUMBER(CV51),CV51,NA())</f>
        <v>#N/A</v>
      </c>
      <c r="CW3" s="315" t="e">
        <f t="shared" si="7"/>
        <v>#N/A</v>
      </c>
      <c r="CX3" s="315" t="e">
        <f t="shared" si="7"/>
        <v>#N/A</v>
      </c>
      <c r="CY3" s="143" t="str">
        <f>$AP51</f>
        <v/>
      </c>
    </row>
    <row r="4" spans="1:116">
      <c r="A4" s="468" t="s">
        <v>103</v>
      </c>
      <c r="B4" s="288" t="str">
        <f>B41</f>
        <v>•</v>
      </c>
      <c r="C4" s="166" t="str">
        <f>IF(ISTEXT(C42),C42,"")</f>
        <v/>
      </c>
      <c r="D4" s="166" t="str">
        <f>IF(ISTEXT(D42),D42,"")</f>
        <v/>
      </c>
      <c r="E4" s="240" t="str">
        <f>E42</f>
        <v/>
      </c>
      <c r="F4" s="166" t="str">
        <f>IF(ISTEXT(G41),G41,"")</f>
        <v/>
      </c>
      <c r="G4" s="40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26"/>
      <c r="AA4" s="127"/>
      <c r="AB4" s="127"/>
      <c r="AC4" s="127"/>
      <c r="AD4" s="127"/>
      <c r="AE4" s="127"/>
      <c r="AF4" s="127"/>
      <c r="AG4" s="127"/>
      <c r="AH4" s="127"/>
      <c r="AK4" s="130"/>
      <c r="AL4" s="130"/>
      <c r="AM4" s="130"/>
      <c r="AN4" s="136">
        <f t="shared" ref="AN4:AN32" si="8">AN3+20</f>
        <v>71</v>
      </c>
      <c r="AO4" s="137">
        <v>2</v>
      </c>
      <c r="AP4" s="138" t="str">
        <f>$AP71</f>
        <v/>
      </c>
      <c r="AQ4" s="38" t="str">
        <f>AQ71</f>
        <v>O2 flux per volume</v>
      </c>
      <c r="AR4" s="38" t="str">
        <f>AR71</f>
        <v>pmol/(s*ml)</v>
      </c>
      <c r="AS4" s="38" t="e">
        <f>IF(ISNUMBER(AS71),AS71,NA())</f>
        <v>#N/A</v>
      </c>
      <c r="AT4" s="38" t="e">
        <f t="shared" ref="AT4:AV4" si="9">IF(ISNUMBER(AT71),AT71,NA())</f>
        <v>#N/A</v>
      </c>
      <c r="AU4" s="38" t="e">
        <f t="shared" si="9"/>
        <v>#N/A</v>
      </c>
      <c r="AV4" s="38" t="e">
        <f t="shared" si="9"/>
        <v>#N/A</v>
      </c>
      <c r="AW4" s="351">
        <f>AW71</f>
        <v>0</v>
      </c>
      <c r="AX4" s="351">
        <f>AX71</f>
        <v>0</v>
      </c>
      <c r="AY4" s="350" t="e">
        <f>IF(ISNUMBER(AY71),AY71,NA())</f>
        <v>#N/A</v>
      </c>
      <c r="AZ4" s="350" t="e">
        <f t="shared" ref="AZ4:BB4" si="10">IF(ISNUMBER(AZ71),AZ71,NA())</f>
        <v>#N/A</v>
      </c>
      <c r="BA4" s="350" t="e">
        <f t="shared" si="10"/>
        <v>#N/A</v>
      </c>
      <c r="BB4" s="350" t="e">
        <f t="shared" si="10"/>
        <v>#N/A</v>
      </c>
      <c r="BC4" s="140">
        <f>BC71</f>
        <v>0</v>
      </c>
      <c r="BD4" s="141" t="str">
        <f>BD71</f>
        <v>•</v>
      </c>
      <c r="BE4" s="141">
        <f>BE71</f>
        <v>0</v>
      </c>
      <c r="BF4" s="142">
        <f>BF71</f>
        <v>0</v>
      </c>
      <c r="BG4" s="143" t="str">
        <f>$AP71</f>
        <v/>
      </c>
      <c r="BH4" s="143"/>
      <c r="BI4" s="144" t="str">
        <f>BI71</f>
        <v/>
      </c>
      <c r="BJ4" s="353" t="str">
        <f>BJ71</f>
        <v>O2 flow per cells</v>
      </c>
      <c r="BK4" s="353" t="str">
        <f>BK71</f>
        <v>pmol/(s*Mill)</v>
      </c>
      <c r="BL4" s="38" t="e">
        <f>IF(ISNUMBER(BL71),BL71,NA())</f>
        <v>#N/A</v>
      </c>
      <c r="BM4" s="38" t="e">
        <f t="shared" ref="BM4:BO4" si="11">IF(ISNUMBER(BM71),BM71,NA())</f>
        <v>#N/A</v>
      </c>
      <c r="BN4" s="38" t="e">
        <f t="shared" si="11"/>
        <v>#N/A</v>
      </c>
      <c r="BO4" s="38" t="e">
        <f t="shared" si="11"/>
        <v>#N/A</v>
      </c>
      <c r="BP4" s="143" t="str">
        <f>$AP71</f>
        <v/>
      </c>
      <c r="BQ4" s="354" t="str">
        <f>BQ71</f>
        <v>Flux control ratio</v>
      </c>
      <c r="BR4" s="354" t="str">
        <f>BR71</f>
        <v>FCR, relative</v>
      </c>
      <c r="BS4" s="315" t="e">
        <f>IF(ISNUMBER(BS71),BS71,NA())</f>
        <v>#N/A</v>
      </c>
      <c r="BT4" s="315" t="e">
        <f t="shared" ref="BT4:BV4" si="12">IF(ISNUMBER(BT71),BT71,NA())</f>
        <v>#N/A</v>
      </c>
      <c r="BU4" s="315" t="e">
        <f t="shared" si="12"/>
        <v>#N/A</v>
      </c>
      <c r="BV4" s="315" t="e">
        <f t="shared" si="12"/>
        <v>#N/A</v>
      </c>
      <c r="BW4" s="143" t="str">
        <f>$AP71</f>
        <v/>
      </c>
      <c r="BX4" s="354" t="str">
        <f>BX71</f>
        <v>Flux control factor</v>
      </c>
      <c r="BY4" s="354" t="str">
        <f>BY71</f>
        <v>FCF, relative</v>
      </c>
      <c r="BZ4" s="315" t="e">
        <f>IF(ISNUMBER(BZ71),BZ71,NA())</f>
        <v>#N/A</v>
      </c>
      <c r="CA4" s="315" t="e">
        <f t="shared" ref="CA4:CC4" si="13">IF(ISNUMBER(CA71),CA71,NA())</f>
        <v>#N/A</v>
      </c>
      <c r="CB4" s="315" t="e">
        <f t="shared" si="13"/>
        <v>#N/A</v>
      </c>
      <c r="CC4" s="315" t="e">
        <f t="shared" si="13"/>
        <v>#N/A</v>
      </c>
      <c r="CD4" s="143" t="str">
        <f>$AP71</f>
        <v/>
      </c>
      <c r="CE4" s="353" t="str">
        <f>CE71</f>
        <v>O2 flow per cells (mt: ROX-corr.)</v>
      </c>
      <c r="CF4" s="353" t="str">
        <f>CF71</f>
        <v>pmol/(s*Mill)</v>
      </c>
      <c r="CG4" s="38" t="e">
        <f>IF(ISNUMBER(CG71),CG71,NA())</f>
        <v>#N/A</v>
      </c>
      <c r="CH4" s="38" t="e">
        <f t="shared" ref="CH4:CJ4" si="14">IF(ISNUMBER(CH71),CH71,NA())</f>
        <v>#N/A</v>
      </c>
      <c r="CI4" s="38" t="e">
        <f t="shared" si="14"/>
        <v>#N/A</v>
      </c>
      <c r="CJ4" s="38" t="e">
        <f t="shared" si="14"/>
        <v>#N/A</v>
      </c>
      <c r="CK4" s="143" t="str">
        <f>$AP71</f>
        <v/>
      </c>
      <c r="CL4" s="354" t="str">
        <f>CL71</f>
        <v>FCR (mt: ROX-corr.)</v>
      </c>
      <c r="CM4" s="354" t="str">
        <f>CM71</f>
        <v>relative</v>
      </c>
      <c r="CN4" s="315" t="e">
        <f>IF(ISNUMBER(CN71),CN71,NA())</f>
        <v>#N/A</v>
      </c>
      <c r="CO4" s="315" t="e">
        <f t="shared" ref="CO4:CQ4" si="15">IF(ISNUMBER(CO71),CO71,NA())</f>
        <v>#N/A</v>
      </c>
      <c r="CP4" s="315" t="e">
        <f t="shared" si="15"/>
        <v>#N/A</v>
      </c>
      <c r="CQ4" s="315" t="e">
        <f t="shared" si="15"/>
        <v>#N/A</v>
      </c>
      <c r="CR4" s="143" t="str">
        <f>$AP71</f>
        <v/>
      </c>
      <c r="CS4" s="354" t="str">
        <f>CS71</f>
        <v>FCF (mt: ROX-corr.)</v>
      </c>
      <c r="CT4" s="354" t="str">
        <f>CT71</f>
        <v>relative</v>
      </c>
      <c r="CU4" s="315" t="e">
        <f>IF(ISNUMBER(CU71),CU71,NA())</f>
        <v>#N/A</v>
      </c>
      <c r="CV4" s="315" t="e">
        <f t="shared" ref="CV4:CX4" si="16">IF(ISNUMBER(CV71),CV71,NA())</f>
        <v>#N/A</v>
      </c>
      <c r="CW4" s="315" t="e">
        <f t="shared" si="16"/>
        <v>#N/A</v>
      </c>
      <c r="CX4" s="315" t="e">
        <f t="shared" si="16"/>
        <v>#N/A</v>
      </c>
      <c r="CY4" s="143" t="str">
        <f>$AP71</f>
        <v/>
      </c>
    </row>
    <row r="5" spans="1:116">
      <c r="A5" s="468" t="s">
        <v>112</v>
      </c>
      <c r="B5" s="288" t="str">
        <f>B61</f>
        <v>•</v>
      </c>
      <c r="C5" s="166" t="str">
        <f>IF(ISTEXT(C62),C62,"")</f>
        <v/>
      </c>
      <c r="D5" s="166" t="str">
        <f>IF(ISTEXT(D62),D62,"")</f>
        <v/>
      </c>
      <c r="E5" s="240" t="str">
        <f>E62</f>
        <v/>
      </c>
      <c r="F5" s="166" t="str">
        <f>IF(ISTEXT(G61),G61,"")</f>
        <v/>
      </c>
      <c r="G5" s="13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26"/>
      <c r="AA5" s="127"/>
      <c r="AB5" s="127"/>
      <c r="AC5" s="127"/>
      <c r="AD5" s="127"/>
      <c r="AE5" s="127"/>
      <c r="AF5" s="127"/>
      <c r="AG5" s="127"/>
      <c r="AH5" s="127"/>
      <c r="AI5" s="493" t="s">
        <v>208</v>
      </c>
      <c r="AJ5" s="494"/>
      <c r="AK5" s="494"/>
      <c r="AL5" s="494"/>
      <c r="AM5" s="463" t="s">
        <v>209</v>
      </c>
      <c r="AN5" s="136">
        <f t="shared" si="8"/>
        <v>91</v>
      </c>
      <c r="AO5" s="137">
        <v>3</v>
      </c>
      <c r="AP5" s="138" t="str">
        <f>$AP91</f>
        <v/>
      </c>
      <c r="AQ5" s="38" t="str">
        <f>AQ91</f>
        <v>O2 flux per volume</v>
      </c>
      <c r="AR5" s="38" t="str">
        <f>AR91</f>
        <v>pmol/(s*ml)</v>
      </c>
      <c r="AS5" s="38" t="e">
        <f>IF(ISNUMBER(AS91),AS91,NA())</f>
        <v>#N/A</v>
      </c>
      <c r="AT5" s="38" t="e">
        <f t="shared" ref="AT5:AV5" si="17">IF(ISNUMBER(AT91),AT91,NA())</f>
        <v>#N/A</v>
      </c>
      <c r="AU5" s="38" t="e">
        <f t="shared" si="17"/>
        <v>#N/A</v>
      </c>
      <c r="AV5" s="38" t="e">
        <f t="shared" si="17"/>
        <v>#N/A</v>
      </c>
      <c r="AW5" s="351">
        <f>AW91</f>
        <v>0</v>
      </c>
      <c r="AX5" s="351">
        <f>AX91</f>
        <v>0</v>
      </c>
      <c r="AY5" s="350" t="e">
        <f>IF(ISNUMBER(AY91),AY91,NA())</f>
        <v>#N/A</v>
      </c>
      <c r="AZ5" s="350" t="e">
        <f t="shared" ref="AZ5:BB5" si="18">IF(ISNUMBER(AZ91),AZ91,NA())</f>
        <v>#N/A</v>
      </c>
      <c r="BA5" s="350" t="e">
        <f t="shared" si="18"/>
        <v>#N/A</v>
      </c>
      <c r="BB5" s="350" t="e">
        <f t="shared" si="18"/>
        <v>#N/A</v>
      </c>
      <c r="BC5" s="140">
        <f>BC91</f>
        <v>0</v>
      </c>
      <c r="BD5" s="141" t="str">
        <f>BD91</f>
        <v>•</v>
      </c>
      <c r="BE5" s="141">
        <f>BE91</f>
        <v>0</v>
      </c>
      <c r="BF5" s="142">
        <f>BF91</f>
        <v>0</v>
      </c>
      <c r="BG5" s="143" t="str">
        <f>$AP91</f>
        <v/>
      </c>
      <c r="BH5" s="143"/>
      <c r="BI5" s="144" t="str">
        <f>BI91</f>
        <v/>
      </c>
      <c r="BJ5" s="353" t="str">
        <f>BJ91</f>
        <v>O2 flow per cells</v>
      </c>
      <c r="BK5" s="353" t="str">
        <f>BK91</f>
        <v>pmol/(s*Mill)</v>
      </c>
      <c r="BL5" s="38" t="e">
        <f>IF(ISNUMBER(BL91),BL91,NA())</f>
        <v>#N/A</v>
      </c>
      <c r="BM5" s="38" t="e">
        <f t="shared" ref="BM5:BO5" si="19">IF(ISNUMBER(BM91),BM91,NA())</f>
        <v>#N/A</v>
      </c>
      <c r="BN5" s="38" t="e">
        <f t="shared" si="19"/>
        <v>#N/A</v>
      </c>
      <c r="BO5" s="38" t="e">
        <f t="shared" si="19"/>
        <v>#N/A</v>
      </c>
      <c r="BP5" s="143" t="str">
        <f>$AP91</f>
        <v/>
      </c>
      <c r="BQ5" s="354" t="str">
        <f>BQ91</f>
        <v>Flux control ratio</v>
      </c>
      <c r="BR5" s="354" t="str">
        <f>BR91</f>
        <v>FCR, relative</v>
      </c>
      <c r="BS5" s="315" t="e">
        <f>IF(ISNUMBER(BS91),BS91,NA())</f>
        <v>#N/A</v>
      </c>
      <c r="BT5" s="315" t="e">
        <f t="shared" ref="BT5:BV5" si="20">IF(ISNUMBER(BT91),BT91,NA())</f>
        <v>#N/A</v>
      </c>
      <c r="BU5" s="315" t="e">
        <f t="shared" si="20"/>
        <v>#N/A</v>
      </c>
      <c r="BV5" s="315" t="e">
        <f t="shared" si="20"/>
        <v>#N/A</v>
      </c>
      <c r="BW5" s="143" t="str">
        <f>$AP91</f>
        <v/>
      </c>
      <c r="BX5" s="354" t="str">
        <f>BX91</f>
        <v>Flux control factor</v>
      </c>
      <c r="BY5" s="354" t="str">
        <f>BY91</f>
        <v>FCF, relative</v>
      </c>
      <c r="BZ5" s="312" t="e">
        <f>IF(ISNUMBER(BZ91),BZ91,NA())</f>
        <v>#N/A</v>
      </c>
      <c r="CA5" s="312" t="e">
        <f t="shared" ref="CA5:CC5" si="21">IF(ISNUMBER(CA91),CA91,NA())</f>
        <v>#N/A</v>
      </c>
      <c r="CB5" s="315" t="e">
        <f t="shared" si="21"/>
        <v>#N/A</v>
      </c>
      <c r="CC5" s="315" t="e">
        <f t="shared" si="21"/>
        <v>#N/A</v>
      </c>
      <c r="CD5" s="143" t="str">
        <f>$AP91</f>
        <v/>
      </c>
      <c r="CE5" s="353" t="str">
        <f>CE91</f>
        <v>O2 flow per cells (mt: ROX-corr.)</v>
      </c>
      <c r="CF5" s="353" t="str">
        <f>CF91</f>
        <v>pmol/(s*Mill)</v>
      </c>
      <c r="CG5" s="38" t="e">
        <f>IF(ISNUMBER(CG91),CG91,NA())</f>
        <v>#N/A</v>
      </c>
      <c r="CH5" s="38" t="e">
        <f t="shared" ref="CH5:CJ5" si="22">IF(ISNUMBER(CH91),CH91,NA())</f>
        <v>#N/A</v>
      </c>
      <c r="CI5" s="38" t="e">
        <f t="shared" si="22"/>
        <v>#N/A</v>
      </c>
      <c r="CJ5" s="38" t="e">
        <f t="shared" si="22"/>
        <v>#N/A</v>
      </c>
      <c r="CK5" s="143" t="str">
        <f>$AP91</f>
        <v/>
      </c>
      <c r="CL5" s="354" t="str">
        <f>CL91</f>
        <v>FCR (mt: ROX-corr.)</v>
      </c>
      <c r="CM5" s="354" t="str">
        <f>CM91</f>
        <v>relative</v>
      </c>
      <c r="CN5" s="315" t="e">
        <f>IF(ISNUMBER(CN91),CN91,NA())</f>
        <v>#N/A</v>
      </c>
      <c r="CO5" s="315" t="e">
        <f t="shared" ref="CO5:CQ5" si="23">IF(ISNUMBER(CO91),CO91,NA())</f>
        <v>#N/A</v>
      </c>
      <c r="CP5" s="315" t="e">
        <f t="shared" si="23"/>
        <v>#N/A</v>
      </c>
      <c r="CQ5" s="315" t="e">
        <f t="shared" si="23"/>
        <v>#N/A</v>
      </c>
      <c r="CR5" s="143" t="str">
        <f>$AP91</f>
        <v/>
      </c>
      <c r="CS5" s="354" t="str">
        <f>CS91</f>
        <v>FCF (mt: ROX-corr.)</v>
      </c>
      <c r="CT5" s="354" t="str">
        <f>CT91</f>
        <v>relative</v>
      </c>
      <c r="CU5" s="315" t="e">
        <f>IF(ISNUMBER(CU91),CU91,NA())</f>
        <v>#N/A</v>
      </c>
      <c r="CV5" s="315" t="e">
        <f t="shared" ref="CV5:CX5" si="24">IF(ISNUMBER(CV91),CV91,NA())</f>
        <v>#N/A</v>
      </c>
      <c r="CW5" s="315" t="e">
        <f t="shared" si="24"/>
        <v>#N/A</v>
      </c>
      <c r="CX5" s="315" t="e">
        <f t="shared" si="24"/>
        <v>#N/A</v>
      </c>
      <c r="CY5" s="143" t="str">
        <f>$AP91</f>
        <v/>
      </c>
    </row>
    <row r="6" spans="1:116" ht="13.5" thickBot="1">
      <c r="A6" s="468" t="s">
        <v>113</v>
      </c>
      <c r="B6" s="288" t="str">
        <f>B81</f>
        <v>•</v>
      </c>
      <c r="C6" s="166" t="str">
        <f>IF(ISTEXT(C82),C82,"")</f>
        <v/>
      </c>
      <c r="D6" s="166" t="str">
        <f>IF(ISTEXT(D82),D82,"")</f>
        <v/>
      </c>
      <c r="E6" s="288" t="str">
        <f>E82</f>
        <v/>
      </c>
      <c r="F6" s="166" t="str">
        <f>IF(ISTEXT(G81),G81,"")</f>
        <v/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26"/>
      <c r="AA6" s="127"/>
      <c r="AH6" s="127"/>
      <c r="AI6" s="495" t="s">
        <v>206</v>
      </c>
      <c r="AJ6" s="496" t="e">
        <f>AL18</f>
        <v>#NUM!</v>
      </c>
      <c r="AK6" s="130"/>
      <c r="AL6" s="130"/>
      <c r="AM6" s="130"/>
      <c r="AN6" s="136">
        <f t="shared" si="8"/>
        <v>111</v>
      </c>
      <c r="AO6" s="137">
        <v>4</v>
      </c>
      <c r="AP6" s="138" t="str">
        <f>$AP111</f>
        <v/>
      </c>
      <c r="AQ6" s="38" t="str">
        <f>AQ111</f>
        <v>O2 flux per volume</v>
      </c>
      <c r="AR6" s="38" t="str">
        <f>AR111</f>
        <v>pmol/(s*ml)</v>
      </c>
      <c r="AS6" s="38" t="e">
        <f>IF(ISNUMBER(AS111),AS111,NA())</f>
        <v>#N/A</v>
      </c>
      <c r="AT6" s="38" t="e">
        <f t="shared" ref="AT6:AV6" si="25">IF(ISNUMBER(AT111),AT111,NA())</f>
        <v>#N/A</v>
      </c>
      <c r="AU6" s="38" t="e">
        <f t="shared" si="25"/>
        <v>#N/A</v>
      </c>
      <c r="AV6" s="38" t="e">
        <f t="shared" si="25"/>
        <v>#N/A</v>
      </c>
      <c r="AW6" s="351">
        <f>AW111</f>
        <v>0</v>
      </c>
      <c r="AX6" s="351">
        <f>AX111</f>
        <v>0</v>
      </c>
      <c r="AY6" s="350" t="e">
        <f>IF(ISNUMBER(AY111),AY111,NA())</f>
        <v>#N/A</v>
      </c>
      <c r="AZ6" s="350" t="e">
        <f t="shared" ref="AZ6:BB6" si="26">IF(ISNUMBER(AZ111),AZ111,NA())</f>
        <v>#N/A</v>
      </c>
      <c r="BA6" s="350" t="e">
        <f t="shared" si="26"/>
        <v>#N/A</v>
      </c>
      <c r="BB6" s="350" t="e">
        <f t="shared" si="26"/>
        <v>#N/A</v>
      </c>
      <c r="BC6" s="140">
        <f>BC111</f>
        <v>0</v>
      </c>
      <c r="BD6" s="141" t="str">
        <f>BD111</f>
        <v>•</v>
      </c>
      <c r="BE6" s="141">
        <f>BE111</f>
        <v>0</v>
      </c>
      <c r="BF6" s="142">
        <f>BF111</f>
        <v>0</v>
      </c>
      <c r="BG6" s="143" t="str">
        <f>$AP111</f>
        <v/>
      </c>
      <c r="BH6" s="143"/>
      <c r="BI6" s="144" t="str">
        <f>BI111</f>
        <v/>
      </c>
      <c r="BJ6" s="353" t="str">
        <f>BJ111</f>
        <v>O2 flow per cells</v>
      </c>
      <c r="BK6" s="353" t="str">
        <f>BK111</f>
        <v>pmol/(s*Mill)</v>
      </c>
      <c r="BL6" s="38" t="e">
        <f>IF(ISNUMBER(BL111),BL111,NA())</f>
        <v>#N/A</v>
      </c>
      <c r="BM6" s="38" t="e">
        <f t="shared" ref="BM6:BO6" si="27">IF(ISNUMBER(BM111),BM111,NA())</f>
        <v>#N/A</v>
      </c>
      <c r="BN6" s="38" t="e">
        <f t="shared" si="27"/>
        <v>#N/A</v>
      </c>
      <c r="BO6" s="38" t="e">
        <f t="shared" si="27"/>
        <v>#N/A</v>
      </c>
      <c r="BP6" s="143" t="str">
        <f>$AP111</f>
        <v/>
      </c>
      <c r="BQ6" s="354" t="str">
        <f>BQ111</f>
        <v>Flux control ratio</v>
      </c>
      <c r="BR6" s="354" t="str">
        <f>BR111</f>
        <v>FCR, relative</v>
      </c>
      <c r="BS6" s="315" t="e">
        <f>IF(ISNUMBER(BS111),BS111,NA())</f>
        <v>#N/A</v>
      </c>
      <c r="BT6" s="315" t="e">
        <f t="shared" ref="BT6:BV6" si="28">IF(ISNUMBER(BT111),BT111,NA())</f>
        <v>#N/A</v>
      </c>
      <c r="BU6" s="315" t="e">
        <f t="shared" si="28"/>
        <v>#N/A</v>
      </c>
      <c r="BV6" s="315" t="e">
        <f t="shared" si="28"/>
        <v>#N/A</v>
      </c>
      <c r="BW6" s="143" t="str">
        <f>$AP111</f>
        <v/>
      </c>
      <c r="BX6" s="354" t="str">
        <f>BX111</f>
        <v>Flux control factor</v>
      </c>
      <c r="BY6" s="354" t="str">
        <f>BY111</f>
        <v>FCF, relative</v>
      </c>
      <c r="BZ6" s="312" t="e">
        <f>IF(ISNUMBER(BZ111),BZ111,NA())</f>
        <v>#N/A</v>
      </c>
      <c r="CA6" s="312" t="e">
        <f t="shared" ref="CA6:CC6" si="29">IF(ISNUMBER(CA111),CA111,NA())</f>
        <v>#N/A</v>
      </c>
      <c r="CB6" s="315" t="e">
        <f t="shared" si="29"/>
        <v>#N/A</v>
      </c>
      <c r="CC6" s="315" t="e">
        <f t="shared" si="29"/>
        <v>#N/A</v>
      </c>
      <c r="CD6" s="143" t="str">
        <f>$AP111</f>
        <v/>
      </c>
      <c r="CE6" s="353" t="str">
        <f>CE111</f>
        <v>O2 flow per cells (mt: ROX-corr.)</v>
      </c>
      <c r="CF6" s="353" t="str">
        <f>CF111</f>
        <v>pmol/(s*Mill)</v>
      </c>
      <c r="CG6" s="38" t="e">
        <f>IF(ISNUMBER(CG111),CG111,NA())</f>
        <v>#N/A</v>
      </c>
      <c r="CH6" s="38" t="e">
        <f t="shared" ref="CH6:CJ6" si="30">IF(ISNUMBER(CH111),CH111,NA())</f>
        <v>#N/A</v>
      </c>
      <c r="CI6" s="38" t="e">
        <f t="shared" si="30"/>
        <v>#N/A</v>
      </c>
      <c r="CJ6" s="38" t="e">
        <f t="shared" si="30"/>
        <v>#N/A</v>
      </c>
      <c r="CK6" s="143" t="str">
        <f>$AP111</f>
        <v/>
      </c>
      <c r="CL6" s="354" t="str">
        <f>CL111</f>
        <v>FCR (mt: ROX-corr.)</v>
      </c>
      <c r="CM6" s="354" t="str">
        <f>CM111</f>
        <v>relative</v>
      </c>
      <c r="CN6" s="315" t="e">
        <f>IF(ISNUMBER(CN111),CN111,NA())</f>
        <v>#N/A</v>
      </c>
      <c r="CO6" s="315" t="e">
        <f t="shared" ref="CO6:CQ6" si="31">IF(ISNUMBER(CO111),CO111,NA())</f>
        <v>#N/A</v>
      </c>
      <c r="CP6" s="315" t="e">
        <f t="shared" si="31"/>
        <v>#N/A</v>
      </c>
      <c r="CQ6" s="315" t="e">
        <f t="shared" si="31"/>
        <v>#N/A</v>
      </c>
      <c r="CR6" s="143" t="str">
        <f>$AP111</f>
        <v/>
      </c>
      <c r="CS6" s="354" t="str">
        <f>CS111</f>
        <v>FCF (mt: ROX-corr.)</v>
      </c>
      <c r="CT6" s="354" t="str">
        <f>CT111</f>
        <v>relative</v>
      </c>
      <c r="CU6" s="315" t="e">
        <f>IF(ISNUMBER(CU111),CU111,NA())</f>
        <v>#N/A</v>
      </c>
      <c r="CV6" s="315" t="e">
        <f t="shared" ref="CV6:CX6" si="32">IF(ISNUMBER(CV111),CV111,NA())</f>
        <v>#N/A</v>
      </c>
      <c r="CW6" s="315" t="e">
        <f t="shared" si="32"/>
        <v>#N/A</v>
      </c>
      <c r="CX6" s="315" t="e">
        <f t="shared" si="32"/>
        <v>#N/A</v>
      </c>
      <c r="CY6" s="143" t="str">
        <f>$AP111</f>
        <v/>
      </c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</row>
    <row r="7" spans="1:116">
      <c r="A7" s="468" t="s">
        <v>114</v>
      </c>
      <c r="B7" s="288" t="str">
        <f>B101</f>
        <v>•</v>
      </c>
      <c r="C7" s="289" t="str">
        <f>IF(ISTEXT(C102),C102,"")</f>
        <v/>
      </c>
      <c r="D7" s="289" t="str">
        <f>IF(ISTEXT(D102),D102,"")</f>
        <v/>
      </c>
      <c r="E7" s="288" t="str">
        <f>E102</f>
        <v/>
      </c>
      <c r="F7" s="166" t="str">
        <f>IF(ISTEXT(G101),G101,"")</f>
        <v/>
      </c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26"/>
      <c r="AA7" s="127"/>
      <c r="AB7" s="127"/>
      <c r="AC7" s="127"/>
      <c r="AD7" s="127"/>
      <c r="AE7" s="127"/>
      <c r="AF7" s="127"/>
      <c r="AG7" s="127"/>
      <c r="AH7" s="127"/>
      <c r="AI7" s="497" t="s">
        <v>169</v>
      </c>
      <c r="AJ7" s="500" t="e">
        <f>AJ18</f>
        <v>#NUM!</v>
      </c>
      <c r="AK7" s="130"/>
      <c r="AL7" s="130"/>
      <c r="AM7" s="130"/>
      <c r="AN7" s="136">
        <f t="shared" si="8"/>
        <v>131</v>
      </c>
      <c r="AO7" s="137">
        <v>5</v>
      </c>
      <c r="AP7" s="138" t="str">
        <f>$AP131</f>
        <v/>
      </c>
      <c r="AQ7" s="38" t="str">
        <f>AQ131</f>
        <v>O2 flux per volume</v>
      </c>
      <c r="AR7" s="38" t="str">
        <f>AR131</f>
        <v>pmol/(s*ml)</v>
      </c>
      <c r="AS7" s="38" t="e">
        <f>IF(ISNUMBER(AS131),AS131,NA())</f>
        <v>#N/A</v>
      </c>
      <c r="AT7" s="38" t="e">
        <f t="shared" ref="AT7:AV7" si="33">IF(ISNUMBER(AT131),AT131,NA())</f>
        <v>#N/A</v>
      </c>
      <c r="AU7" s="38" t="e">
        <f t="shared" si="33"/>
        <v>#N/A</v>
      </c>
      <c r="AV7" s="38" t="e">
        <f t="shared" si="33"/>
        <v>#N/A</v>
      </c>
      <c r="AW7" s="351">
        <f>AW131</f>
        <v>0</v>
      </c>
      <c r="AX7" s="351">
        <f>AX131</f>
        <v>0</v>
      </c>
      <c r="AY7" s="350" t="e">
        <f>IF(ISNUMBER(AY131),AY131,NA())</f>
        <v>#N/A</v>
      </c>
      <c r="AZ7" s="350" t="e">
        <f t="shared" ref="AZ7:BB7" si="34">IF(ISNUMBER(AZ131),AZ131,NA())</f>
        <v>#N/A</v>
      </c>
      <c r="BA7" s="350" t="e">
        <f t="shared" si="34"/>
        <v>#N/A</v>
      </c>
      <c r="BB7" s="350" t="e">
        <f t="shared" si="34"/>
        <v>#N/A</v>
      </c>
      <c r="BC7" s="140">
        <f>BC131</f>
        <v>0</v>
      </c>
      <c r="BD7" s="141" t="str">
        <f>BD131</f>
        <v>•</v>
      </c>
      <c r="BE7" s="141">
        <f>BE131</f>
        <v>0</v>
      </c>
      <c r="BF7" s="142">
        <f>BF131</f>
        <v>0</v>
      </c>
      <c r="BG7" s="143" t="str">
        <f>$AP131</f>
        <v/>
      </c>
      <c r="BH7" s="143"/>
      <c r="BI7" s="144" t="str">
        <f>BI131</f>
        <v/>
      </c>
      <c r="BJ7" s="353" t="str">
        <f>BJ131</f>
        <v>O2 flow per cells</v>
      </c>
      <c r="BK7" s="353" t="str">
        <f>BK131</f>
        <v>pmol/(s*Mill)</v>
      </c>
      <c r="BL7" s="38" t="e">
        <f>IF(ISNUMBER(BL131),BL131,NA())</f>
        <v>#N/A</v>
      </c>
      <c r="BM7" s="38" t="e">
        <f t="shared" ref="BM7:BO7" si="35">IF(ISNUMBER(BM131),BM131,NA())</f>
        <v>#N/A</v>
      </c>
      <c r="BN7" s="38" t="e">
        <f t="shared" si="35"/>
        <v>#N/A</v>
      </c>
      <c r="BO7" s="38" t="e">
        <f t="shared" si="35"/>
        <v>#N/A</v>
      </c>
      <c r="BP7" s="143" t="str">
        <f>$AP131</f>
        <v/>
      </c>
      <c r="BQ7" s="354" t="str">
        <f>BQ131</f>
        <v>Flux control ratio</v>
      </c>
      <c r="BR7" s="354" t="str">
        <f>BR131</f>
        <v>FCR, relative</v>
      </c>
      <c r="BS7" s="315" t="e">
        <f>IF(ISNUMBER(BS131),BS131,NA())</f>
        <v>#N/A</v>
      </c>
      <c r="BT7" s="315" t="e">
        <f t="shared" ref="BT7:BV7" si="36">IF(ISNUMBER(BT131),BT131,NA())</f>
        <v>#N/A</v>
      </c>
      <c r="BU7" s="315" t="e">
        <f t="shared" si="36"/>
        <v>#N/A</v>
      </c>
      <c r="BV7" s="315" t="e">
        <f t="shared" si="36"/>
        <v>#N/A</v>
      </c>
      <c r="BW7" s="143" t="str">
        <f>$AP131</f>
        <v/>
      </c>
      <c r="BX7" s="354" t="str">
        <f>BX131</f>
        <v>Flux control factor</v>
      </c>
      <c r="BY7" s="354" t="str">
        <f>BY131</f>
        <v>FCF, relative</v>
      </c>
      <c r="BZ7" s="312" t="e">
        <f>IF(ISNUMBER(BZ131),BZ131,NA())</f>
        <v>#N/A</v>
      </c>
      <c r="CA7" s="312" t="e">
        <f t="shared" ref="CA7:CC7" si="37">IF(ISNUMBER(CA131),CA131,NA())</f>
        <v>#N/A</v>
      </c>
      <c r="CB7" s="315" t="e">
        <f t="shared" si="37"/>
        <v>#N/A</v>
      </c>
      <c r="CC7" s="315" t="e">
        <f t="shared" si="37"/>
        <v>#N/A</v>
      </c>
      <c r="CD7" s="143" t="str">
        <f>$AP131</f>
        <v/>
      </c>
      <c r="CE7" s="353" t="str">
        <f>CE131</f>
        <v>O2 flow per cells (mt: ROX-corr.)</v>
      </c>
      <c r="CF7" s="353" t="str">
        <f>CF131</f>
        <v>pmol/(s*Mill)</v>
      </c>
      <c r="CG7" s="38" t="e">
        <f>IF(ISNUMBER(CG131),CG131,NA())</f>
        <v>#N/A</v>
      </c>
      <c r="CH7" s="38" t="e">
        <f t="shared" ref="CH7:CJ7" si="38">IF(ISNUMBER(CH131),CH131,NA())</f>
        <v>#N/A</v>
      </c>
      <c r="CI7" s="38" t="e">
        <f t="shared" si="38"/>
        <v>#N/A</v>
      </c>
      <c r="CJ7" s="38" t="e">
        <f t="shared" si="38"/>
        <v>#N/A</v>
      </c>
      <c r="CK7" s="143" t="str">
        <f>$AP131</f>
        <v/>
      </c>
      <c r="CL7" s="354" t="str">
        <f>CL131</f>
        <v>FCR (mt: ROX-corr.)</v>
      </c>
      <c r="CM7" s="354" t="str">
        <f>CM131</f>
        <v>relative</v>
      </c>
      <c r="CN7" s="315" t="e">
        <f>IF(ISNUMBER(CN131),CN131,NA())</f>
        <v>#N/A</v>
      </c>
      <c r="CO7" s="315" t="e">
        <f t="shared" ref="CO7:CQ7" si="39">IF(ISNUMBER(CO131),CO131,NA())</f>
        <v>#N/A</v>
      </c>
      <c r="CP7" s="315" t="e">
        <f t="shared" si="39"/>
        <v>#N/A</v>
      </c>
      <c r="CQ7" s="315" t="e">
        <f t="shared" si="39"/>
        <v>#N/A</v>
      </c>
      <c r="CR7" s="143" t="str">
        <f>$AP131</f>
        <v/>
      </c>
      <c r="CS7" s="354" t="str">
        <f>CS131</f>
        <v>FCF (mt: ROX-corr.)</v>
      </c>
      <c r="CT7" s="354" t="str">
        <f>CT131</f>
        <v>relative</v>
      </c>
      <c r="CU7" s="315" t="e">
        <f>IF(ISNUMBER(CU131),CU131,NA())</f>
        <v>#N/A</v>
      </c>
      <c r="CV7" s="315" t="e">
        <f t="shared" ref="CV7:CX7" si="40">IF(ISNUMBER(CV131),CV131,NA())</f>
        <v>#N/A</v>
      </c>
      <c r="CW7" s="315" t="e">
        <f t="shared" si="40"/>
        <v>#N/A</v>
      </c>
      <c r="CX7" s="315" t="e">
        <f t="shared" si="40"/>
        <v>#N/A</v>
      </c>
      <c r="CY7" s="143" t="str">
        <f>$AP131</f>
        <v/>
      </c>
    </row>
    <row r="8" spans="1:116">
      <c r="A8" s="468" t="s">
        <v>115</v>
      </c>
      <c r="B8" s="288" t="str">
        <f>B121</f>
        <v>•</v>
      </c>
      <c r="C8" s="289" t="str">
        <f>IF(ISTEXT(C122),C122,"")</f>
        <v/>
      </c>
      <c r="D8" s="289" t="str">
        <f>IF(ISTEXT(D122),D122,"")</f>
        <v/>
      </c>
      <c r="E8" s="288" t="str">
        <f>E122</f>
        <v/>
      </c>
      <c r="F8" s="166" t="str">
        <f>IF(ISTEXT(G121),G121,"")</f>
        <v/>
      </c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26"/>
      <c r="AA8" s="127"/>
      <c r="AH8" s="127"/>
      <c r="AI8" s="498" t="s">
        <v>207</v>
      </c>
      <c r="AJ8" s="499" t="e">
        <f>AK18</f>
        <v>#NUM!</v>
      </c>
      <c r="AK8" s="130"/>
      <c r="AL8" s="130"/>
      <c r="AM8" s="130"/>
      <c r="AN8" s="136">
        <f t="shared" si="8"/>
        <v>151</v>
      </c>
      <c r="AO8" s="137">
        <v>6</v>
      </c>
      <c r="AP8" s="138" t="str">
        <f>$AP151</f>
        <v/>
      </c>
      <c r="AQ8" s="38" t="str">
        <f>AQ151</f>
        <v>O2 flux per volume</v>
      </c>
      <c r="AR8" s="38" t="str">
        <f>AR151</f>
        <v>pmol/(s*ml)</v>
      </c>
      <c r="AS8" s="38" t="e">
        <f>IF(ISNUMBER(AS151),AS151,NA())</f>
        <v>#N/A</v>
      </c>
      <c r="AT8" s="38" t="e">
        <f t="shared" ref="AT8:AV8" si="41">IF(ISNUMBER(AT151),AT151,NA())</f>
        <v>#N/A</v>
      </c>
      <c r="AU8" s="38" t="e">
        <f t="shared" si="41"/>
        <v>#N/A</v>
      </c>
      <c r="AV8" s="38" t="e">
        <f t="shared" si="41"/>
        <v>#N/A</v>
      </c>
      <c r="AW8" s="351">
        <f>AW151</f>
        <v>0</v>
      </c>
      <c r="AX8" s="351">
        <f>AX151</f>
        <v>0</v>
      </c>
      <c r="AY8" s="350" t="e">
        <f>IF(ISNUMBER(AY151),AY151,NA())</f>
        <v>#N/A</v>
      </c>
      <c r="AZ8" s="350" t="e">
        <f t="shared" ref="AZ8:BB8" si="42">IF(ISNUMBER(AZ151),AZ151,NA())</f>
        <v>#N/A</v>
      </c>
      <c r="BA8" s="350" t="e">
        <f t="shared" si="42"/>
        <v>#N/A</v>
      </c>
      <c r="BB8" s="350" t="e">
        <f t="shared" si="42"/>
        <v>#N/A</v>
      </c>
      <c r="BC8" s="140">
        <f>BC151</f>
        <v>0</v>
      </c>
      <c r="BD8" s="141" t="str">
        <f>BD151</f>
        <v>•</v>
      </c>
      <c r="BE8" s="141">
        <f>BE151</f>
        <v>0</v>
      </c>
      <c r="BF8" s="142">
        <f>BF151</f>
        <v>0</v>
      </c>
      <c r="BG8" s="143" t="str">
        <f>$AP151</f>
        <v/>
      </c>
      <c r="BH8" s="143"/>
      <c r="BI8" s="144" t="str">
        <f>BI151</f>
        <v/>
      </c>
      <c r="BJ8" s="353" t="str">
        <f>BJ151</f>
        <v>O2 flow per cells</v>
      </c>
      <c r="BK8" s="353" t="str">
        <f>BK151</f>
        <v>pmol/(s*Mill)</v>
      </c>
      <c r="BL8" s="38" t="e">
        <f>IF(ISNUMBER(BL151),BL151,NA())</f>
        <v>#N/A</v>
      </c>
      <c r="BM8" s="38" t="e">
        <f t="shared" ref="BM8:BO8" si="43">IF(ISNUMBER(BM151),BM151,NA())</f>
        <v>#N/A</v>
      </c>
      <c r="BN8" s="38" t="e">
        <f t="shared" si="43"/>
        <v>#N/A</v>
      </c>
      <c r="BO8" s="38" t="e">
        <f t="shared" si="43"/>
        <v>#N/A</v>
      </c>
      <c r="BP8" s="143" t="str">
        <f>$AP151</f>
        <v/>
      </c>
      <c r="BQ8" s="354" t="str">
        <f>BQ151</f>
        <v>Flux control ratio</v>
      </c>
      <c r="BR8" s="354" t="str">
        <f>BR151</f>
        <v>FCR, relative</v>
      </c>
      <c r="BS8" s="315" t="e">
        <f>IF(ISNUMBER(BS151),BS151,NA())</f>
        <v>#N/A</v>
      </c>
      <c r="BT8" s="315" t="e">
        <f t="shared" ref="BT8:BV8" si="44">IF(ISNUMBER(BT151),BT151,NA())</f>
        <v>#N/A</v>
      </c>
      <c r="BU8" s="315" t="e">
        <f t="shared" si="44"/>
        <v>#N/A</v>
      </c>
      <c r="BV8" s="315" t="e">
        <f t="shared" si="44"/>
        <v>#N/A</v>
      </c>
      <c r="BW8" s="143" t="str">
        <f>$AP151</f>
        <v/>
      </c>
      <c r="BX8" s="354" t="str">
        <f>BX151</f>
        <v>Flux control factor</v>
      </c>
      <c r="BY8" s="354" t="str">
        <f>BY151</f>
        <v>FCF, relative</v>
      </c>
      <c r="BZ8" s="312" t="e">
        <f>IF(ISNUMBER(BZ151),BZ151,NA())</f>
        <v>#N/A</v>
      </c>
      <c r="CA8" s="312" t="e">
        <f t="shared" ref="CA8:CC8" si="45">IF(ISNUMBER(CA151),CA151,NA())</f>
        <v>#N/A</v>
      </c>
      <c r="CB8" s="315" t="e">
        <f t="shared" si="45"/>
        <v>#N/A</v>
      </c>
      <c r="CC8" s="315" t="e">
        <f t="shared" si="45"/>
        <v>#N/A</v>
      </c>
      <c r="CD8" s="143" t="str">
        <f>$AP151</f>
        <v/>
      </c>
      <c r="CE8" s="353" t="str">
        <f>CE151</f>
        <v>O2 flow per cells (mt: ROX-corr.)</v>
      </c>
      <c r="CF8" s="353" t="str">
        <f>CF151</f>
        <v>pmol/(s*Mill)</v>
      </c>
      <c r="CG8" s="38" t="e">
        <f>IF(ISNUMBER(CG151),CG151,NA())</f>
        <v>#N/A</v>
      </c>
      <c r="CH8" s="38" t="e">
        <f t="shared" ref="CH8:CJ8" si="46">IF(ISNUMBER(CH151),CH151,NA())</f>
        <v>#N/A</v>
      </c>
      <c r="CI8" s="38" t="e">
        <f t="shared" si="46"/>
        <v>#N/A</v>
      </c>
      <c r="CJ8" s="38" t="e">
        <f t="shared" si="46"/>
        <v>#N/A</v>
      </c>
      <c r="CK8" s="143" t="str">
        <f>$AP151</f>
        <v/>
      </c>
      <c r="CL8" s="354" t="str">
        <f>CL151</f>
        <v>FCR (mt: ROX-corr.)</v>
      </c>
      <c r="CM8" s="354" t="str">
        <f>CM151</f>
        <v>relative</v>
      </c>
      <c r="CN8" s="315" t="e">
        <f>IF(ISNUMBER(CN151),CN151,NA())</f>
        <v>#N/A</v>
      </c>
      <c r="CO8" s="315" t="e">
        <f t="shared" ref="CO8:CQ8" si="47">IF(ISNUMBER(CO151),CO151,NA())</f>
        <v>#N/A</v>
      </c>
      <c r="CP8" s="315" t="e">
        <f t="shared" si="47"/>
        <v>#N/A</v>
      </c>
      <c r="CQ8" s="315" t="e">
        <f t="shared" si="47"/>
        <v>#N/A</v>
      </c>
      <c r="CR8" s="143" t="str">
        <f>$AP151</f>
        <v/>
      </c>
      <c r="CS8" s="354" t="str">
        <f>CS151</f>
        <v>FCF (mt: ROX-corr.)</v>
      </c>
      <c r="CT8" s="354" t="str">
        <f>CT151</f>
        <v>relative</v>
      </c>
      <c r="CU8" s="315" t="e">
        <f>IF(ISNUMBER(CU151),CU151,NA())</f>
        <v>#N/A</v>
      </c>
      <c r="CV8" s="315" t="e">
        <f t="shared" ref="CV8:CX8" si="48">IF(ISNUMBER(CV151),CV151,NA())</f>
        <v>#N/A</v>
      </c>
      <c r="CW8" s="315" t="e">
        <f t="shared" si="48"/>
        <v>#N/A</v>
      </c>
      <c r="CX8" s="315" t="e">
        <f t="shared" si="48"/>
        <v>#N/A</v>
      </c>
      <c r="CY8" s="143" t="str">
        <f>$AP151</f>
        <v/>
      </c>
    </row>
    <row r="9" spans="1:116">
      <c r="A9" s="468" t="s">
        <v>116</v>
      </c>
      <c r="B9" s="288" t="str">
        <f>B141</f>
        <v>•</v>
      </c>
      <c r="C9" s="289" t="str">
        <f>IF(ISTEXT(C142),C142,"")</f>
        <v/>
      </c>
      <c r="D9" s="289" t="str">
        <f>IF(ISTEXT(D142),D142,"")</f>
        <v/>
      </c>
      <c r="E9" s="288" t="str">
        <f>E142</f>
        <v/>
      </c>
      <c r="F9" s="166" t="str">
        <f>IF(ISTEXT(G141),G141,"")</f>
        <v/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26"/>
      <c r="AA9" s="127"/>
      <c r="AB9" s="127"/>
      <c r="AC9" s="127"/>
      <c r="AD9" s="127"/>
      <c r="AE9" s="127"/>
      <c r="AF9" s="127"/>
      <c r="AG9" s="127"/>
      <c r="AH9" s="127"/>
      <c r="AK9" s="130"/>
      <c r="AL9" s="130"/>
      <c r="AM9" s="130"/>
      <c r="AN9" s="136">
        <f t="shared" si="8"/>
        <v>171</v>
      </c>
      <c r="AO9" s="137">
        <v>7</v>
      </c>
      <c r="AP9" s="138" t="str">
        <f>$AP171</f>
        <v/>
      </c>
      <c r="AQ9" s="38" t="str">
        <f>AQ171</f>
        <v>O2 flux per volume</v>
      </c>
      <c r="AR9" s="38" t="str">
        <f>AR171</f>
        <v>pmol/(s*ml)</v>
      </c>
      <c r="AS9" s="38" t="e">
        <f>IF(ISNUMBER(AS171),AS171,NA())</f>
        <v>#N/A</v>
      </c>
      <c r="AT9" s="38" t="e">
        <f t="shared" ref="AT9:AV9" si="49">IF(ISNUMBER(AT171),AT171,NA())</f>
        <v>#N/A</v>
      </c>
      <c r="AU9" s="38" t="e">
        <f t="shared" si="49"/>
        <v>#N/A</v>
      </c>
      <c r="AV9" s="38" t="e">
        <f t="shared" si="49"/>
        <v>#N/A</v>
      </c>
      <c r="AW9" s="351">
        <f>AW171</f>
        <v>0</v>
      </c>
      <c r="AX9" s="351">
        <f>AX171</f>
        <v>0</v>
      </c>
      <c r="AY9" s="350" t="e">
        <f>IF(ISNUMBER(AY171),AY171,NA())</f>
        <v>#N/A</v>
      </c>
      <c r="AZ9" s="350" t="e">
        <f t="shared" ref="AZ9:BB9" si="50">IF(ISNUMBER(AZ171),AZ171,NA())</f>
        <v>#N/A</v>
      </c>
      <c r="BA9" s="350" t="e">
        <f t="shared" si="50"/>
        <v>#N/A</v>
      </c>
      <c r="BB9" s="350" t="e">
        <f t="shared" si="50"/>
        <v>#N/A</v>
      </c>
      <c r="BC9" s="140">
        <f>BC171</f>
        <v>0</v>
      </c>
      <c r="BD9" s="141" t="str">
        <f>BD171</f>
        <v>•</v>
      </c>
      <c r="BE9" s="141">
        <f>BE171</f>
        <v>0</v>
      </c>
      <c r="BF9" s="142">
        <f>BF171</f>
        <v>0</v>
      </c>
      <c r="BG9" s="143" t="str">
        <f>$AP171</f>
        <v/>
      </c>
      <c r="BH9" s="143"/>
      <c r="BI9" s="144" t="str">
        <f>BI171</f>
        <v/>
      </c>
      <c r="BJ9" s="353" t="str">
        <f>BJ171</f>
        <v>O2 flow per cells</v>
      </c>
      <c r="BK9" s="353" t="str">
        <f>BK171</f>
        <v>pmol/(s*Mill)</v>
      </c>
      <c r="BL9" s="38" t="e">
        <f>IF(ISNUMBER(BL171),BL171,NA())</f>
        <v>#N/A</v>
      </c>
      <c r="BM9" s="38" t="e">
        <f t="shared" ref="BM9:BO9" si="51">IF(ISNUMBER(BM171),BM171,NA())</f>
        <v>#N/A</v>
      </c>
      <c r="BN9" s="38" t="e">
        <f t="shared" si="51"/>
        <v>#N/A</v>
      </c>
      <c r="BO9" s="38" t="e">
        <f t="shared" si="51"/>
        <v>#N/A</v>
      </c>
      <c r="BP9" s="143" t="str">
        <f>$AP171</f>
        <v/>
      </c>
      <c r="BQ9" s="354" t="str">
        <f>BQ171</f>
        <v>Flux control ratio</v>
      </c>
      <c r="BR9" s="354" t="str">
        <f>BR171</f>
        <v>FCR, relative</v>
      </c>
      <c r="BS9" s="315" t="e">
        <f>IF(ISNUMBER(BS171),BS171,NA())</f>
        <v>#N/A</v>
      </c>
      <c r="BT9" s="315" t="e">
        <f t="shared" ref="BT9:BV9" si="52">IF(ISNUMBER(BT171),BT171,NA())</f>
        <v>#N/A</v>
      </c>
      <c r="BU9" s="315" t="e">
        <f t="shared" si="52"/>
        <v>#N/A</v>
      </c>
      <c r="BV9" s="315" t="e">
        <f t="shared" si="52"/>
        <v>#N/A</v>
      </c>
      <c r="BW9" s="143" t="str">
        <f>$AP171</f>
        <v/>
      </c>
      <c r="BX9" s="354" t="str">
        <f>BX171</f>
        <v>Flux control factor</v>
      </c>
      <c r="BY9" s="354" t="str">
        <f>BY171</f>
        <v>FCF, relative</v>
      </c>
      <c r="BZ9" s="312" t="e">
        <f>IF(ISNUMBER(BZ171),BZ171,NA())</f>
        <v>#N/A</v>
      </c>
      <c r="CA9" s="312" t="e">
        <f t="shared" ref="CA9:CC9" si="53">IF(ISNUMBER(CA171),CA171,NA())</f>
        <v>#N/A</v>
      </c>
      <c r="CB9" s="315" t="e">
        <f t="shared" si="53"/>
        <v>#N/A</v>
      </c>
      <c r="CC9" s="315" t="e">
        <f t="shared" si="53"/>
        <v>#N/A</v>
      </c>
      <c r="CD9" s="143" t="str">
        <f>$AP171</f>
        <v/>
      </c>
      <c r="CE9" s="353" t="str">
        <f>CE171</f>
        <v>O2 flow per cells (mt: ROX-corr.)</v>
      </c>
      <c r="CF9" s="353" t="str">
        <f>CF171</f>
        <v>pmol/(s*Mill)</v>
      </c>
      <c r="CG9" s="38" t="e">
        <f>IF(ISNUMBER(CG171),CG171,NA())</f>
        <v>#N/A</v>
      </c>
      <c r="CH9" s="38" t="e">
        <f t="shared" ref="CH9:CJ9" si="54">IF(ISNUMBER(CH171),CH171,NA())</f>
        <v>#N/A</v>
      </c>
      <c r="CI9" s="38" t="e">
        <f t="shared" si="54"/>
        <v>#N/A</v>
      </c>
      <c r="CJ9" s="38" t="e">
        <f t="shared" si="54"/>
        <v>#N/A</v>
      </c>
      <c r="CK9" s="143" t="str">
        <f>$AP171</f>
        <v/>
      </c>
      <c r="CL9" s="354" t="str">
        <f>CL171</f>
        <v>FCR (mt: ROX-corr.)</v>
      </c>
      <c r="CM9" s="354" t="str">
        <f>CM171</f>
        <v>relative</v>
      </c>
      <c r="CN9" s="315" t="e">
        <f>IF(ISNUMBER(CN171),CN171,NA())</f>
        <v>#N/A</v>
      </c>
      <c r="CO9" s="315" t="e">
        <f t="shared" ref="CO9:CQ9" si="55">IF(ISNUMBER(CO171),CO171,NA())</f>
        <v>#N/A</v>
      </c>
      <c r="CP9" s="315" t="e">
        <f t="shared" si="55"/>
        <v>#N/A</v>
      </c>
      <c r="CQ9" s="315" t="e">
        <f t="shared" si="55"/>
        <v>#N/A</v>
      </c>
      <c r="CR9" s="143" t="str">
        <f>$AP171</f>
        <v/>
      </c>
      <c r="CS9" s="354" t="str">
        <f>CS171</f>
        <v>FCF (mt: ROX-corr.)</v>
      </c>
      <c r="CT9" s="354" t="str">
        <f>CT171</f>
        <v>relative</v>
      </c>
      <c r="CU9" s="315" t="e">
        <f>IF(ISNUMBER(CU171),CU171,NA())</f>
        <v>#N/A</v>
      </c>
      <c r="CV9" s="315" t="e">
        <f t="shared" ref="CV9:CX9" si="56">IF(ISNUMBER(CV171),CV171,NA())</f>
        <v>#N/A</v>
      </c>
      <c r="CW9" s="315" t="e">
        <f t="shared" si="56"/>
        <v>#N/A</v>
      </c>
      <c r="CX9" s="315" t="e">
        <f t="shared" si="56"/>
        <v>#N/A</v>
      </c>
      <c r="CY9" s="143" t="str">
        <f>$AP171</f>
        <v/>
      </c>
    </row>
    <row r="10" spans="1:116">
      <c r="A10" s="468" t="s">
        <v>117</v>
      </c>
      <c r="B10" s="288" t="str">
        <f>B161</f>
        <v>•</v>
      </c>
      <c r="C10" s="289" t="str">
        <f>IF(ISTEXT(C162),C162,"")</f>
        <v/>
      </c>
      <c r="D10" s="289" t="str">
        <f>IF(ISTEXT(D162),D162,"")</f>
        <v/>
      </c>
      <c r="E10" s="288" t="str">
        <f>E162</f>
        <v/>
      </c>
      <c r="F10" s="166" t="str">
        <f>IF(ISTEXT(G161),G161,"")</f>
        <v/>
      </c>
      <c r="G10" s="43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6"/>
      <c r="AA10" s="127"/>
      <c r="AH10" s="127"/>
      <c r="AK10" s="130"/>
      <c r="AL10" s="130"/>
      <c r="AM10" s="130"/>
      <c r="AN10" s="136">
        <f t="shared" si="8"/>
        <v>191</v>
      </c>
      <c r="AO10" s="137">
        <v>8</v>
      </c>
      <c r="AP10" s="138" t="str">
        <f>$AP191</f>
        <v/>
      </c>
      <c r="AQ10" s="38" t="str">
        <f>AQ191</f>
        <v>O2 flux per volume</v>
      </c>
      <c r="AR10" s="38" t="str">
        <f>AR191</f>
        <v>pmol/(s*ml)</v>
      </c>
      <c r="AS10" s="38" t="e">
        <f>IF(ISNUMBER(AS191),AS191,NA())</f>
        <v>#N/A</v>
      </c>
      <c r="AT10" s="38" t="e">
        <f t="shared" ref="AT10:AV10" si="57">IF(ISNUMBER(AT191),AT191,NA())</f>
        <v>#N/A</v>
      </c>
      <c r="AU10" s="38" t="e">
        <f t="shared" si="57"/>
        <v>#N/A</v>
      </c>
      <c r="AV10" s="38" t="e">
        <f t="shared" si="57"/>
        <v>#N/A</v>
      </c>
      <c r="AW10" s="351">
        <f>AW191</f>
        <v>0</v>
      </c>
      <c r="AX10" s="351">
        <f>AX191</f>
        <v>0</v>
      </c>
      <c r="AY10" s="350" t="e">
        <f>IF(ISNUMBER(AY191),AY191,NA())</f>
        <v>#N/A</v>
      </c>
      <c r="AZ10" s="350" t="e">
        <f t="shared" ref="AZ10:BB10" si="58">IF(ISNUMBER(AZ191),AZ191,NA())</f>
        <v>#N/A</v>
      </c>
      <c r="BA10" s="350" t="e">
        <f t="shared" si="58"/>
        <v>#N/A</v>
      </c>
      <c r="BB10" s="350" t="e">
        <f t="shared" si="58"/>
        <v>#N/A</v>
      </c>
      <c r="BC10" s="140">
        <f>BC191</f>
        <v>0</v>
      </c>
      <c r="BD10" s="141" t="str">
        <f>BD191</f>
        <v>•</v>
      </c>
      <c r="BE10" s="141">
        <f>BE191</f>
        <v>0</v>
      </c>
      <c r="BF10" s="142">
        <f>BF191</f>
        <v>0</v>
      </c>
      <c r="BG10" s="143" t="str">
        <f>$AP191</f>
        <v/>
      </c>
      <c r="BH10" s="143"/>
      <c r="BI10" s="144" t="str">
        <f>BI191</f>
        <v/>
      </c>
      <c r="BJ10" s="353" t="str">
        <f>BJ191</f>
        <v>O2 flow per cells</v>
      </c>
      <c r="BK10" s="353" t="str">
        <f>BK191</f>
        <v>pmol/(s*Mill)</v>
      </c>
      <c r="BL10" s="38" t="e">
        <f>IF(ISNUMBER(BL191),BL191,NA())</f>
        <v>#N/A</v>
      </c>
      <c r="BM10" s="38" t="e">
        <f t="shared" ref="BM10:BO10" si="59">IF(ISNUMBER(BM191),BM191,NA())</f>
        <v>#N/A</v>
      </c>
      <c r="BN10" s="38" t="e">
        <f t="shared" si="59"/>
        <v>#N/A</v>
      </c>
      <c r="BO10" s="38" t="e">
        <f t="shared" si="59"/>
        <v>#N/A</v>
      </c>
      <c r="BP10" s="143" t="str">
        <f>$AP191</f>
        <v/>
      </c>
      <c r="BQ10" s="354" t="str">
        <f>BQ191</f>
        <v>Flux control ratio</v>
      </c>
      <c r="BR10" s="354" t="str">
        <f>BR191</f>
        <v>FCR, relative</v>
      </c>
      <c r="BS10" s="315" t="e">
        <f>IF(ISNUMBER(BS191),BS191,NA())</f>
        <v>#N/A</v>
      </c>
      <c r="BT10" s="315" t="e">
        <f t="shared" ref="BT10:BV10" si="60">IF(ISNUMBER(BT191),BT191,NA())</f>
        <v>#N/A</v>
      </c>
      <c r="BU10" s="315" t="e">
        <f t="shared" si="60"/>
        <v>#N/A</v>
      </c>
      <c r="BV10" s="315" t="e">
        <f t="shared" si="60"/>
        <v>#N/A</v>
      </c>
      <c r="BW10" s="143" t="str">
        <f>$AP191</f>
        <v/>
      </c>
      <c r="BX10" s="354" t="str">
        <f>BX191</f>
        <v>Flux control factor</v>
      </c>
      <c r="BY10" s="354" t="str">
        <f>BY191</f>
        <v>FCF, relative</v>
      </c>
      <c r="BZ10" s="312" t="e">
        <f>IF(ISNUMBER(BZ191),BZ191,NA())</f>
        <v>#N/A</v>
      </c>
      <c r="CA10" s="312" t="e">
        <f t="shared" ref="CA10:CC10" si="61">IF(ISNUMBER(CA191),CA191,NA())</f>
        <v>#N/A</v>
      </c>
      <c r="CB10" s="315" t="e">
        <f t="shared" si="61"/>
        <v>#N/A</v>
      </c>
      <c r="CC10" s="315" t="e">
        <f t="shared" si="61"/>
        <v>#N/A</v>
      </c>
      <c r="CD10" s="143" t="str">
        <f>$AP191</f>
        <v/>
      </c>
      <c r="CE10" s="353" t="str">
        <f>CE191</f>
        <v>O2 flow per cells (mt: ROX-corr.)</v>
      </c>
      <c r="CF10" s="353" t="str">
        <f>CF191</f>
        <v>pmol/(s*Mill)</v>
      </c>
      <c r="CG10" s="38" t="e">
        <f>IF(ISNUMBER(CG191),CG191,NA())</f>
        <v>#N/A</v>
      </c>
      <c r="CH10" s="38" t="e">
        <f t="shared" ref="CH10:CJ10" si="62">IF(ISNUMBER(CH191),CH191,NA())</f>
        <v>#N/A</v>
      </c>
      <c r="CI10" s="38" t="e">
        <f t="shared" si="62"/>
        <v>#N/A</v>
      </c>
      <c r="CJ10" s="38" t="e">
        <f t="shared" si="62"/>
        <v>#N/A</v>
      </c>
      <c r="CK10" s="143" t="str">
        <f>$AP191</f>
        <v/>
      </c>
      <c r="CL10" s="354" t="str">
        <f>CL191</f>
        <v>FCR (mt: ROX-corr.)</v>
      </c>
      <c r="CM10" s="354" t="str">
        <f>CM191</f>
        <v>relative</v>
      </c>
      <c r="CN10" s="315" t="e">
        <f>IF(ISNUMBER(CN191),CN191,NA())</f>
        <v>#N/A</v>
      </c>
      <c r="CO10" s="315" t="e">
        <f t="shared" ref="CO10:CQ10" si="63">IF(ISNUMBER(CO191),CO191,NA())</f>
        <v>#N/A</v>
      </c>
      <c r="CP10" s="315" t="e">
        <f t="shared" si="63"/>
        <v>#N/A</v>
      </c>
      <c r="CQ10" s="315" t="e">
        <f t="shared" si="63"/>
        <v>#N/A</v>
      </c>
      <c r="CR10" s="143" t="str">
        <f>$AP191</f>
        <v/>
      </c>
      <c r="CS10" s="354" t="str">
        <f>CS191</f>
        <v>FCF (mt: ROX-corr.)</v>
      </c>
      <c r="CT10" s="354" t="str">
        <f>CT191</f>
        <v>relative</v>
      </c>
      <c r="CU10" s="315" t="e">
        <f>IF(ISNUMBER(CU191),CU191,NA())</f>
        <v>#N/A</v>
      </c>
      <c r="CV10" s="315" t="e">
        <f t="shared" ref="CV10:CX10" si="64">IF(ISNUMBER(CV191),CV191,NA())</f>
        <v>#N/A</v>
      </c>
      <c r="CW10" s="315" t="e">
        <f t="shared" si="64"/>
        <v>#N/A</v>
      </c>
      <c r="CX10" s="315" t="e">
        <f t="shared" si="64"/>
        <v>#N/A</v>
      </c>
      <c r="CY10" s="143" t="str">
        <f>$AP191</f>
        <v/>
      </c>
    </row>
    <row r="11" spans="1:116">
      <c r="A11" s="468" t="s">
        <v>118</v>
      </c>
      <c r="B11" s="288" t="str">
        <f>B181</f>
        <v>•</v>
      </c>
      <c r="C11" s="289" t="str">
        <f>IF(ISTEXT(C182),C182,"")</f>
        <v/>
      </c>
      <c r="D11" s="289" t="str">
        <f>IF(ISTEXT(D182),D182,"")</f>
        <v/>
      </c>
      <c r="E11" s="288" t="str">
        <f>E182</f>
        <v/>
      </c>
      <c r="F11" s="166" t="str">
        <f>IF(ISTEXT(G181),G181,"")</f>
        <v/>
      </c>
      <c r="G11" s="4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16"/>
      <c r="AA11" s="127"/>
      <c r="AB11" s="127"/>
      <c r="AC11" s="127"/>
      <c r="AD11" s="127"/>
      <c r="AE11" s="127"/>
      <c r="AF11" s="127"/>
      <c r="AG11" s="127"/>
      <c r="AH11" s="127"/>
      <c r="AK11" s="130"/>
      <c r="AL11" s="130"/>
      <c r="AM11" s="130"/>
      <c r="AN11" s="136">
        <f t="shared" si="8"/>
        <v>211</v>
      </c>
      <c r="AO11" s="137">
        <v>9</v>
      </c>
      <c r="AP11" s="138"/>
      <c r="AQ11" s="38"/>
      <c r="AR11" s="38"/>
      <c r="AS11" s="38"/>
      <c r="AT11" s="38"/>
      <c r="AU11" s="38"/>
      <c r="AV11" s="38"/>
      <c r="AW11" s="351"/>
      <c r="AX11" s="351"/>
      <c r="AY11" s="350"/>
      <c r="AZ11" s="350"/>
      <c r="BA11" s="350"/>
      <c r="BB11" s="350"/>
      <c r="BC11" s="140"/>
      <c r="BD11" s="141"/>
      <c r="BE11" s="141"/>
      <c r="BF11" s="142"/>
      <c r="BG11" s="143"/>
      <c r="BH11" s="143"/>
      <c r="BI11" s="144"/>
      <c r="BJ11" s="353"/>
      <c r="BK11" s="353"/>
      <c r="BL11" s="26"/>
      <c r="BM11" s="26"/>
      <c r="BN11" s="26"/>
      <c r="BO11" s="26"/>
      <c r="BP11" s="148"/>
      <c r="BQ11" s="354"/>
      <c r="BR11" s="354"/>
      <c r="BS11" s="24"/>
      <c r="BT11" s="24"/>
      <c r="BU11" s="24"/>
      <c r="BV11" s="24"/>
      <c r="BW11" s="148"/>
      <c r="BX11" s="354"/>
      <c r="BY11" s="354"/>
      <c r="BZ11" s="24"/>
      <c r="CA11" s="24"/>
      <c r="CB11" s="315"/>
      <c r="CC11" s="315"/>
      <c r="CD11" s="148"/>
      <c r="CE11" s="353"/>
      <c r="CF11" s="353"/>
      <c r="CG11" s="38"/>
      <c r="CH11" s="38"/>
      <c r="CI11" s="38"/>
      <c r="CJ11" s="38"/>
      <c r="CK11" s="148"/>
      <c r="CL11" s="354"/>
      <c r="CM11" s="354"/>
      <c r="CN11" s="315"/>
      <c r="CO11" s="315"/>
      <c r="CP11" s="315"/>
      <c r="CQ11" s="315"/>
      <c r="CR11" s="148"/>
      <c r="CS11" s="354"/>
      <c r="CT11" s="354"/>
      <c r="CU11" s="297"/>
      <c r="CV11" s="297"/>
      <c r="CW11" s="297"/>
      <c r="CX11" s="297"/>
      <c r="CY11" s="148"/>
    </row>
    <row r="12" spans="1:116">
      <c r="A12" s="431"/>
      <c r="D12" s="88"/>
      <c r="E12" s="287"/>
      <c r="F12" s="89"/>
      <c r="G12" s="4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26"/>
      <c r="AA12" s="127"/>
      <c r="AH12" s="127"/>
      <c r="AK12" s="130"/>
      <c r="AL12" s="130"/>
      <c r="AM12" s="130"/>
      <c r="AN12" s="136">
        <f t="shared" si="8"/>
        <v>231</v>
      </c>
      <c r="AO12" s="137">
        <v>10</v>
      </c>
      <c r="AP12" s="138"/>
      <c r="AQ12" s="38"/>
      <c r="AR12" s="38"/>
      <c r="AS12" s="38"/>
      <c r="AT12" s="38"/>
      <c r="AU12" s="38"/>
      <c r="AV12" s="38"/>
      <c r="AW12" s="351"/>
      <c r="AX12" s="351"/>
      <c r="AY12" s="350"/>
      <c r="AZ12" s="350"/>
      <c r="BA12" s="350"/>
      <c r="BB12" s="350"/>
      <c r="BC12" s="140"/>
      <c r="BD12" s="141"/>
      <c r="BE12" s="141"/>
      <c r="BF12" s="142"/>
      <c r="BG12" s="143"/>
      <c r="BH12" s="143"/>
      <c r="BI12" s="144"/>
      <c r="BJ12" s="353"/>
      <c r="BK12" s="353"/>
      <c r="BL12" s="26"/>
      <c r="BM12" s="26"/>
      <c r="BN12" s="26"/>
      <c r="BO12" s="26"/>
      <c r="BP12" s="148"/>
      <c r="BQ12" s="354"/>
      <c r="BR12" s="354"/>
      <c r="BS12" s="24"/>
      <c r="BT12" s="24"/>
      <c r="BU12" s="24"/>
      <c r="BV12" s="24"/>
      <c r="BW12" s="148"/>
      <c r="BX12" s="354"/>
      <c r="BY12" s="354"/>
      <c r="BZ12" s="24"/>
      <c r="CA12" s="24"/>
      <c r="CB12" s="315"/>
      <c r="CC12" s="315"/>
      <c r="CD12" s="148"/>
      <c r="CE12" s="353"/>
      <c r="CF12" s="353"/>
      <c r="CG12" s="38"/>
      <c r="CH12" s="38"/>
      <c r="CI12" s="38"/>
      <c r="CJ12" s="38"/>
      <c r="CK12" s="148"/>
      <c r="CL12" s="354"/>
      <c r="CM12" s="354"/>
      <c r="CN12" s="315"/>
      <c r="CO12" s="315"/>
      <c r="CP12" s="315"/>
      <c r="CQ12" s="315"/>
      <c r="CR12" s="148"/>
      <c r="CS12" s="354"/>
      <c r="CT12" s="354"/>
      <c r="CU12" s="297"/>
      <c r="CV12" s="297"/>
      <c r="CW12" s="297"/>
      <c r="CX12" s="297"/>
      <c r="CY12" s="148"/>
    </row>
    <row r="13" spans="1:116">
      <c r="A13" s="431"/>
      <c r="B13" s="93"/>
      <c r="D13" s="88"/>
      <c r="E13" s="287"/>
      <c r="F13" s="89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26"/>
      <c r="AA13" s="127"/>
      <c r="AB13" s="127"/>
      <c r="AC13" s="127"/>
      <c r="AD13" s="127"/>
      <c r="AE13" s="127"/>
      <c r="AF13" s="127"/>
      <c r="AG13" s="127"/>
      <c r="AH13" s="127"/>
      <c r="AK13" s="130"/>
      <c r="AL13" s="130"/>
      <c r="AM13" s="130"/>
      <c r="AN13" s="136">
        <f t="shared" si="8"/>
        <v>251</v>
      </c>
      <c r="AO13" s="137">
        <v>11</v>
      </c>
      <c r="AP13" s="138"/>
      <c r="AQ13" s="38"/>
      <c r="AR13" s="38"/>
      <c r="AS13" s="38"/>
      <c r="AT13" s="38"/>
      <c r="AU13" s="38"/>
      <c r="AV13" s="38"/>
      <c r="AW13" s="351"/>
      <c r="AX13" s="351"/>
      <c r="AY13" s="350"/>
      <c r="AZ13" s="350"/>
      <c r="BA13" s="350"/>
      <c r="BB13" s="350"/>
      <c r="BC13" s="140"/>
      <c r="BD13" s="141"/>
      <c r="BE13" s="141"/>
      <c r="BF13" s="142"/>
      <c r="BG13" s="143"/>
      <c r="BH13" s="143"/>
      <c r="BI13" s="144"/>
      <c r="BJ13" s="353"/>
      <c r="BK13" s="353"/>
      <c r="BL13" s="26"/>
      <c r="BM13" s="26"/>
      <c r="BN13" s="26"/>
      <c r="BO13" s="26"/>
      <c r="BP13" s="148"/>
      <c r="BQ13" s="354"/>
      <c r="BR13" s="354"/>
      <c r="BS13" s="24"/>
      <c r="BT13" s="24"/>
      <c r="BU13" s="24"/>
      <c r="BV13" s="24"/>
      <c r="BW13" s="148"/>
      <c r="BX13" s="354"/>
      <c r="BY13" s="354"/>
      <c r="BZ13" s="24"/>
      <c r="CA13" s="24"/>
      <c r="CB13" s="315"/>
      <c r="CC13" s="315"/>
      <c r="CD13" s="148"/>
      <c r="CE13" s="353"/>
      <c r="CF13" s="353"/>
      <c r="CG13" s="38"/>
      <c r="CH13" s="38"/>
      <c r="CI13" s="38"/>
      <c r="CJ13" s="38"/>
      <c r="CK13" s="148"/>
      <c r="CL13" s="354"/>
      <c r="CM13" s="354"/>
      <c r="CN13" s="315"/>
      <c r="CO13" s="315"/>
      <c r="CP13" s="315"/>
      <c r="CQ13" s="315"/>
      <c r="CR13" s="148"/>
      <c r="CS13" s="354"/>
      <c r="CT13" s="354"/>
      <c r="CU13" s="297"/>
      <c r="CV13" s="297"/>
      <c r="CW13" s="297"/>
      <c r="CX13" s="297"/>
      <c r="CY13" s="148"/>
    </row>
    <row r="14" spans="1:116">
      <c r="A14" s="431"/>
      <c r="B14" s="82"/>
      <c r="D14" s="88"/>
      <c r="E14" s="287"/>
      <c r="F14" s="89"/>
      <c r="G14" s="4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26"/>
      <c r="AH14" s="127"/>
      <c r="AJ14" s="130"/>
      <c r="AK14" s="130"/>
      <c r="AL14" s="130"/>
      <c r="AM14" s="130"/>
      <c r="AN14" s="136">
        <f t="shared" si="8"/>
        <v>271</v>
      </c>
      <c r="AO14" s="137">
        <v>12</v>
      </c>
      <c r="AP14" s="138"/>
      <c r="AQ14" s="38"/>
      <c r="AR14" s="38"/>
      <c r="AS14" s="38"/>
      <c r="AT14" s="38"/>
      <c r="AU14" s="38"/>
      <c r="AV14" s="38"/>
      <c r="AW14" s="351"/>
      <c r="AX14" s="351"/>
      <c r="AY14" s="350"/>
      <c r="AZ14" s="350"/>
      <c r="BA14" s="350"/>
      <c r="BB14" s="350"/>
      <c r="BC14" s="140"/>
      <c r="BD14" s="141"/>
      <c r="BE14" s="141"/>
      <c r="BF14" s="142"/>
      <c r="BG14" s="143"/>
      <c r="BH14" s="143"/>
      <c r="BI14" s="144"/>
      <c r="BJ14" s="353"/>
      <c r="BK14" s="353"/>
      <c r="BL14" s="26"/>
      <c r="BM14" s="26"/>
      <c r="BN14" s="26"/>
      <c r="BO14" s="26"/>
      <c r="BP14" s="148"/>
      <c r="BQ14" s="354"/>
      <c r="BR14" s="354"/>
      <c r="BS14" s="24"/>
      <c r="BT14" s="24"/>
      <c r="BU14" s="24"/>
      <c r="BV14" s="24"/>
      <c r="BW14" s="148"/>
      <c r="BX14" s="354"/>
      <c r="BY14" s="354"/>
      <c r="BZ14" s="24"/>
      <c r="CA14" s="24"/>
      <c r="CB14" s="315"/>
      <c r="CC14" s="315"/>
      <c r="CD14" s="148"/>
      <c r="CE14" s="353"/>
      <c r="CF14" s="353"/>
      <c r="CG14" s="38"/>
      <c r="CH14" s="38"/>
      <c r="CI14" s="38"/>
      <c r="CJ14" s="38"/>
      <c r="CK14" s="148"/>
      <c r="CL14" s="354"/>
      <c r="CM14" s="354"/>
      <c r="CN14" s="315"/>
      <c r="CO14" s="315"/>
      <c r="CP14" s="315"/>
      <c r="CQ14" s="315"/>
      <c r="CR14" s="148"/>
      <c r="CS14" s="354"/>
      <c r="CT14" s="354"/>
      <c r="CU14" s="297"/>
      <c r="CV14" s="297"/>
      <c r="CW14" s="297"/>
      <c r="CX14" s="297"/>
      <c r="CY14" s="148"/>
    </row>
    <row r="15" spans="1:116">
      <c r="A15" s="431"/>
      <c r="D15" s="88"/>
      <c r="E15" s="287"/>
      <c r="F15" s="89"/>
      <c r="G15" s="4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26"/>
      <c r="AH15" s="127"/>
      <c r="AM15" s="135"/>
      <c r="AN15" s="136">
        <f t="shared" si="8"/>
        <v>291</v>
      </c>
      <c r="AO15" s="137">
        <v>13</v>
      </c>
      <c r="AP15" s="138"/>
      <c r="AQ15" s="38"/>
      <c r="AR15" s="38"/>
      <c r="AS15" s="38"/>
      <c r="AT15" s="38"/>
      <c r="AU15" s="38"/>
      <c r="AV15" s="38"/>
      <c r="AW15" s="351"/>
      <c r="AX15" s="351"/>
      <c r="AY15" s="350"/>
      <c r="AZ15" s="350"/>
      <c r="BA15" s="350"/>
      <c r="BB15" s="350"/>
      <c r="BC15" s="140"/>
      <c r="BD15" s="141"/>
      <c r="BE15" s="141"/>
      <c r="BF15" s="142"/>
      <c r="BG15" s="143"/>
      <c r="BH15" s="143"/>
      <c r="BI15" s="144"/>
      <c r="BJ15" s="353"/>
      <c r="BK15" s="353"/>
      <c r="BL15" s="26"/>
      <c r="BM15" s="26"/>
      <c r="BN15" s="26"/>
      <c r="BO15" s="26"/>
      <c r="BP15" s="148"/>
      <c r="BQ15" s="354"/>
      <c r="BR15" s="354"/>
      <c r="BS15" s="24"/>
      <c r="BT15" s="24"/>
      <c r="BU15" s="24"/>
      <c r="BV15" s="24"/>
      <c r="BW15" s="148"/>
      <c r="BX15" s="354"/>
      <c r="BY15" s="354"/>
      <c r="BZ15" s="24"/>
      <c r="CA15" s="24"/>
      <c r="CB15" s="315"/>
      <c r="CC15" s="315"/>
      <c r="CD15" s="148"/>
      <c r="CE15" s="353"/>
      <c r="CF15" s="353"/>
      <c r="CG15" s="38"/>
      <c r="CH15" s="38"/>
      <c r="CI15" s="38"/>
      <c r="CJ15" s="38"/>
      <c r="CK15" s="148"/>
      <c r="CL15" s="354"/>
      <c r="CM15" s="354"/>
      <c r="CN15" s="315"/>
      <c r="CO15" s="315"/>
      <c r="CP15" s="315"/>
      <c r="CQ15" s="315"/>
      <c r="CR15" s="148"/>
      <c r="CS15" s="354"/>
      <c r="CT15" s="354"/>
      <c r="CU15" s="297"/>
      <c r="CV15" s="297"/>
      <c r="CW15" s="297"/>
      <c r="CX15" s="297"/>
      <c r="CY15" s="148"/>
    </row>
    <row r="16" spans="1:116" ht="13.5" thickBot="1">
      <c r="A16" s="431"/>
      <c r="B16" s="149"/>
      <c r="D16" s="88"/>
      <c r="E16" s="287"/>
      <c r="F16" s="89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26"/>
      <c r="AH16" s="127"/>
      <c r="AM16" s="133"/>
      <c r="AN16" s="136">
        <f t="shared" si="8"/>
        <v>311</v>
      </c>
      <c r="AO16" s="137">
        <v>14</v>
      </c>
      <c r="AP16" s="138"/>
      <c r="AQ16" s="38"/>
      <c r="AR16" s="38"/>
      <c r="AS16" s="38"/>
      <c r="AT16" s="38"/>
      <c r="AU16" s="38"/>
      <c r="AV16" s="38"/>
      <c r="AW16" s="351"/>
      <c r="AX16" s="351"/>
      <c r="AY16" s="350"/>
      <c r="AZ16" s="350"/>
      <c r="BA16" s="350"/>
      <c r="BB16" s="350"/>
      <c r="BC16" s="140"/>
      <c r="BD16" s="141"/>
      <c r="BE16" s="141"/>
      <c r="BF16" s="142"/>
      <c r="BG16" s="143"/>
      <c r="BH16" s="143"/>
      <c r="BI16" s="144"/>
      <c r="BJ16" s="353"/>
      <c r="BK16" s="353"/>
      <c r="BL16" s="26"/>
      <c r="BM16" s="26"/>
      <c r="BN16" s="26"/>
      <c r="BO16" s="26"/>
      <c r="BP16" s="148"/>
      <c r="BQ16" s="354"/>
      <c r="BR16" s="354"/>
      <c r="BS16" s="24"/>
      <c r="BT16" s="24"/>
      <c r="BU16" s="24"/>
      <c r="BV16" s="24"/>
      <c r="BW16" s="148"/>
      <c r="BX16" s="354"/>
      <c r="BY16" s="354"/>
      <c r="BZ16" s="24"/>
      <c r="CA16" s="24"/>
      <c r="CB16" s="315"/>
      <c r="CC16" s="315"/>
      <c r="CD16" s="148"/>
      <c r="CE16" s="353"/>
      <c r="CF16" s="353"/>
      <c r="CG16" s="38"/>
      <c r="CH16" s="38"/>
      <c r="CI16" s="38"/>
      <c r="CJ16" s="38"/>
      <c r="CK16" s="148"/>
      <c r="CL16" s="354"/>
      <c r="CM16" s="354"/>
      <c r="CN16" s="315"/>
      <c r="CO16" s="315"/>
      <c r="CP16" s="315"/>
      <c r="CQ16" s="315"/>
      <c r="CR16" s="148"/>
      <c r="CS16" s="354"/>
      <c r="CT16" s="354"/>
      <c r="CU16" s="297"/>
      <c r="CV16" s="297"/>
      <c r="CW16" s="297"/>
      <c r="CX16" s="297"/>
      <c r="CY16" s="148"/>
    </row>
    <row r="17" spans="1:103">
      <c r="A17" s="431"/>
      <c r="B17" s="149"/>
      <c r="D17" s="88"/>
      <c r="E17" s="287"/>
      <c r="F17" s="89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AH17" s="127"/>
      <c r="AI17" s="127" t="str">
        <f>BR33</f>
        <v>FCR, relative</v>
      </c>
      <c r="AJ17" s="485" t="str">
        <f>AJ$1</f>
        <v>R</v>
      </c>
      <c r="AK17" s="31" t="str">
        <f t="shared" ref="AK17:AM17" si="65">AK$1</f>
        <v>1Omy</v>
      </c>
      <c r="AL17" s="32" t="str">
        <f t="shared" si="65"/>
        <v>2U</v>
      </c>
      <c r="AM17" s="33" t="str">
        <f t="shared" si="65"/>
        <v>3Ama</v>
      </c>
      <c r="AN17" s="136">
        <f t="shared" si="8"/>
        <v>331</v>
      </c>
      <c r="AO17" s="137">
        <v>15</v>
      </c>
      <c r="AP17" s="138"/>
      <c r="AQ17" s="38"/>
      <c r="AR17" s="38"/>
      <c r="AS17" s="38"/>
      <c r="AT17" s="38"/>
      <c r="AU17" s="38"/>
      <c r="AV17" s="38"/>
      <c r="AW17" s="351"/>
      <c r="AX17" s="351"/>
      <c r="AY17" s="350"/>
      <c r="AZ17" s="350"/>
      <c r="BA17" s="350"/>
      <c r="BB17" s="350"/>
      <c r="BC17" s="140"/>
      <c r="BD17" s="141"/>
      <c r="BE17" s="141"/>
      <c r="BF17" s="142"/>
      <c r="BG17" s="143"/>
      <c r="BH17" s="143"/>
      <c r="BI17" s="144"/>
      <c r="BJ17" s="353"/>
      <c r="BK17" s="353"/>
      <c r="BL17" s="26"/>
      <c r="BM17" s="26"/>
      <c r="BN17" s="26"/>
      <c r="BO17" s="26"/>
      <c r="BP17" s="148"/>
      <c r="BQ17" s="354"/>
      <c r="BR17" s="354"/>
      <c r="BS17" s="24"/>
      <c r="BT17" s="24"/>
      <c r="BU17" s="24"/>
      <c r="BV17" s="24"/>
      <c r="BW17" s="148"/>
      <c r="BX17" s="354"/>
      <c r="BY17" s="354"/>
      <c r="BZ17" s="24"/>
      <c r="CA17" s="24"/>
      <c r="CB17" s="315"/>
      <c r="CC17" s="315"/>
      <c r="CD17" s="148"/>
      <c r="CE17" s="353"/>
      <c r="CF17" s="353"/>
      <c r="CG17" s="38"/>
      <c r="CH17" s="38"/>
      <c r="CI17" s="38"/>
      <c r="CJ17" s="38"/>
      <c r="CK17" s="148"/>
      <c r="CL17" s="354"/>
      <c r="CM17" s="354"/>
      <c r="CN17" s="315"/>
      <c r="CO17" s="315"/>
      <c r="CP17" s="315"/>
      <c r="CQ17" s="315"/>
      <c r="CR17" s="148"/>
      <c r="CS17" s="354"/>
      <c r="CT17" s="354"/>
      <c r="CU17" s="297"/>
      <c r="CV17" s="297"/>
      <c r="CW17" s="297"/>
      <c r="CX17" s="297"/>
      <c r="CY17" s="148"/>
    </row>
    <row r="18" spans="1:103">
      <c r="A18" s="431"/>
      <c r="B18" s="149"/>
      <c r="D18" s="88"/>
      <c r="E18" s="287"/>
      <c r="F18" s="89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26"/>
      <c r="AH18" s="127"/>
      <c r="AI18" s="127" t="str">
        <f>BR34</f>
        <v>Median</v>
      </c>
      <c r="AJ18" s="212" t="e">
        <f>BS34</f>
        <v>#NUM!</v>
      </c>
      <c r="AK18" s="212" t="e">
        <f>BT34</f>
        <v>#NUM!</v>
      </c>
      <c r="AL18" s="212" t="e">
        <f>BU34</f>
        <v>#NUM!</v>
      </c>
      <c r="AM18" s="212" t="e">
        <f>BV34</f>
        <v>#NUM!</v>
      </c>
      <c r="AN18" s="155">
        <f t="shared" si="8"/>
        <v>351</v>
      </c>
      <c r="AO18" s="137">
        <v>16</v>
      </c>
      <c r="AP18" s="138"/>
      <c r="AQ18" s="38"/>
      <c r="AR18" s="38"/>
      <c r="AS18" s="38"/>
      <c r="AT18" s="38"/>
      <c r="AU18" s="38"/>
      <c r="AV18" s="38"/>
      <c r="AW18" s="351"/>
      <c r="AX18" s="351"/>
      <c r="AY18" s="350"/>
      <c r="AZ18" s="350"/>
      <c r="BA18" s="350"/>
      <c r="BB18" s="350"/>
      <c r="BC18" s="140"/>
      <c r="BD18" s="141"/>
      <c r="BE18" s="141"/>
      <c r="BF18" s="142"/>
      <c r="BG18" s="143"/>
      <c r="BH18" s="143"/>
      <c r="BI18" s="144"/>
      <c r="BJ18" s="353"/>
      <c r="BK18" s="353"/>
      <c r="BL18" s="26"/>
      <c r="BM18" s="26"/>
      <c r="BN18" s="26"/>
      <c r="BO18" s="26"/>
      <c r="BP18" s="148"/>
      <c r="BQ18" s="354"/>
      <c r="BR18" s="354"/>
      <c r="BS18" s="24"/>
      <c r="BT18" s="24"/>
      <c r="BU18" s="24"/>
      <c r="BV18" s="24"/>
      <c r="BW18" s="148"/>
      <c r="BX18" s="354"/>
      <c r="BY18" s="354"/>
      <c r="BZ18" s="24"/>
      <c r="CA18" s="24"/>
      <c r="CB18" s="315"/>
      <c r="CC18" s="315"/>
      <c r="CD18" s="148"/>
      <c r="CE18" s="353"/>
      <c r="CF18" s="353"/>
      <c r="CG18" s="38"/>
      <c r="CH18" s="38"/>
      <c r="CI18" s="38"/>
      <c r="CJ18" s="38"/>
      <c r="CK18" s="148"/>
      <c r="CL18" s="354"/>
      <c r="CM18" s="354"/>
      <c r="CN18" s="315"/>
      <c r="CO18" s="315"/>
      <c r="CP18" s="315"/>
      <c r="CQ18" s="315"/>
      <c r="CR18" s="148"/>
      <c r="CS18" s="354"/>
      <c r="CT18" s="354"/>
      <c r="CU18" s="297"/>
      <c r="CV18" s="297"/>
      <c r="CW18" s="297"/>
      <c r="CX18" s="297"/>
      <c r="CY18" s="148"/>
    </row>
    <row r="19" spans="1:103">
      <c r="A19" s="431"/>
      <c r="B19" s="149"/>
      <c r="D19" s="88"/>
      <c r="F19" s="89"/>
      <c r="H19" s="492"/>
      <c r="I19" s="492"/>
      <c r="J19" s="492"/>
      <c r="K19" s="492"/>
      <c r="L19" s="492"/>
      <c r="M19" s="492"/>
      <c r="N19" s="492"/>
      <c r="O19" s="492"/>
      <c r="P19" s="492"/>
      <c r="Q19" s="492"/>
      <c r="R19" s="492"/>
      <c r="S19" s="492"/>
      <c r="T19" s="492"/>
      <c r="U19" s="492"/>
      <c r="V19" s="492"/>
      <c r="W19" s="492"/>
      <c r="X19" s="492"/>
      <c r="Y19" s="492"/>
      <c r="Z19" s="126"/>
      <c r="AH19" s="127"/>
      <c r="AN19" s="155">
        <f t="shared" si="8"/>
        <v>371</v>
      </c>
      <c r="AO19" s="137">
        <v>17</v>
      </c>
      <c r="AP19" s="138"/>
      <c r="AQ19" s="38"/>
      <c r="AR19" s="38"/>
      <c r="AS19" s="38"/>
      <c r="AT19" s="38"/>
      <c r="AU19" s="38"/>
      <c r="AV19" s="38"/>
      <c r="AW19" s="351"/>
      <c r="AX19" s="351"/>
      <c r="AY19" s="350"/>
      <c r="AZ19" s="350"/>
      <c r="BA19" s="350"/>
      <c r="BB19" s="350"/>
      <c r="BC19" s="140"/>
      <c r="BD19" s="141"/>
      <c r="BE19" s="141"/>
      <c r="BF19" s="142"/>
      <c r="BG19" s="143"/>
      <c r="BH19" s="143"/>
      <c r="BI19" s="144"/>
      <c r="BJ19" s="353"/>
      <c r="BK19" s="353"/>
      <c r="BL19" s="26"/>
      <c r="BM19" s="26"/>
      <c r="BN19" s="26"/>
      <c r="BO19" s="26"/>
      <c r="BP19" s="148"/>
      <c r="BQ19" s="354"/>
      <c r="BR19" s="354"/>
      <c r="BS19" s="24"/>
      <c r="BT19" s="24"/>
      <c r="BU19" s="24"/>
      <c r="BV19" s="24"/>
      <c r="BW19" s="148"/>
      <c r="BX19" s="354"/>
      <c r="BY19" s="354"/>
      <c r="BZ19" s="24"/>
      <c r="CA19" s="24"/>
      <c r="CB19" s="315"/>
      <c r="CC19" s="315"/>
      <c r="CD19" s="148"/>
      <c r="CE19" s="353"/>
      <c r="CF19" s="353"/>
      <c r="CG19" s="38"/>
      <c r="CH19" s="38"/>
      <c r="CI19" s="38"/>
      <c r="CJ19" s="38"/>
      <c r="CK19" s="148"/>
      <c r="CL19" s="354"/>
      <c r="CM19" s="354"/>
      <c r="CN19" s="315"/>
      <c r="CO19" s="315"/>
      <c r="CP19" s="315"/>
      <c r="CQ19" s="315"/>
      <c r="CR19" s="148"/>
      <c r="CS19" s="354"/>
      <c r="CT19" s="354"/>
      <c r="CU19" s="297"/>
      <c r="CV19" s="297"/>
      <c r="CW19" s="297"/>
      <c r="CX19" s="297"/>
      <c r="CY19" s="148"/>
    </row>
    <row r="20" spans="1:103">
      <c r="A20" s="431"/>
      <c r="D20" s="88"/>
      <c r="F20" s="89"/>
      <c r="H20" s="492"/>
      <c r="I20" s="492"/>
      <c r="J20" s="492"/>
      <c r="K20" s="492"/>
      <c r="L20" s="492"/>
      <c r="M20" s="492"/>
      <c r="N20" s="492"/>
      <c r="O20" s="492"/>
      <c r="P20" s="492"/>
      <c r="Q20" s="492"/>
      <c r="R20" s="492"/>
      <c r="S20" s="492"/>
      <c r="T20" s="492"/>
      <c r="U20" s="492"/>
      <c r="V20" s="492"/>
      <c r="W20" s="492"/>
      <c r="X20" s="492"/>
      <c r="Y20" s="492"/>
      <c r="AN20" s="136">
        <f t="shared" si="8"/>
        <v>391</v>
      </c>
      <c r="AO20" s="137">
        <v>18</v>
      </c>
      <c r="AP20" s="138"/>
      <c r="AQ20" s="38"/>
      <c r="AR20" s="38"/>
      <c r="AS20" s="38"/>
      <c r="AT20" s="38"/>
      <c r="AU20" s="38"/>
      <c r="AV20" s="38"/>
      <c r="AW20" s="351"/>
      <c r="AX20" s="351"/>
      <c r="AY20" s="350"/>
      <c r="AZ20" s="350"/>
      <c r="BA20" s="350"/>
      <c r="BB20" s="350"/>
      <c r="BC20" s="140"/>
      <c r="BD20" s="141"/>
      <c r="BE20" s="141"/>
      <c r="BF20" s="142"/>
      <c r="BG20" s="143"/>
      <c r="BH20" s="143"/>
      <c r="BI20" s="144"/>
      <c r="BJ20" s="353"/>
      <c r="BK20" s="353"/>
      <c r="BL20" s="26"/>
      <c r="BM20" s="26"/>
      <c r="BN20" s="26"/>
      <c r="BO20" s="26"/>
      <c r="BP20" s="148"/>
      <c r="BQ20" s="354"/>
      <c r="BR20" s="354"/>
      <c r="BS20" s="24"/>
      <c r="BT20" s="24"/>
      <c r="BU20" s="24"/>
      <c r="BV20" s="24"/>
      <c r="BW20" s="148"/>
      <c r="BX20" s="354"/>
      <c r="BY20" s="354"/>
      <c r="BZ20" s="24"/>
      <c r="CA20" s="24"/>
      <c r="CB20" s="315"/>
      <c r="CC20" s="315"/>
      <c r="CD20" s="148"/>
      <c r="CE20" s="353"/>
      <c r="CF20" s="353"/>
      <c r="CG20" s="38"/>
      <c r="CH20" s="38"/>
      <c r="CI20" s="38"/>
      <c r="CJ20" s="38"/>
      <c r="CK20" s="148"/>
      <c r="CL20" s="354"/>
      <c r="CM20" s="354"/>
      <c r="CN20" s="315"/>
      <c r="CO20" s="315"/>
      <c r="CP20" s="315"/>
      <c r="CQ20" s="315"/>
      <c r="CR20" s="148"/>
      <c r="CS20" s="354"/>
      <c r="CT20" s="354"/>
      <c r="CU20" s="297"/>
      <c r="CV20" s="297"/>
      <c r="CW20" s="297"/>
      <c r="CX20" s="297"/>
      <c r="CY20" s="148"/>
    </row>
    <row r="21" spans="1:103">
      <c r="A21" s="431"/>
      <c r="B21" s="93"/>
      <c r="C21" s="93"/>
      <c r="D21" s="93"/>
      <c r="E21" s="93"/>
      <c r="F21" s="93"/>
      <c r="H21" s="492"/>
      <c r="I21" s="492"/>
      <c r="J21" s="492"/>
      <c r="K21" s="492"/>
      <c r="L21" s="492"/>
      <c r="M21" s="492"/>
      <c r="N21" s="492"/>
      <c r="O21" s="492"/>
      <c r="P21" s="492"/>
      <c r="Q21" s="492"/>
      <c r="R21" s="492"/>
      <c r="S21" s="492"/>
      <c r="T21" s="492"/>
      <c r="U21" s="492"/>
      <c r="V21" s="492"/>
      <c r="W21" s="492"/>
      <c r="X21" s="492"/>
      <c r="Y21" s="492"/>
      <c r="AH21" s="23"/>
      <c r="AI21" s="141"/>
      <c r="AJ21" s="134"/>
      <c r="AK21" s="134"/>
      <c r="AL21" s="134"/>
      <c r="AM21" s="134"/>
      <c r="AN21" s="136">
        <f t="shared" si="8"/>
        <v>411</v>
      </c>
      <c r="AO21" s="137">
        <v>19</v>
      </c>
      <c r="AP21" s="138"/>
      <c r="AQ21" s="38"/>
      <c r="AR21" s="38"/>
      <c r="AS21" s="38"/>
      <c r="AT21" s="38"/>
      <c r="AU21" s="38"/>
      <c r="AV21" s="38"/>
      <c r="AW21" s="351"/>
      <c r="AX21" s="351"/>
      <c r="AY21" s="350"/>
      <c r="AZ21" s="350"/>
      <c r="BA21" s="350"/>
      <c r="BB21" s="350"/>
      <c r="BC21" s="140"/>
      <c r="BD21" s="141"/>
      <c r="BE21" s="141"/>
      <c r="BF21" s="142"/>
      <c r="BG21" s="143"/>
      <c r="BH21" s="143"/>
      <c r="BI21" s="144"/>
      <c r="BJ21" s="353"/>
      <c r="BK21" s="353"/>
      <c r="BL21" s="26"/>
      <c r="BM21" s="26"/>
      <c r="BN21" s="26"/>
      <c r="BO21" s="26"/>
      <c r="BP21" s="148"/>
      <c r="BQ21" s="354"/>
      <c r="BR21" s="354"/>
      <c r="BS21" s="24"/>
      <c r="BT21" s="24"/>
      <c r="BU21" s="24"/>
      <c r="BV21" s="24"/>
      <c r="BW21" s="148"/>
      <c r="BX21" s="354"/>
      <c r="BY21" s="354"/>
      <c r="BZ21" s="24"/>
      <c r="CA21" s="24"/>
      <c r="CB21" s="315"/>
      <c r="CC21" s="315"/>
      <c r="CD21" s="148"/>
      <c r="CE21" s="353"/>
      <c r="CF21" s="353"/>
      <c r="CG21" s="38"/>
      <c r="CH21" s="38"/>
      <c r="CI21" s="38"/>
      <c r="CJ21" s="38"/>
      <c r="CK21" s="148"/>
      <c r="CL21" s="354"/>
      <c r="CM21" s="354"/>
      <c r="CN21" s="315"/>
      <c r="CO21" s="315"/>
      <c r="CP21" s="315"/>
      <c r="CQ21" s="315"/>
      <c r="CR21" s="148"/>
      <c r="CS21" s="354"/>
      <c r="CT21" s="354"/>
      <c r="CU21" s="297"/>
      <c r="CV21" s="297"/>
      <c r="CW21" s="297"/>
      <c r="CX21" s="297"/>
      <c r="CY21" s="148"/>
    </row>
    <row r="22" spans="1:103">
      <c r="A22" s="431"/>
      <c r="B22" s="82"/>
      <c r="C22" s="82"/>
      <c r="D22" s="82"/>
      <c r="E22" s="82"/>
      <c r="F22" s="82"/>
      <c r="G22" s="150" t="s">
        <v>235</v>
      </c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45"/>
      <c r="AA22" s="45"/>
      <c r="AB22" s="45"/>
      <c r="AC22" s="45"/>
      <c r="AD22" s="45"/>
      <c r="AE22" s="45"/>
      <c r="AF22" s="45"/>
      <c r="AG22" s="45"/>
      <c r="AH22" s="153"/>
      <c r="AI22" s="154"/>
      <c r="AJ22" s="154"/>
      <c r="AK22" s="154"/>
      <c r="AL22" s="154"/>
      <c r="AM22" s="154"/>
      <c r="AN22" s="136">
        <f t="shared" si="8"/>
        <v>431</v>
      </c>
      <c r="AO22" s="137">
        <v>20</v>
      </c>
      <c r="AP22" s="138"/>
      <c r="AQ22" s="38"/>
      <c r="AR22" s="38"/>
      <c r="AS22" s="38"/>
      <c r="AT22" s="38"/>
      <c r="AU22" s="38"/>
      <c r="AV22" s="38"/>
      <c r="AW22" s="351"/>
      <c r="AX22" s="351"/>
      <c r="AY22" s="350"/>
      <c r="AZ22" s="350"/>
      <c r="BA22" s="350"/>
      <c r="BB22" s="350"/>
      <c r="BC22" s="140"/>
      <c r="BD22" s="141"/>
      <c r="BE22" s="141"/>
      <c r="BF22" s="142"/>
      <c r="BG22" s="143"/>
      <c r="BH22" s="143"/>
      <c r="BI22" s="144"/>
      <c r="BJ22" s="353"/>
      <c r="BK22" s="353"/>
      <c r="BL22" s="26"/>
      <c r="BM22" s="26"/>
      <c r="BN22" s="26"/>
      <c r="BO22" s="26"/>
      <c r="BP22" s="148"/>
      <c r="BQ22" s="354"/>
      <c r="BR22" s="354"/>
      <c r="BS22" s="24"/>
      <c r="BT22" s="24"/>
      <c r="BU22" s="24"/>
      <c r="BV22" s="24"/>
      <c r="BW22" s="148"/>
      <c r="BX22" s="354"/>
      <c r="BY22" s="354"/>
      <c r="BZ22" s="24"/>
      <c r="CA22" s="24"/>
      <c r="CB22" s="315"/>
      <c r="CC22" s="315"/>
      <c r="CD22" s="148"/>
      <c r="CE22" s="353"/>
      <c r="CF22" s="353"/>
      <c r="CG22" s="38"/>
      <c r="CH22" s="38"/>
      <c r="CI22" s="38"/>
      <c r="CJ22" s="38"/>
      <c r="CK22" s="148"/>
      <c r="CL22" s="354"/>
      <c r="CM22" s="354"/>
      <c r="CN22" s="315"/>
      <c r="CO22" s="315"/>
      <c r="CP22" s="315"/>
      <c r="CQ22" s="315"/>
      <c r="CR22" s="148"/>
      <c r="CS22" s="354"/>
      <c r="CT22" s="354"/>
      <c r="CU22" s="297"/>
      <c r="CV22" s="297"/>
      <c r="CW22" s="297"/>
      <c r="CX22" s="297"/>
      <c r="CY22" s="148"/>
    </row>
    <row r="23" spans="1:103">
      <c r="A23" s="431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AH23" s="23"/>
      <c r="AI23" s="141"/>
      <c r="AJ23" s="134"/>
      <c r="AK23" s="134"/>
      <c r="AL23" s="134"/>
      <c r="AM23" s="134"/>
      <c r="AN23" s="136">
        <f t="shared" si="8"/>
        <v>451</v>
      </c>
      <c r="AO23" s="137">
        <v>21</v>
      </c>
      <c r="AP23" s="138"/>
      <c r="AQ23" s="38"/>
      <c r="AR23" s="38"/>
      <c r="AS23" s="38"/>
      <c r="AT23" s="38"/>
      <c r="AU23" s="38"/>
      <c r="AV23" s="38"/>
      <c r="AW23" s="351"/>
      <c r="AX23" s="351"/>
      <c r="AY23" s="350"/>
      <c r="AZ23" s="350"/>
      <c r="BA23" s="350"/>
      <c r="BB23" s="350"/>
      <c r="BC23" s="140"/>
      <c r="BD23" s="141"/>
      <c r="BE23" s="141"/>
      <c r="BF23" s="142"/>
      <c r="BG23" s="143"/>
      <c r="BH23" s="143"/>
      <c r="BI23" s="144"/>
      <c r="BJ23" s="353"/>
      <c r="BK23" s="353"/>
      <c r="BL23" s="26"/>
      <c r="BM23" s="26"/>
      <c r="BN23" s="26"/>
      <c r="BO23" s="26"/>
      <c r="BP23" s="148"/>
      <c r="BQ23" s="354"/>
      <c r="BR23" s="354"/>
      <c r="BS23" s="24"/>
      <c r="BT23" s="24"/>
      <c r="BU23" s="24"/>
      <c r="BV23" s="24"/>
      <c r="BW23" s="148"/>
      <c r="BX23" s="354"/>
      <c r="BY23" s="354"/>
      <c r="BZ23" s="24"/>
      <c r="CA23" s="24"/>
      <c r="CB23" s="315"/>
      <c r="CC23" s="315"/>
      <c r="CD23" s="148"/>
      <c r="CE23" s="353"/>
      <c r="CF23" s="353"/>
      <c r="CG23" s="38"/>
      <c r="CH23" s="38"/>
      <c r="CI23" s="38"/>
      <c r="CJ23" s="38"/>
      <c r="CK23" s="483"/>
      <c r="CL23" s="354"/>
      <c r="CM23" s="354"/>
      <c r="CN23" s="315"/>
      <c r="CO23" s="315"/>
      <c r="CP23" s="315"/>
      <c r="CQ23" s="315"/>
      <c r="CR23" s="148"/>
      <c r="CS23" s="354"/>
      <c r="CT23" s="354"/>
      <c r="CU23" s="297"/>
      <c r="CV23" s="297"/>
      <c r="CW23" s="297"/>
      <c r="CX23" s="297"/>
      <c r="CY23" s="148"/>
    </row>
    <row r="24" spans="1:103">
      <c r="A24" s="431"/>
      <c r="B24" s="149"/>
      <c r="C24" s="149"/>
      <c r="D24" s="149"/>
      <c r="E24" s="149"/>
      <c r="F24" s="149"/>
      <c r="AH24" s="23"/>
      <c r="AI24" s="141"/>
      <c r="AJ24" s="134"/>
      <c r="AK24" s="134"/>
      <c r="AL24" s="134"/>
      <c r="AM24" s="134"/>
      <c r="AN24" s="136">
        <f t="shared" si="8"/>
        <v>471</v>
      </c>
      <c r="AO24" s="137">
        <v>22</v>
      </c>
      <c r="AP24" s="138"/>
      <c r="AQ24" s="38"/>
      <c r="AR24" s="38"/>
      <c r="AS24" s="38"/>
      <c r="AT24" s="38"/>
      <c r="AU24" s="38"/>
      <c r="AV24" s="38"/>
      <c r="AW24" s="351"/>
      <c r="AX24" s="351"/>
      <c r="AY24" s="350"/>
      <c r="AZ24" s="350"/>
      <c r="BA24" s="350"/>
      <c r="BB24" s="350"/>
      <c r="BC24" s="140"/>
      <c r="BD24" s="141"/>
      <c r="BE24" s="141"/>
      <c r="BF24" s="142"/>
      <c r="BG24" s="143"/>
      <c r="BH24" s="143"/>
      <c r="BI24" s="144"/>
      <c r="BJ24" s="353"/>
      <c r="BK24" s="353"/>
      <c r="BL24" s="26"/>
      <c r="BM24" s="26"/>
      <c r="BN24" s="26"/>
      <c r="BO24" s="26"/>
      <c r="BP24" s="148"/>
      <c r="BQ24" s="354"/>
      <c r="BR24" s="354"/>
      <c r="BS24" s="24"/>
      <c r="BT24" s="24"/>
      <c r="BU24" s="24"/>
      <c r="BV24" s="24"/>
      <c r="BW24" s="148"/>
      <c r="BX24" s="354"/>
      <c r="BY24" s="354"/>
      <c r="BZ24" s="24"/>
      <c r="CA24" s="24"/>
      <c r="CB24" s="315"/>
      <c r="CC24" s="315"/>
      <c r="CD24" s="148"/>
      <c r="CE24" s="353"/>
      <c r="CF24" s="353"/>
      <c r="CG24" s="38"/>
      <c r="CH24" s="38"/>
      <c r="CI24" s="38"/>
      <c r="CJ24" s="38"/>
      <c r="CK24" s="148"/>
      <c r="CL24" s="354"/>
      <c r="CM24" s="354"/>
      <c r="CN24" s="315"/>
      <c r="CO24" s="315"/>
      <c r="CP24" s="315"/>
      <c r="CQ24" s="315"/>
      <c r="CR24" s="148"/>
      <c r="CS24" s="354"/>
      <c r="CT24" s="354"/>
      <c r="CU24" s="297"/>
      <c r="CV24" s="297"/>
      <c r="CW24" s="297"/>
      <c r="CX24" s="297"/>
      <c r="CY24" s="148"/>
    </row>
    <row r="25" spans="1:103">
      <c r="A25" s="431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AH25" s="23"/>
      <c r="AI25" s="141"/>
      <c r="AJ25" s="134"/>
      <c r="AK25" s="134"/>
      <c r="AL25" s="134"/>
      <c r="AM25" s="134"/>
      <c r="AN25" s="136">
        <f t="shared" si="8"/>
        <v>491</v>
      </c>
      <c r="AO25" s="137">
        <v>23</v>
      </c>
      <c r="AP25" s="138"/>
      <c r="AQ25" s="38"/>
      <c r="AR25" s="38"/>
      <c r="AS25" s="38"/>
      <c r="AT25" s="38"/>
      <c r="AU25" s="38"/>
      <c r="AV25" s="38"/>
      <c r="AW25" s="351"/>
      <c r="AX25" s="351"/>
      <c r="AY25" s="350"/>
      <c r="AZ25" s="350"/>
      <c r="BA25" s="350"/>
      <c r="BB25" s="350"/>
      <c r="BC25" s="140"/>
      <c r="BD25" s="141"/>
      <c r="BE25" s="141"/>
      <c r="BF25" s="142"/>
      <c r="BG25" s="143"/>
      <c r="BH25" s="143"/>
      <c r="BI25" s="144"/>
      <c r="BJ25" s="353"/>
      <c r="BK25" s="353"/>
      <c r="BL25" s="26"/>
      <c r="BM25" s="26"/>
      <c r="BN25" s="26"/>
      <c r="BO25" s="26"/>
      <c r="BP25" s="148"/>
      <c r="BQ25" s="354"/>
      <c r="BR25" s="354"/>
      <c r="BS25" s="24"/>
      <c r="BT25" s="24"/>
      <c r="BU25" s="24"/>
      <c r="BV25" s="24"/>
      <c r="BW25" s="148"/>
      <c r="BX25" s="354"/>
      <c r="BY25" s="354"/>
      <c r="BZ25" s="24"/>
      <c r="CA25" s="24"/>
      <c r="CB25" s="315"/>
      <c r="CC25" s="315"/>
      <c r="CD25" s="148"/>
      <c r="CE25" s="353"/>
      <c r="CF25" s="353"/>
      <c r="CG25" s="38"/>
      <c r="CH25" s="38"/>
      <c r="CI25" s="38"/>
      <c r="CJ25" s="38"/>
      <c r="CK25" s="148"/>
      <c r="CL25" s="354"/>
      <c r="CM25" s="354"/>
      <c r="CN25" s="315"/>
      <c r="CO25" s="315"/>
      <c r="CP25" s="315"/>
      <c r="CQ25" s="315"/>
      <c r="CR25" s="148"/>
      <c r="CS25" s="354"/>
      <c r="CT25" s="354"/>
      <c r="CU25" s="297"/>
      <c r="CV25" s="297"/>
      <c r="CW25" s="297"/>
      <c r="CX25" s="297"/>
      <c r="CY25" s="148"/>
    </row>
    <row r="26" spans="1:103">
      <c r="A26" s="431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AH26" s="23"/>
      <c r="AI26" s="141"/>
      <c r="AJ26" s="134"/>
      <c r="AK26" s="134"/>
      <c r="AL26" s="134"/>
      <c r="AM26" s="134"/>
      <c r="AN26" s="136">
        <f t="shared" si="8"/>
        <v>511</v>
      </c>
      <c r="AO26" s="137">
        <v>24</v>
      </c>
      <c r="AP26" s="138"/>
      <c r="AQ26" s="38"/>
      <c r="AR26" s="38"/>
      <c r="AS26" s="38"/>
      <c r="AT26" s="38"/>
      <c r="AU26" s="38"/>
      <c r="AV26" s="38"/>
      <c r="AW26" s="351"/>
      <c r="AX26" s="351"/>
      <c r="AY26" s="350"/>
      <c r="AZ26" s="350"/>
      <c r="BA26" s="350"/>
      <c r="BB26" s="350"/>
      <c r="BC26" s="140"/>
      <c r="BD26" s="141"/>
      <c r="BE26" s="141"/>
      <c r="BF26" s="142"/>
      <c r="BG26" s="143"/>
      <c r="BH26" s="143"/>
      <c r="BI26" s="144"/>
      <c r="BJ26" s="353"/>
      <c r="BK26" s="353"/>
      <c r="BL26" s="26"/>
      <c r="BM26" s="26"/>
      <c r="BN26" s="26"/>
      <c r="BO26" s="26"/>
      <c r="BP26" s="148"/>
      <c r="BQ26" s="354"/>
      <c r="BR26" s="354"/>
      <c r="BS26" s="24"/>
      <c r="BT26" s="24"/>
      <c r="BU26" s="24"/>
      <c r="BV26" s="24"/>
      <c r="BW26" s="148"/>
      <c r="BX26" s="354"/>
      <c r="BY26" s="354"/>
      <c r="BZ26" s="24"/>
      <c r="CA26" s="24"/>
      <c r="CB26" s="315"/>
      <c r="CC26" s="315"/>
      <c r="CD26" s="148"/>
      <c r="CE26" s="353"/>
      <c r="CF26" s="353"/>
      <c r="CG26" s="38"/>
      <c r="CH26" s="38"/>
      <c r="CI26" s="38"/>
      <c r="CJ26" s="38"/>
      <c r="CK26" s="148"/>
      <c r="CL26" s="354"/>
      <c r="CM26" s="354"/>
      <c r="CN26" s="315"/>
      <c r="CO26" s="315"/>
      <c r="CP26" s="315"/>
      <c r="CQ26" s="315"/>
      <c r="CR26" s="148"/>
      <c r="CS26" s="354"/>
      <c r="CT26" s="354"/>
      <c r="CU26" s="297"/>
      <c r="CV26" s="297"/>
      <c r="CW26" s="297"/>
      <c r="CX26" s="297"/>
      <c r="CY26" s="148"/>
    </row>
    <row r="27" spans="1:103">
      <c r="A27" s="431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AH27" s="23"/>
      <c r="AI27" s="141"/>
      <c r="AJ27" s="134"/>
      <c r="AK27" s="134"/>
      <c r="AL27" s="134"/>
      <c r="AM27" s="134"/>
      <c r="AN27" s="136">
        <f t="shared" si="8"/>
        <v>531</v>
      </c>
      <c r="AO27" s="137">
        <v>25</v>
      </c>
      <c r="AP27" s="138"/>
      <c r="AQ27" s="38"/>
      <c r="AR27" s="38"/>
      <c r="AW27" s="351"/>
      <c r="AX27" s="351"/>
      <c r="AY27" s="350"/>
      <c r="AZ27" s="350"/>
      <c r="BA27" s="350"/>
      <c r="BB27" s="350"/>
      <c r="BC27" s="140"/>
      <c r="BJ27" s="353"/>
      <c r="BK27" s="353"/>
      <c r="BP27" s="14"/>
      <c r="BQ27" s="354"/>
      <c r="BR27" s="354"/>
      <c r="BW27" s="14"/>
      <c r="BX27" s="354"/>
      <c r="BY27" s="354"/>
      <c r="CB27" s="315"/>
      <c r="CC27" s="315"/>
      <c r="CD27" s="14"/>
      <c r="CE27" s="353"/>
      <c r="CF27" s="353"/>
      <c r="CG27" s="38"/>
      <c r="CH27" s="38"/>
      <c r="CI27" s="38"/>
      <c r="CJ27" s="38"/>
      <c r="CK27" s="14"/>
      <c r="CL27" s="354"/>
      <c r="CM27" s="354"/>
      <c r="CN27" s="315"/>
      <c r="CO27" s="315"/>
      <c r="CP27" s="315"/>
      <c r="CQ27" s="315"/>
      <c r="CR27" s="14"/>
      <c r="CS27" s="354"/>
      <c r="CT27" s="354"/>
      <c r="CY27" s="14"/>
    </row>
    <row r="28" spans="1:103">
      <c r="A28" s="431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AH28" s="23"/>
      <c r="AI28" s="141"/>
      <c r="AJ28" s="134"/>
      <c r="AK28" s="134"/>
      <c r="AL28" s="134"/>
      <c r="AM28" s="134"/>
      <c r="AN28" s="136">
        <f t="shared" si="8"/>
        <v>551</v>
      </c>
      <c r="AO28" s="137">
        <v>26</v>
      </c>
      <c r="AP28" s="138"/>
      <c r="AQ28" s="38"/>
      <c r="AR28" s="38"/>
      <c r="AW28" s="351"/>
      <c r="AX28" s="351"/>
      <c r="AY28" s="350"/>
      <c r="AZ28" s="350"/>
      <c r="BA28" s="350"/>
      <c r="BB28" s="350"/>
      <c r="BC28" s="140"/>
      <c r="BJ28" s="353"/>
      <c r="BK28" s="353"/>
      <c r="BP28" s="14"/>
      <c r="BQ28" s="354"/>
      <c r="BR28" s="354"/>
      <c r="BW28" s="14"/>
      <c r="BX28" s="354"/>
      <c r="BY28" s="354"/>
      <c r="CB28" s="315"/>
      <c r="CC28" s="315"/>
      <c r="CD28" s="14"/>
      <c r="CE28" s="353"/>
      <c r="CF28" s="353"/>
      <c r="CG28" s="38"/>
      <c r="CH28" s="38"/>
      <c r="CI28" s="38"/>
      <c r="CJ28" s="38"/>
      <c r="CK28" s="14"/>
      <c r="CL28" s="354"/>
      <c r="CM28" s="354"/>
      <c r="CN28" s="315"/>
      <c r="CO28" s="315"/>
      <c r="CP28" s="315"/>
      <c r="CQ28" s="315"/>
      <c r="CR28" s="14"/>
      <c r="CS28" s="354"/>
      <c r="CT28" s="354"/>
      <c r="CY28" s="14"/>
    </row>
    <row r="29" spans="1:103">
      <c r="A29" s="431"/>
      <c r="AN29" s="136">
        <f t="shared" si="8"/>
        <v>571</v>
      </c>
      <c r="AO29" s="137">
        <v>27</v>
      </c>
      <c r="AP29" s="138"/>
      <c r="AQ29" s="38"/>
      <c r="AR29" s="38"/>
      <c r="AS29" s="116"/>
      <c r="AT29" s="116"/>
      <c r="AU29" s="116"/>
      <c r="AV29" s="116"/>
      <c r="AW29" s="351"/>
      <c r="AX29" s="351"/>
      <c r="AY29" s="350"/>
      <c r="AZ29" s="350"/>
      <c r="BA29" s="350"/>
      <c r="BB29" s="350"/>
      <c r="BC29" s="140"/>
      <c r="BD29" s="116"/>
      <c r="BE29" s="116"/>
      <c r="BF29" s="116"/>
      <c r="BG29" s="116"/>
      <c r="BH29" s="116"/>
      <c r="BJ29" s="353"/>
      <c r="BK29" s="353"/>
      <c r="BL29" s="116"/>
      <c r="BM29" s="116"/>
      <c r="BN29" s="116"/>
      <c r="BO29" s="116"/>
      <c r="BP29" s="14"/>
      <c r="BQ29" s="354"/>
      <c r="BR29" s="354"/>
      <c r="BW29" s="14"/>
      <c r="BX29" s="354"/>
      <c r="BY29" s="354"/>
      <c r="CB29" s="315"/>
      <c r="CC29" s="315"/>
      <c r="CD29" s="14"/>
      <c r="CE29" s="353"/>
      <c r="CF29" s="353"/>
      <c r="CG29" s="38"/>
      <c r="CH29" s="38"/>
      <c r="CI29" s="38"/>
      <c r="CJ29" s="38"/>
      <c r="CK29" s="14"/>
      <c r="CL29" s="354"/>
      <c r="CM29" s="354"/>
      <c r="CN29" s="315"/>
      <c r="CO29" s="315"/>
      <c r="CP29" s="315"/>
      <c r="CQ29" s="315"/>
      <c r="CR29" s="14"/>
      <c r="CS29" s="354"/>
      <c r="CT29" s="354"/>
      <c r="CY29" s="14"/>
    </row>
    <row r="30" spans="1:103">
      <c r="A30" s="431"/>
      <c r="AN30" s="136">
        <f t="shared" si="8"/>
        <v>591</v>
      </c>
      <c r="AO30" s="137">
        <v>28</v>
      </c>
      <c r="AP30" s="138"/>
      <c r="AQ30" s="38"/>
      <c r="AR30" s="38"/>
      <c r="AW30" s="351"/>
      <c r="AX30" s="351"/>
      <c r="AY30" s="350"/>
      <c r="AZ30" s="350"/>
      <c r="BA30" s="350"/>
      <c r="BB30" s="350"/>
      <c r="BC30" s="140"/>
      <c r="BJ30" s="353"/>
      <c r="BK30" s="353"/>
      <c r="BP30" s="14"/>
      <c r="BQ30" s="354"/>
      <c r="BR30" s="354"/>
      <c r="BW30" s="14"/>
      <c r="BX30" s="354"/>
      <c r="BY30" s="354"/>
      <c r="CB30" s="315"/>
      <c r="CC30" s="315"/>
      <c r="CD30" s="14"/>
      <c r="CE30" s="353"/>
      <c r="CF30" s="353"/>
      <c r="CG30" s="38"/>
      <c r="CH30" s="38"/>
      <c r="CI30" s="38"/>
      <c r="CJ30" s="38"/>
      <c r="CK30" s="14"/>
      <c r="CL30" s="354"/>
      <c r="CM30" s="354"/>
      <c r="CN30" s="315"/>
      <c r="CO30" s="315"/>
      <c r="CP30" s="315"/>
      <c r="CQ30" s="315"/>
      <c r="CR30" s="14"/>
      <c r="CS30" s="354"/>
      <c r="CT30" s="354"/>
      <c r="CY30" s="14"/>
    </row>
    <row r="31" spans="1:103">
      <c r="A31" s="431"/>
      <c r="AN31" s="136">
        <f t="shared" si="8"/>
        <v>611</v>
      </c>
      <c r="AO31" s="137">
        <v>29</v>
      </c>
      <c r="AP31" s="138"/>
      <c r="AQ31" s="38"/>
      <c r="AR31" s="38"/>
      <c r="AW31" s="351"/>
      <c r="AX31" s="351"/>
      <c r="AY31" s="350"/>
      <c r="AZ31" s="350"/>
      <c r="BA31" s="350"/>
      <c r="BB31" s="350"/>
      <c r="BC31" s="140"/>
      <c r="BJ31" s="353"/>
      <c r="BK31" s="353"/>
      <c r="BP31" s="14"/>
      <c r="BQ31" s="354"/>
      <c r="BR31" s="354"/>
      <c r="BW31" s="14"/>
      <c r="BX31" s="354"/>
      <c r="BY31" s="354"/>
      <c r="CB31" s="315"/>
      <c r="CC31" s="315"/>
      <c r="CD31" s="14"/>
      <c r="CE31" s="353"/>
      <c r="CF31" s="353"/>
      <c r="CG31" s="38"/>
      <c r="CH31" s="38"/>
      <c r="CI31" s="38"/>
      <c r="CJ31" s="38"/>
      <c r="CK31" s="14"/>
      <c r="CL31" s="354"/>
      <c r="CM31" s="354"/>
      <c r="CN31" s="315"/>
      <c r="CO31" s="315"/>
      <c r="CP31" s="315"/>
      <c r="CQ31" s="315"/>
      <c r="CR31" s="14"/>
      <c r="CS31" s="354"/>
      <c r="CT31" s="354"/>
      <c r="CY31" s="14"/>
    </row>
    <row r="32" spans="1:103" ht="13.5" thickBot="1">
      <c r="A32" s="501" t="s">
        <v>168</v>
      </c>
      <c r="B32" s="18" t="str">
        <f>$B$2</f>
        <v>CCP</v>
      </c>
      <c r="H32" s="81" t="s">
        <v>31</v>
      </c>
      <c r="AH32" s="23"/>
      <c r="AI32" s="141"/>
      <c r="AJ32" s="134"/>
      <c r="AK32" s="134"/>
      <c r="AL32" s="134"/>
      <c r="AM32" s="134"/>
      <c r="AN32" s="136">
        <f t="shared" si="8"/>
        <v>631</v>
      </c>
      <c r="AO32" s="137">
        <v>30</v>
      </c>
      <c r="AP32" s="318"/>
      <c r="AQ32" s="38"/>
      <c r="AR32" s="38"/>
      <c r="AS32" s="38"/>
      <c r="AT32" s="38"/>
      <c r="AU32" s="38"/>
      <c r="AV32" s="38"/>
      <c r="AW32" s="351"/>
      <c r="AX32" s="351"/>
      <c r="AY32" s="350"/>
      <c r="AZ32" s="350"/>
      <c r="BA32" s="350"/>
      <c r="BB32" s="350"/>
      <c r="BC32" s="140"/>
      <c r="BF32" s="142"/>
      <c r="BG32" s="346"/>
      <c r="BH32" s="143"/>
      <c r="BI32" s="144"/>
      <c r="BJ32" s="353"/>
      <c r="BK32" s="353"/>
      <c r="BL32" s="26"/>
      <c r="BM32" s="26"/>
      <c r="BN32" s="26"/>
      <c r="BO32" s="26"/>
      <c r="BP32" s="148"/>
      <c r="BQ32" s="354"/>
      <c r="BR32" s="354"/>
      <c r="BS32" s="24"/>
      <c r="BT32" s="24"/>
      <c r="BU32" s="24"/>
      <c r="BV32" s="24"/>
      <c r="BW32" s="148"/>
      <c r="BX32" s="354"/>
      <c r="BY32" s="354"/>
      <c r="BZ32" s="24"/>
      <c r="CA32" s="24"/>
      <c r="CB32" s="315"/>
      <c r="CC32" s="315"/>
      <c r="CD32" s="148"/>
      <c r="CE32" s="353"/>
      <c r="CF32" s="353"/>
      <c r="CG32" s="38"/>
      <c r="CH32" s="38"/>
      <c r="CI32" s="38"/>
      <c r="CJ32" s="38"/>
      <c r="CK32" s="148"/>
      <c r="CL32" s="354"/>
      <c r="CM32" s="354"/>
      <c r="CN32" s="315"/>
      <c r="CO32" s="315"/>
      <c r="CP32" s="315"/>
      <c r="CQ32" s="315"/>
      <c r="CR32" s="148"/>
      <c r="CS32" s="354"/>
      <c r="CT32" s="354"/>
      <c r="CU32" s="297"/>
      <c r="CV32" s="297"/>
      <c r="CW32" s="297"/>
      <c r="CX32" s="297"/>
      <c r="CY32" s="148"/>
    </row>
    <row r="33" spans="1:104">
      <c r="A33" s="502" t="s">
        <v>58</v>
      </c>
      <c r="B33" s="162" t="str">
        <f>$B$1</f>
        <v>Cohort</v>
      </c>
      <c r="C33" s="163" t="str">
        <f>$E$1</f>
        <v/>
      </c>
      <c r="D33" s="164"/>
      <c r="E33" s="165" t="str">
        <f>BI$1</f>
        <v>Amount of sample</v>
      </c>
      <c r="F33" s="46" t="str">
        <f>BJ33</f>
        <v>O2 flow per cells</v>
      </c>
      <c r="G33" s="46" t="str">
        <f>BK33</f>
        <v>pmol/(s*Mill)</v>
      </c>
      <c r="H33" s="485" t="str">
        <f>AJ$1</f>
        <v>R</v>
      </c>
      <c r="I33" s="31" t="str">
        <f t="shared" ref="I33:K33" si="66">AK$1</f>
        <v>1Omy</v>
      </c>
      <c r="J33" s="32" t="str">
        <f t="shared" si="66"/>
        <v>2U</v>
      </c>
      <c r="K33" s="33" t="str">
        <f t="shared" si="66"/>
        <v>3Ama</v>
      </c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AH33" s="23"/>
      <c r="AI33" s="141"/>
      <c r="AJ33" s="134"/>
      <c r="AK33" s="134"/>
      <c r="AL33" s="134"/>
      <c r="AM33" s="463" t="s">
        <v>209</v>
      </c>
      <c r="AN33" s="117"/>
      <c r="AO33" s="157"/>
      <c r="AP33" s="453" t="str">
        <f>$E$1</f>
        <v/>
      </c>
      <c r="AQ33" s="47" t="s">
        <v>5</v>
      </c>
      <c r="AR33" s="47" t="s">
        <v>4</v>
      </c>
      <c r="AS33" s="485" t="str">
        <f>AS1</f>
        <v>R</v>
      </c>
      <c r="AT33" s="31" t="str">
        <f>AT1</f>
        <v>1Omy</v>
      </c>
      <c r="AU33" s="32" t="str">
        <f>AU1</f>
        <v>2U</v>
      </c>
      <c r="AV33" s="33" t="str">
        <f>AV1</f>
        <v>3Ama</v>
      </c>
      <c r="AW33" s="48" t="s">
        <v>23</v>
      </c>
      <c r="AX33" s="48" t="s">
        <v>6</v>
      </c>
      <c r="AY33" s="485" t="str">
        <f>AY1</f>
        <v>R</v>
      </c>
      <c r="AZ33" s="31" t="str">
        <f>AZ1</f>
        <v>1Omy</v>
      </c>
      <c r="BA33" s="32" t="str">
        <f>BA1</f>
        <v>2U</v>
      </c>
      <c r="BB33" s="33" t="str">
        <f>BB1</f>
        <v>3Ama</v>
      </c>
      <c r="BC33" s="167"/>
      <c r="BF33" s="168">
        <f>BF51</f>
        <v>0</v>
      </c>
      <c r="BG33" s="448" t="str">
        <f>$E$1</f>
        <v/>
      </c>
      <c r="BH33" s="169" t="str">
        <f>BH1</f>
        <v>n</v>
      </c>
      <c r="BI33" s="170" t="str">
        <f>BI1</f>
        <v>Amount of sample</v>
      </c>
      <c r="BJ33" s="47" t="str">
        <f>BJ3</f>
        <v>O2 flow per cells</v>
      </c>
      <c r="BK33" s="47" t="str">
        <f>BK3</f>
        <v>pmol/(s*Mill)</v>
      </c>
      <c r="BL33" s="485" t="str">
        <f>BL$1</f>
        <v>R</v>
      </c>
      <c r="BM33" s="31" t="str">
        <f>BM$1</f>
        <v>1Omy</v>
      </c>
      <c r="BN33" s="32" t="str">
        <f>BN$1</f>
        <v>2U</v>
      </c>
      <c r="BO33" s="33" t="str">
        <f>BO$1</f>
        <v>3Ama</v>
      </c>
      <c r="BP33" s="448" t="str">
        <f>$E$1</f>
        <v/>
      </c>
      <c r="BQ33" s="35" t="str">
        <f>BQ3</f>
        <v>Flux control ratio</v>
      </c>
      <c r="BR33" s="34" t="str">
        <f>BR3</f>
        <v>FCR, relative</v>
      </c>
      <c r="BS33" s="485" t="str">
        <f>BS1</f>
        <v>R</v>
      </c>
      <c r="BT33" s="31" t="str">
        <f>BT1</f>
        <v>1Omy</v>
      </c>
      <c r="BU33" s="32" t="str">
        <f>BU1</f>
        <v>2U</v>
      </c>
      <c r="BV33" s="33" t="str">
        <f>BV1</f>
        <v>3Ama</v>
      </c>
      <c r="BW33" s="448" t="str">
        <f>$E$1</f>
        <v/>
      </c>
      <c r="BX33" s="34" t="str">
        <f>BX3</f>
        <v>Flux control factor</v>
      </c>
      <c r="BY33" s="34" t="str">
        <f>BY3</f>
        <v>FCF, relative</v>
      </c>
      <c r="BZ33" s="485" t="str">
        <f>BZ$1</f>
        <v>1-R/U</v>
      </c>
      <c r="CA33" s="31" t="str">
        <f>CA$1</f>
        <v>1-Omy/R</v>
      </c>
      <c r="CB33" s="32" t="str">
        <f>CB$1</f>
        <v>1-Omy/U</v>
      </c>
      <c r="CC33" s="33" t="str">
        <f>CC$1</f>
        <v>1-ROX/U</v>
      </c>
      <c r="CD33" s="448" t="str">
        <f>$E$1</f>
        <v/>
      </c>
      <c r="CE33" s="47" t="str">
        <f>CE3</f>
        <v>O2 flow per cells (mt: ROX-corr.)</v>
      </c>
      <c r="CF33" s="47" t="str">
        <f>CF3</f>
        <v>pmol/(s*Mill)</v>
      </c>
      <c r="CG33" s="485" t="str">
        <f>CG1</f>
        <v>R</v>
      </c>
      <c r="CH33" s="31" t="str">
        <f>CH1</f>
        <v>1Omy</v>
      </c>
      <c r="CI33" s="32" t="str">
        <f>CI1</f>
        <v>2U</v>
      </c>
      <c r="CJ33" s="33" t="str">
        <f>CJ1</f>
        <v>3Ama</v>
      </c>
      <c r="CK33" s="448" t="str">
        <f>$E$1</f>
        <v/>
      </c>
      <c r="CL33" s="49" t="str">
        <f>CL3</f>
        <v>FCR (mt: ROX-corr.)</v>
      </c>
      <c r="CM33" s="49" t="str">
        <f>CM3</f>
        <v>relative</v>
      </c>
      <c r="CN33" s="485" t="str">
        <f>CN1</f>
        <v>R</v>
      </c>
      <c r="CO33" s="31" t="str">
        <f>CO1</f>
        <v>1Omy</v>
      </c>
      <c r="CP33" s="32" t="str">
        <f>CP1</f>
        <v>2U</v>
      </c>
      <c r="CQ33" s="33" t="str">
        <f>CQ1</f>
        <v>3Ama</v>
      </c>
      <c r="CR33" s="448" t="str">
        <f>$E$1</f>
        <v/>
      </c>
      <c r="CS33" s="49" t="str">
        <f>CS3</f>
        <v>FCF (mt: ROX-corr.)</v>
      </c>
      <c r="CT33" s="49" t="str">
        <f>CT3</f>
        <v>relative</v>
      </c>
      <c r="CU33" s="485" t="str">
        <f>CU$1</f>
        <v>1-R/U</v>
      </c>
      <c r="CV33" s="31" t="str">
        <f>CV$1</f>
        <v>1-Omy/R</v>
      </c>
      <c r="CW33" s="32" t="str">
        <f>CW$1</f>
        <v>1-Omy/U</v>
      </c>
      <c r="CX33" s="33" t="str">
        <f>CX$1</f>
        <v>1-ROX/U</v>
      </c>
      <c r="CY33" s="448" t="str">
        <f>$E$1</f>
        <v/>
      </c>
    </row>
    <row r="34" spans="1:104">
      <c r="A34" s="431"/>
      <c r="B34" s="1"/>
      <c r="C34" s="1"/>
      <c r="D34" s="307" t="str">
        <f t="shared" ref="D34:D39" si="67">BG34</f>
        <v>Median</v>
      </c>
      <c r="E34" s="297" t="e">
        <f t="shared" ref="E34:E39" si="68">BI34</f>
        <v>#NUM!</v>
      </c>
      <c r="F34" s="1"/>
      <c r="G34" s="50"/>
      <c r="H34" s="26" t="e">
        <f t="shared" ref="H34:K39" si="69">BL34</f>
        <v>#NUM!</v>
      </c>
      <c r="I34" s="26" t="e">
        <f t="shared" si="69"/>
        <v>#NUM!</v>
      </c>
      <c r="J34" s="26" t="e">
        <f t="shared" si="69"/>
        <v>#NUM!</v>
      </c>
      <c r="K34" s="26" t="e">
        <f t="shared" si="69"/>
        <v>#NUM!</v>
      </c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AH34" s="23"/>
      <c r="AI34" s="141"/>
      <c r="AJ34" s="134"/>
      <c r="AK34" s="134"/>
      <c r="AL34" s="134"/>
      <c r="AM34" s="134"/>
      <c r="AN34" s="171"/>
      <c r="AO34" s="171" t="s">
        <v>126</v>
      </c>
      <c r="AP34" s="448" t="str">
        <f>$E$1</f>
        <v/>
      </c>
      <c r="AQ34" s="37" t="s">
        <v>5</v>
      </c>
      <c r="AR34" s="174" t="s">
        <v>34</v>
      </c>
      <c r="AS34" s="38" t="e">
        <f t="array" ref="AS34">MEDIAN(IF(ISNUMBER(AS3:AS32),AS3:AS32))</f>
        <v>#NUM!</v>
      </c>
      <c r="AT34" s="38" t="e">
        <f t="array" ref="AT34">MEDIAN(IF(ISNUMBER(AT3:AT32),AT3:AT32))</f>
        <v>#NUM!</v>
      </c>
      <c r="AU34" s="38" t="e">
        <f t="array" ref="AU34">MEDIAN(IF(ISNUMBER(AU3:AU32),AU3:AU32))</f>
        <v>#NUM!</v>
      </c>
      <c r="AV34" s="38" t="e">
        <f t="array" ref="AV34">MEDIAN(IF(ISNUMBER(AV3:AV32),AV3:AV32))</f>
        <v>#NUM!</v>
      </c>
      <c r="AW34" s="294" t="s">
        <v>23</v>
      </c>
      <c r="AX34" s="174" t="str">
        <f>$AR34</f>
        <v>Median</v>
      </c>
      <c r="AY34" s="347" t="e">
        <f t="array" ref="AY34">MEDIAN(IF(ISNUMBER(AY3:AY32),AY3:AY32))</f>
        <v>#NUM!</v>
      </c>
      <c r="AZ34" s="347" t="e">
        <f t="array" ref="AZ34">MEDIAN(IF(ISNUMBER(AZ3:AZ32),AZ3:AZ32))</f>
        <v>#NUM!</v>
      </c>
      <c r="BA34" s="347" t="e">
        <f t="array" ref="BA34">MEDIAN(IF(ISNUMBER(BA3:BA32),BA3:BA32))</f>
        <v>#NUM!</v>
      </c>
      <c r="BB34" s="347" t="e">
        <f t="array" ref="BB34">MEDIAN(IF(ISNUMBER(BB3:BB32),BB3:BB32))</f>
        <v>#NUM!</v>
      </c>
      <c r="BC34" s="157"/>
      <c r="BD34" s="172"/>
      <c r="BE34" s="172"/>
      <c r="BF34" s="174">
        <f>BF33</f>
        <v>0</v>
      </c>
      <c r="BG34" s="296" t="str">
        <f t="shared" ref="BG34:BG39" si="70">$AR34</f>
        <v>Median</v>
      </c>
      <c r="BH34" s="192">
        <f>BI37</f>
        <v>0</v>
      </c>
      <c r="BI34" s="345" t="e">
        <f t="array" ref="BI34">MEDIAN(IF(ISNUMBER(BI3:BI32),BI3:BI32))</f>
        <v>#NUM!</v>
      </c>
      <c r="BJ34" s="37" t="str">
        <f>BJ33</f>
        <v>O2 flow per cells</v>
      </c>
      <c r="BK34" s="174" t="str">
        <f>$AR34</f>
        <v>Median</v>
      </c>
      <c r="BL34" s="26" t="e">
        <f t="array" ref="BL34">MEDIAN(IF(ISNUMBER(BL3:BL32),BL3:BL32))</f>
        <v>#NUM!</v>
      </c>
      <c r="BM34" s="26" t="e">
        <f t="array" ref="BM34">MEDIAN(IF(ISNUMBER(BM3:BM32),BM3:BM32))</f>
        <v>#NUM!</v>
      </c>
      <c r="BN34" s="26" t="e">
        <f t="array" ref="BN34">MEDIAN(IF(ISNUMBER(BN3:BN32),BN3:BN32))</f>
        <v>#NUM!</v>
      </c>
      <c r="BO34" s="26" t="e">
        <f t="array" ref="BO34">MEDIAN(IF(ISNUMBER(BO3:BO32),BO3:BO32))</f>
        <v>#NUM!</v>
      </c>
      <c r="BP34" s="448" t="str">
        <f>$E$1</f>
        <v/>
      </c>
      <c r="BQ34" s="286" t="str">
        <f>BQ33</f>
        <v>Flux control ratio</v>
      </c>
      <c r="BR34" s="174" t="str">
        <f>$AR34</f>
        <v>Median</v>
      </c>
      <c r="BS34" s="312" t="e">
        <f t="array" ref="BS34">MEDIAN(IF(ISNUMBER(BS3:BS32),BS3:BS32))</f>
        <v>#NUM!</v>
      </c>
      <c r="BT34" s="312" t="e">
        <f t="array" ref="BT34">MEDIAN(IF(ISNUMBER(BT3:BT32),BT3:BT32))</f>
        <v>#NUM!</v>
      </c>
      <c r="BU34" s="312" t="e">
        <f t="array" ref="BU34">MEDIAN(IF(ISNUMBER(BU3:BU32),BU3:BU32))</f>
        <v>#NUM!</v>
      </c>
      <c r="BV34" s="312" t="e">
        <f t="array" ref="BV34">MEDIAN(IF(ISNUMBER(BV3:BV32),BV3:BV32))</f>
        <v>#NUM!</v>
      </c>
      <c r="BW34" s="448" t="str">
        <f>$E$1</f>
        <v/>
      </c>
      <c r="BX34" s="51" t="str">
        <f>BX33</f>
        <v>Flux control factor</v>
      </c>
      <c r="BY34" s="174" t="str">
        <f>$AR34</f>
        <v>Median</v>
      </c>
      <c r="BZ34" s="312" t="e">
        <f t="array" ref="BZ34">MEDIAN(IF(ISNUMBER(BZ3:BZ32),BZ3:BZ32))</f>
        <v>#NUM!</v>
      </c>
      <c r="CA34" s="312" t="e">
        <f t="array" ref="CA34">MEDIAN(IF(ISNUMBER(CA3:CA32),CA3:CA32))</f>
        <v>#NUM!</v>
      </c>
      <c r="CB34" s="312" t="e">
        <f t="array" ref="CB34">MEDIAN(IF(ISNUMBER(CB3:CB32),CB3:CB32))</f>
        <v>#NUM!</v>
      </c>
      <c r="CC34" s="312" t="e">
        <f t="array" ref="CC34">MEDIAN(IF(ISNUMBER(CC3:CC32),CC3:CC32))</f>
        <v>#NUM!</v>
      </c>
      <c r="CD34" s="448" t="str">
        <f>$E$1</f>
        <v/>
      </c>
      <c r="CE34" s="37" t="str">
        <f>CE33</f>
        <v>O2 flow per cells (mt: ROX-corr.)</v>
      </c>
      <c r="CF34" s="174" t="str">
        <f>$AR34</f>
        <v>Median</v>
      </c>
      <c r="CG34" s="26" t="e">
        <f t="array" ref="CG34">MEDIAN(IF(ISNUMBER(CG3:CG32),CG3:CG32))</f>
        <v>#NUM!</v>
      </c>
      <c r="CH34" s="26" t="e">
        <f t="array" ref="CH34">MEDIAN(IF(ISNUMBER(CH3:CH32),CH3:CH32))</f>
        <v>#NUM!</v>
      </c>
      <c r="CI34" s="26" t="e">
        <f t="array" ref="CI34">MEDIAN(IF(ISNUMBER(CI3:CI32),CI3:CI32))</f>
        <v>#NUM!</v>
      </c>
      <c r="CJ34" s="26" t="e">
        <f t="array" ref="CJ34">MEDIAN(IF(ISNUMBER(CJ3:CJ32),CJ3:CJ32))</f>
        <v>#NUM!</v>
      </c>
      <c r="CK34" s="448" t="str">
        <f>$E$1</f>
        <v/>
      </c>
      <c r="CL34" s="314" t="str">
        <f>CL33</f>
        <v>FCR (mt: ROX-corr.)</v>
      </c>
      <c r="CM34" s="174" t="str">
        <f>$AR34</f>
        <v>Median</v>
      </c>
      <c r="CN34" s="312" t="e">
        <f t="array" ref="CN34">MEDIAN(IF(ISNUMBER(CN3:CN32),CN3:CN32))</f>
        <v>#NUM!</v>
      </c>
      <c r="CO34" s="312" t="e">
        <f t="array" ref="CO34">MEDIAN(IF(ISNUMBER(CO3:CO32),CO3:CO32))</f>
        <v>#NUM!</v>
      </c>
      <c r="CP34" s="312" t="e">
        <f t="array" ref="CP34">MEDIAN(IF(ISNUMBER(CP3:CP32),CP3:CP32))</f>
        <v>#NUM!</v>
      </c>
      <c r="CQ34" s="312" t="e">
        <f t="array" ref="CQ34">MEDIAN(IF(ISNUMBER(CQ3:CQ32),CQ3:CQ32))</f>
        <v>#NUM!</v>
      </c>
      <c r="CR34" s="448" t="str">
        <f>$E$1</f>
        <v/>
      </c>
      <c r="CS34" s="314" t="str">
        <f>CS33</f>
        <v>FCF (mt: ROX-corr.)</v>
      </c>
      <c r="CT34" s="174" t="str">
        <f>$AR34</f>
        <v>Median</v>
      </c>
      <c r="CU34" s="312" t="e">
        <f t="array" ref="CU34">MEDIAN(IF(ISNUMBER(CU3:CU32),CU3:CU32))</f>
        <v>#NUM!</v>
      </c>
      <c r="CV34" s="312" t="e">
        <f t="array" ref="CV34">MEDIAN(IF(ISNUMBER(CV3:CV32),CV3:CV32))</f>
        <v>#NUM!</v>
      </c>
      <c r="CW34" s="312" t="e">
        <f t="array" ref="CW34">MEDIAN(IF(ISNUMBER(CW3:CW32),CW3:CW32))</f>
        <v>#NUM!</v>
      </c>
      <c r="CX34" s="312" t="e">
        <f t="array" ref="CX34">MEDIAN(IF(ISNUMBER(CX3:CX32),CX3:CX32))</f>
        <v>#NUM!</v>
      </c>
      <c r="CY34" s="448" t="str">
        <f>$E$1</f>
        <v/>
      </c>
    </row>
    <row r="35" spans="1:104">
      <c r="A35" s="431"/>
      <c r="D35" s="307" t="str">
        <f t="shared" si="67"/>
        <v>Range</v>
      </c>
      <c r="E35" s="306">
        <f t="shared" si="68"/>
        <v>0</v>
      </c>
      <c r="H35" s="38">
        <f t="shared" si="69"/>
        <v>0</v>
      </c>
      <c r="I35" s="38">
        <f t="shared" si="69"/>
        <v>0</v>
      </c>
      <c r="J35" s="38">
        <f t="shared" si="69"/>
        <v>0</v>
      </c>
      <c r="K35" s="38">
        <f t="shared" si="69"/>
        <v>0</v>
      </c>
      <c r="AN35" s="117"/>
      <c r="AO35" s="157"/>
      <c r="AP35" s="173"/>
      <c r="AR35" s="228" t="s">
        <v>81</v>
      </c>
      <c r="AS35" s="129">
        <f t="array" ref="AS35">MAX(IF(ISNUMBER(AS3:AS32),AS3:AS32))-MIN(IF(ISNUMBER(AS3:AS32),AS3:AS32))</f>
        <v>0</v>
      </c>
      <c r="AT35" s="129">
        <f t="array" ref="AT35">MAX(IF(ISNUMBER(AT3:AT32),AT3:AT32))-MIN(IF(ISNUMBER(AT3:AT32),AT3:AT32))</f>
        <v>0</v>
      </c>
      <c r="AU35" s="129">
        <f t="array" ref="AU35">MAX(IF(ISNUMBER(AU3:AU32),AU3:AU32))-MIN(IF(ISNUMBER(AU3:AU32),AU3:AU32))</f>
        <v>0</v>
      </c>
      <c r="AV35" s="129">
        <f t="array" ref="AV35">MAX(IF(ISNUMBER(AV3:AV32),AV3:AV32))-MIN(IF(ISNUMBER(AV3:AV32),AV3:AV32))</f>
        <v>0</v>
      </c>
      <c r="AY35" s="129">
        <f t="array" ref="AY35">MAX(IF(ISNUMBER(AY3:AY32),AY3:AY32))-MIN(IF(ISNUMBER(AY3:AY32),AY3:AY32))</f>
        <v>0</v>
      </c>
      <c r="AZ35" s="129">
        <f t="array" ref="AZ35">MAX(IF(ISNUMBER(AZ3:AZ32),AZ3:AZ32))-MIN(IF(ISNUMBER(AZ3:AZ32),AZ3:AZ32))</f>
        <v>0</v>
      </c>
      <c r="BA35" s="129">
        <f t="array" ref="BA35">MAX(IF(ISNUMBER(BA3:BA32),BA3:BA32))-MIN(IF(ISNUMBER(BA3:BA32),BA3:BA32))</f>
        <v>0</v>
      </c>
      <c r="BB35" s="129">
        <f t="array" ref="BB35">MAX(IF(ISNUMBER(BB3:BB32),BB3:BB32))-MIN(IF(ISNUMBER(BB3:BB32),BB3:BB32))</f>
        <v>0</v>
      </c>
      <c r="BC35" s="140"/>
      <c r="BG35" s="296" t="str">
        <f t="shared" si="70"/>
        <v>Range</v>
      </c>
      <c r="BI35" s="239">
        <f t="array" ref="BI35">MAX(IF(ISNUMBER(BI3:BI32),BI3:BI32))-MIN(IF(ISNUMBER(BI3:BI32),BI3:BI32))</f>
        <v>0</v>
      </c>
      <c r="BL35" s="129">
        <f t="array" ref="BL35">MAX(IF(ISNUMBER(BL3:BL32),BL3:BL32))-MIN(IF(ISNUMBER(BL3:BL32),BL3:BL32))</f>
        <v>0</v>
      </c>
      <c r="BM35" s="129">
        <f t="array" ref="BM35">MAX(IF(ISNUMBER(BM3:BM32),BM3:BM32))-MIN(IF(ISNUMBER(BM3:BM32),BM3:BM32))</f>
        <v>0</v>
      </c>
      <c r="BN35" s="129">
        <f t="array" ref="BN35">MAX(IF(ISNUMBER(BN3:BN32),BN3:BN32))-MIN(IF(ISNUMBER(BN3:BN32),BN3:BN32))</f>
        <v>0</v>
      </c>
      <c r="BO35" s="129">
        <f t="array" ref="BO35">MAX(IF(ISNUMBER(BO3:BO32),BO3:BO32))-MIN(IF(ISNUMBER(BO3:BO32),BO3:BO32))</f>
        <v>0</v>
      </c>
      <c r="BP35" s="14"/>
      <c r="BS35" s="229">
        <f t="array" ref="BS35">MAX(IF(ISNUMBER(BS3:BS32),BS3:BS32))-MIN(IF(ISNUMBER(BS3:BS32),BS3:BS32))</f>
        <v>0</v>
      </c>
      <c r="BT35" s="229">
        <f t="array" ref="BT35">MAX(IF(ISNUMBER(BT3:BT32),BT3:BT32))-MIN(IF(ISNUMBER(BT3:BT32),BT3:BT32))</f>
        <v>0</v>
      </c>
      <c r="BU35" s="229">
        <f t="array" ref="BU35">MAX(IF(ISNUMBER(BU3:BU32),BU3:BU32))-MIN(IF(ISNUMBER(BU3:BU32),BU3:BU32))</f>
        <v>0</v>
      </c>
      <c r="BV35" s="229">
        <f t="array" ref="BV35">MAX(IF(ISNUMBER(BV3:BV32),BV3:BV32))-MIN(IF(ISNUMBER(BV3:BV32),BV3:BV32))</f>
        <v>0</v>
      </c>
      <c r="BW35" s="14"/>
      <c r="BZ35" s="229">
        <f t="array" ref="BZ35">MAX(IF(ISNUMBER(BZ3:BZ32),BZ3:BZ32))-MIN(IF(ISNUMBER(BZ3:BZ32),BZ3:BZ32))</f>
        <v>0</v>
      </c>
      <c r="CA35" s="229">
        <f t="array" ref="CA35">MAX(IF(ISNUMBER(CA3:CA32),CA3:CA32))-MIN(IF(ISNUMBER(CA3:CA32),CA3:CA32))</f>
        <v>0</v>
      </c>
      <c r="CB35" s="229">
        <f t="array" ref="CB35">MAX(IF(ISNUMBER(CB3:CB32),CB3:CB32))-MIN(IF(ISNUMBER(CB3:CB32),CB3:CB32))</f>
        <v>0</v>
      </c>
      <c r="CC35" s="229">
        <f t="array" ref="CC35">MAX(IF(ISNUMBER(CC3:CC32),CC3:CC32))-MIN(IF(ISNUMBER(CC3:CC32),CC3:CC32))</f>
        <v>0</v>
      </c>
      <c r="CD35" s="13"/>
      <c r="CG35" s="129">
        <f t="array" ref="CG35">MAX(IF(ISNUMBER(CG3:CG32),CG3:CG32))-MIN(IF(ISNUMBER(CG3:CG32),CG3:CG32))</f>
        <v>0</v>
      </c>
      <c r="CH35" s="129">
        <f t="array" ref="CH35">MAX(IF(ISNUMBER(CH3:CH32),CH3:CH32))-MIN(IF(ISNUMBER(CH3:CH32),CH3:CH32))</f>
        <v>0</v>
      </c>
      <c r="CI35" s="129">
        <f t="array" ref="CI35">MAX(IF(ISNUMBER(CI3:CI32),CI3:CI32))-MIN(IF(ISNUMBER(CI3:CI32),CI3:CI32))</f>
        <v>0</v>
      </c>
      <c r="CJ35" s="129">
        <f t="array" ref="CJ35">MAX(IF(ISNUMBER(CJ3:CJ32),CJ3:CJ32))-MIN(IF(ISNUMBER(CJ3:CJ32),CJ3:CJ32))</f>
        <v>0</v>
      </c>
      <c r="CK35" s="14"/>
      <c r="CN35" s="229">
        <f t="array" ref="CN35">MAX(IF(ISNUMBER(CN3:CN32),CN3:CN32))-MIN(IF(ISNUMBER(CN3:CN32),CN3:CN32))</f>
        <v>0</v>
      </c>
      <c r="CO35" s="229">
        <f t="array" ref="CO35">MAX(IF(ISNUMBER(CO3:CO32),CO3:CO32))-MIN(IF(ISNUMBER(CO3:CO32),CO3:CO32))</f>
        <v>0</v>
      </c>
      <c r="CP35" s="229">
        <f t="array" ref="CP35">MAX(IF(ISNUMBER(CP3:CP32),CP3:CP32))-MIN(IF(ISNUMBER(CP3:CP32),CP3:CP32))</f>
        <v>0</v>
      </c>
      <c r="CQ35" s="229">
        <f t="array" ref="CQ35">MAX(IF(ISNUMBER(CQ3:CQ32),CQ3:CQ32))-MIN(IF(ISNUMBER(CQ3:CQ32),CQ3:CQ32))</f>
        <v>0</v>
      </c>
      <c r="CR35" s="14"/>
      <c r="CU35" s="229">
        <f t="array" ref="CU35">MAX(IF(ISNUMBER(CU3:CU32),CU3:CU32))-MIN(IF(ISNUMBER(CU3:CU32),CU3:CU32))</f>
        <v>0</v>
      </c>
      <c r="CV35" s="229">
        <f t="array" ref="CV35">MAX(IF(ISNUMBER(CV3:CV32),CV3:CV32))-MIN(IF(ISNUMBER(CV3:CV32),CV3:CV32))</f>
        <v>0</v>
      </c>
      <c r="CW35" s="229">
        <f t="array" ref="CW35">MAX(IF(ISNUMBER(CW3:CW32),CW3:CW32))-MIN(IF(ISNUMBER(CW3:CW32),CW3:CW32))</f>
        <v>0</v>
      </c>
      <c r="CX35" s="229">
        <f t="array" ref="CX35">MAX(IF(ISNUMBER(CX3:CX32),CX3:CX32))-MIN(IF(ISNUMBER(CX3:CX32),CX3:CX32))</f>
        <v>0</v>
      </c>
      <c r="CY35" s="14"/>
    </row>
    <row r="36" spans="1:104">
      <c r="A36" s="431"/>
      <c r="D36" s="307" t="str">
        <f t="shared" si="67"/>
        <v>Outlier index</v>
      </c>
      <c r="E36" s="306" t="e">
        <f t="shared" si="68"/>
        <v>#NUM!</v>
      </c>
      <c r="H36" s="38" t="e">
        <f t="shared" si="69"/>
        <v>#NUM!</v>
      </c>
      <c r="I36" s="38" t="e">
        <f t="shared" si="69"/>
        <v>#NUM!</v>
      </c>
      <c r="J36" s="38" t="e">
        <f t="shared" si="69"/>
        <v>#NUM!</v>
      </c>
      <c r="K36" s="38" t="e">
        <f t="shared" si="69"/>
        <v>#NUM!</v>
      </c>
      <c r="AN36" s="117"/>
      <c r="AO36" s="157"/>
      <c r="AP36" s="173"/>
      <c r="AR36" s="128" t="s">
        <v>82</v>
      </c>
      <c r="AS36" s="229" t="e">
        <f>(AS34-AS38)/(((AS34+AS38))/2)</f>
        <v>#NUM!</v>
      </c>
      <c r="AT36" s="229" t="e">
        <f t="shared" ref="AT36:AV36" si="71">(AT34-AT38)/(((AT34+AT38))/2)</f>
        <v>#NUM!</v>
      </c>
      <c r="AU36" s="229" t="e">
        <f t="shared" si="71"/>
        <v>#NUM!</v>
      </c>
      <c r="AV36" s="229" t="e">
        <f t="shared" si="71"/>
        <v>#NUM!</v>
      </c>
      <c r="AY36" s="229" t="e">
        <f>(AY34-AY38)/(((AY34+AY38))/2)</f>
        <v>#NUM!</v>
      </c>
      <c r="AZ36" s="229" t="e">
        <f t="shared" ref="AZ36:BB36" si="72">(AZ34-AZ38)/(((AZ34+AZ38))/2)</f>
        <v>#NUM!</v>
      </c>
      <c r="BA36" s="229" t="e">
        <f t="shared" si="72"/>
        <v>#NUM!</v>
      </c>
      <c r="BB36" s="229" t="e">
        <f t="shared" si="72"/>
        <v>#NUM!</v>
      </c>
      <c r="BC36" s="140"/>
      <c r="BG36" s="296" t="str">
        <f t="shared" si="70"/>
        <v>Outlier index</v>
      </c>
      <c r="BI36" s="229" t="e">
        <f>(BI34-BI38)/(((BI34+BI38))/2)</f>
        <v>#NUM!</v>
      </c>
      <c r="BL36" s="229" t="e">
        <f>(BL34-BL38)/(((BL34+BL38))/2)</f>
        <v>#NUM!</v>
      </c>
      <c r="BM36" s="229" t="e">
        <f t="shared" ref="BM36:BO36" si="73">(BM34-BM38)/(((BM34+BM38))/2)</f>
        <v>#NUM!</v>
      </c>
      <c r="BN36" s="229" t="e">
        <f t="shared" si="73"/>
        <v>#NUM!</v>
      </c>
      <c r="BO36" s="229" t="e">
        <f t="shared" si="73"/>
        <v>#NUM!</v>
      </c>
      <c r="BP36" s="14"/>
      <c r="BS36" s="229" t="e">
        <f>(BS34-BS38)/(((BS34+BS38))/2)</f>
        <v>#NUM!</v>
      </c>
      <c r="BT36" s="229" t="e">
        <f t="shared" ref="BT36:BV36" si="74">(BT34-BT38)/(((BT34+BT38))/2)</f>
        <v>#NUM!</v>
      </c>
      <c r="BU36" s="229" t="e">
        <f t="shared" si="74"/>
        <v>#NUM!</v>
      </c>
      <c r="BV36" s="229" t="e">
        <f t="shared" si="74"/>
        <v>#NUM!</v>
      </c>
      <c r="BW36" s="14"/>
      <c r="BZ36" s="229" t="e">
        <f t="shared" ref="BZ36:CC36" si="75">(BZ34-BZ38)/(((BZ34+BZ38))/2)</f>
        <v>#NUM!</v>
      </c>
      <c r="CA36" s="229" t="e">
        <f t="shared" si="75"/>
        <v>#NUM!</v>
      </c>
      <c r="CB36" s="229" t="e">
        <f t="shared" si="75"/>
        <v>#NUM!</v>
      </c>
      <c r="CC36" s="229" t="e">
        <f t="shared" si="75"/>
        <v>#NUM!</v>
      </c>
      <c r="CD36" s="13"/>
      <c r="CG36" s="229" t="e">
        <f>(CG34-CG38)/(((CG34+CG38))/2)</f>
        <v>#NUM!</v>
      </c>
      <c r="CH36" s="229" t="e">
        <f t="shared" ref="CH36:CI36" si="76">(CH34-CH38)/(((CH34+CH38))/2)</f>
        <v>#NUM!</v>
      </c>
      <c r="CI36" s="229" t="e">
        <f t="shared" si="76"/>
        <v>#NUM!</v>
      </c>
      <c r="CJ36" s="229" t="e">
        <f>(CJ34-CJ38)/(((CJ34+CJ38))/2)</f>
        <v>#NUM!</v>
      </c>
      <c r="CK36" s="14"/>
      <c r="CN36" s="229" t="e">
        <f>(CN34-CN38)/(((CN34+CN38))/2)</f>
        <v>#NUM!</v>
      </c>
      <c r="CO36" s="229" t="e">
        <f t="shared" ref="CO36:CQ36" si="77">(CO34-CO38)/(((CO34+CO38))/2)</f>
        <v>#NUM!</v>
      </c>
      <c r="CP36" s="229" t="e">
        <f t="shared" si="77"/>
        <v>#NUM!</v>
      </c>
      <c r="CQ36" s="229" t="e">
        <f t="shared" si="77"/>
        <v>#NUM!</v>
      </c>
      <c r="CR36" s="14"/>
      <c r="CU36" s="229" t="e">
        <f t="shared" ref="CU36:CX36" si="78">(CU34-CU38)/(((CU34+CU38))/2)</f>
        <v>#NUM!</v>
      </c>
      <c r="CV36" s="229" t="e">
        <f t="shared" si="78"/>
        <v>#NUM!</v>
      </c>
      <c r="CW36" s="229" t="e">
        <f t="shared" si="78"/>
        <v>#NUM!</v>
      </c>
      <c r="CX36" s="229" t="e">
        <f t="shared" si="78"/>
        <v>#NUM!</v>
      </c>
      <c r="CY36" s="14"/>
    </row>
    <row r="37" spans="1:104">
      <c r="A37" s="431"/>
      <c r="B37" s="298"/>
      <c r="C37" s="299"/>
      <c r="D37" s="300" t="str">
        <f t="shared" si="67"/>
        <v>n</v>
      </c>
      <c r="E37" s="291">
        <f t="shared" si="68"/>
        <v>0</v>
      </c>
      <c r="F37" s="52"/>
      <c r="G37" s="175"/>
      <c r="H37" s="291">
        <f t="shared" si="69"/>
        <v>0</v>
      </c>
      <c r="I37" s="291">
        <f t="shared" si="69"/>
        <v>0</v>
      </c>
      <c r="J37" s="291">
        <f t="shared" si="69"/>
        <v>0</v>
      </c>
      <c r="K37" s="291">
        <f t="shared" si="69"/>
        <v>0</v>
      </c>
      <c r="AH37" s="23"/>
      <c r="AI37" s="141"/>
      <c r="AJ37" s="134"/>
      <c r="AK37" s="134"/>
      <c r="AL37" s="134"/>
      <c r="AM37" s="134"/>
      <c r="AN37" s="117"/>
      <c r="AO37" s="157"/>
      <c r="AP37" s="173"/>
      <c r="AQ37" s="53"/>
      <c r="AR37" s="290" t="s">
        <v>32</v>
      </c>
      <c r="AS37" s="291">
        <f>COUNT(AS3:AS32)</f>
        <v>0</v>
      </c>
      <c r="AT37" s="291">
        <f>COUNT(AT3:AT32)</f>
        <v>0</v>
      </c>
      <c r="AU37" s="291">
        <f>COUNT(AU3:AU32)</f>
        <v>0</v>
      </c>
      <c r="AV37" s="291">
        <f>COUNT(AV3:AV32)</f>
        <v>0</v>
      </c>
      <c r="AW37" s="292"/>
      <c r="AX37" s="290" t="str">
        <f>$AR37</f>
        <v>n</v>
      </c>
      <c r="AY37" s="291">
        <f>COUNT(AY3:AY32)</f>
        <v>0</v>
      </c>
      <c r="AZ37" s="291">
        <f>COUNT(AZ3:AZ32)</f>
        <v>0</v>
      </c>
      <c r="BA37" s="291">
        <f>COUNT(BA3:BA32)</f>
        <v>0</v>
      </c>
      <c r="BB37" s="291">
        <f>COUNT(BB3:BB32)</f>
        <v>0</v>
      </c>
      <c r="BC37" s="123"/>
      <c r="BD37" s="176"/>
      <c r="BE37" s="176"/>
      <c r="BF37" s="308"/>
      <c r="BG37" s="300" t="str">
        <f t="shared" si="70"/>
        <v>n</v>
      </c>
      <c r="BH37" s="300"/>
      <c r="BI37" s="291">
        <f>COUNT(BI3:BI32)</f>
        <v>0</v>
      </c>
      <c r="BJ37" s="54"/>
      <c r="BK37" s="290" t="str">
        <f>$AR37</f>
        <v>n</v>
      </c>
      <c r="BL37" s="291">
        <f>COUNT(BL3:BL32)</f>
        <v>0</v>
      </c>
      <c r="BM37" s="291">
        <f>COUNT(BM3:BM32)</f>
        <v>0</v>
      </c>
      <c r="BN37" s="291">
        <f>COUNT(BN3:BN32)</f>
        <v>0</v>
      </c>
      <c r="BO37" s="291">
        <f>COUNT(BO3:BO32)</f>
        <v>0</v>
      </c>
      <c r="BP37" s="177"/>
      <c r="BQ37" s="54"/>
      <c r="BR37" s="290" t="str">
        <f>$AR37</f>
        <v>n</v>
      </c>
      <c r="BS37" s="291">
        <f>COUNT(BS3:BS32)</f>
        <v>0</v>
      </c>
      <c r="BT37" s="291">
        <f>COUNT(BT3:BT32)</f>
        <v>0</v>
      </c>
      <c r="BU37" s="291">
        <f>COUNT(BU3:BU32)</f>
        <v>0</v>
      </c>
      <c r="BV37" s="291">
        <f>COUNT(BV3:BV32)</f>
        <v>0</v>
      </c>
      <c r="BW37" s="177"/>
      <c r="BX37" s="54"/>
      <c r="BY37" s="290" t="str">
        <f>$AR37</f>
        <v>n</v>
      </c>
      <c r="BZ37" s="291">
        <f>COUNT(BZ3:BZ32)</f>
        <v>0</v>
      </c>
      <c r="CA37" s="291">
        <f>COUNT(CA3:CA32)</f>
        <v>0</v>
      </c>
      <c r="CB37" s="291">
        <f>COUNT(CB3:CB32)</f>
        <v>0</v>
      </c>
      <c r="CC37" s="291">
        <f>COUNT(CC3:CC32)</f>
        <v>0</v>
      </c>
      <c r="CD37" s="178"/>
      <c r="CE37" s="54"/>
      <c r="CF37" s="290" t="str">
        <f>$AR37</f>
        <v>n</v>
      </c>
      <c r="CG37" s="291">
        <f>COUNT(CG3:CG32)</f>
        <v>0</v>
      </c>
      <c r="CH37" s="291">
        <f>COUNT(CH3:CH32)</f>
        <v>0</v>
      </c>
      <c r="CI37" s="291">
        <f>COUNT(CI3:CI32)</f>
        <v>0</v>
      </c>
      <c r="CJ37" s="291">
        <f>COUNT(CJ3:CJ32)</f>
        <v>0</v>
      </c>
      <c r="CK37" s="177"/>
      <c r="CL37" s="54"/>
      <c r="CM37" s="290" t="str">
        <f>$AR37</f>
        <v>n</v>
      </c>
      <c r="CN37" s="291">
        <f>COUNT(CN3:CN32)</f>
        <v>0</v>
      </c>
      <c r="CO37" s="291">
        <f>COUNT(CO3:CO32)</f>
        <v>0</v>
      </c>
      <c r="CP37" s="291">
        <f>COUNT(CP3:CP32)</f>
        <v>0</v>
      </c>
      <c r="CQ37" s="291">
        <f>COUNT(CQ3:CQ32)</f>
        <v>0</v>
      </c>
      <c r="CR37" s="177"/>
      <c r="CS37" s="54"/>
      <c r="CT37" s="290" t="str">
        <f>$AR37</f>
        <v>n</v>
      </c>
      <c r="CU37" s="291">
        <f>COUNT(CU3:CU32)</f>
        <v>0</v>
      </c>
      <c r="CV37" s="291">
        <f>COUNT(CV3:CV32)</f>
        <v>0</v>
      </c>
      <c r="CW37" s="291">
        <f>COUNT(CW3:CW32)</f>
        <v>0</v>
      </c>
      <c r="CX37" s="291">
        <f>COUNT(CX3:CX32)</f>
        <v>0</v>
      </c>
      <c r="CY37" s="14"/>
    </row>
    <row r="38" spans="1:104" s="216" customFormat="1">
      <c r="A38" s="431"/>
      <c r="B38" s="217"/>
      <c r="C38" s="301"/>
      <c r="D38" s="302" t="str">
        <f t="shared" si="67"/>
        <v>Mean</v>
      </c>
      <c r="E38" s="303" t="e">
        <f t="shared" si="68"/>
        <v>#DIV/0!</v>
      </c>
      <c r="F38" s="214"/>
      <c r="G38" s="215"/>
      <c r="H38" s="295" t="e">
        <f t="shared" si="69"/>
        <v>#DIV/0!</v>
      </c>
      <c r="I38" s="295" t="e">
        <f t="shared" si="69"/>
        <v>#DIV/0!</v>
      </c>
      <c r="J38" s="295" t="e">
        <f t="shared" si="69"/>
        <v>#DIV/0!</v>
      </c>
      <c r="K38" s="295" t="e">
        <f t="shared" si="69"/>
        <v>#DIV/0!</v>
      </c>
      <c r="Z38" s="132"/>
      <c r="AA38" s="130"/>
      <c r="AB38" s="219"/>
      <c r="AC38" s="219"/>
      <c r="AD38" s="219"/>
      <c r="AE38" s="219"/>
      <c r="AF38" s="219"/>
      <c r="AG38" s="219"/>
      <c r="AH38" s="220"/>
      <c r="AI38" s="221"/>
      <c r="AJ38" s="222"/>
      <c r="AK38" s="222"/>
      <c r="AM38" s="222"/>
      <c r="AN38" s="223"/>
      <c r="AO38" s="223"/>
      <c r="AP38" s="224"/>
      <c r="AQ38" s="225"/>
      <c r="AR38" s="235" t="s">
        <v>24</v>
      </c>
      <c r="AS38" s="293" t="e">
        <f>AVERAGEIFS(AS3:AS32,AS3:AS32,"&lt;&gt;IKKE.TILGÆNGELIG",AS3:AS32,"&lt;&gt;PUUTTUU",AS3:AS32,"&lt;&gt;NON.DISP",AS3:AS32,"&lt;&gt;NB",AS3:AS32,"&lt;&gt;IT",AS3:AS32,"&lt;&gt;BRAK",AS3:AS32,"&lt;&gt;NÃO.DISP",AS3:AS32,"&lt;&gt;НД",AS3:AS32,"&lt;&gt;SAKNAS",AS3:AS32,"&lt;&gt;NOD",AS3:AS32,"&lt;&gt;NEDEF",AS3:AS32,"&lt;&gt;YOKSAY",AS3:AS32,"&lt;&gt;#N/A",AS3:AS32,"&lt;&gt;#NV")</f>
        <v>#DIV/0!</v>
      </c>
      <c r="AT38" s="293" t="e">
        <f>AVERAGEIFS(AT3:AT32,AT3:AT32,"&lt;&gt;IKKE.TILGÆNGELIG",AT3:AT32,"&lt;&gt;PUUTTUU",AT3:AT32,"&lt;&gt;NON.DISP",AT3:AT32,"&lt;&gt;NB",AT3:AT32,"&lt;&gt;IT",AT3:AT32,"&lt;&gt;BRAK",AT3:AT32,"&lt;&gt;NÃO.DISP",AT3:AT32,"&lt;&gt;НД",AT3:AT32,"&lt;&gt;SAKNAS",AT3:AT32,"&lt;&gt;NOD",AT3:AT32,"&lt;&gt;NEDEF",AT3:AT32,"&lt;&gt;YOKSAY",AT3:AT32,"&lt;&gt;#N/A",AT3:AT32,"&lt;&gt;#NV")</f>
        <v>#DIV/0!</v>
      </c>
      <c r="AU38" s="293" t="e">
        <f>AVERAGEIFS(AU3:AU32,AU3:AU32,"&lt;&gt;IKKE.TILGÆNGELIG",AU3:AU32,"&lt;&gt;PUUTTUU",AU3:AU32,"&lt;&gt;NON.DISP",AU3:AU32,"&lt;&gt;NB",AU3:AU32,"&lt;&gt;IT",AU3:AU32,"&lt;&gt;BRAK",AU3:AU32,"&lt;&gt;NÃO.DISP",AU3:AU32,"&lt;&gt;НД",AU3:AU32,"&lt;&gt;SAKNAS",AU3:AU32,"&lt;&gt;NOD",AU3:AU32,"&lt;&gt;NEDEF",AU3:AU32,"&lt;&gt;YOKSAY",AU3:AU32,"&lt;&gt;#N/A",AU3:AU32,"&lt;&gt;#NV")</f>
        <v>#DIV/0!</v>
      </c>
      <c r="AV38" s="293" t="e">
        <f>AVERAGEIFS(AV3:AV32,AV3:AV32,"&lt;&gt;IKKE.TILGÆNGELIG",AV3:AV32,"&lt;&gt;PUUTTUU",AV3:AV32,"&lt;&gt;NON.DISP",AV3:AV32,"&lt;&gt;NB",AV3:AV32,"&lt;&gt;IT",AV3:AV32,"&lt;&gt;BRAK",AV3:AV32,"&lt;&gt;NÃO.DISP",AV3:AV32,"&lt;&gt;НД",AV3:AV32,"&lt;&gt;SAKNAS",AV3:AV32,"&lt;&gt;NOD",AV3:AV32,"&lt;&gt;NEDEF",AV3:AV32,"&lt;&gt;YOKSAY",AV3:AV32,"&lt;&gt;#N/A",AV3:AV32,"&lt;&gt;#NV")</f>
        <v>#DIV/0!</v>
      </c>
      <c r="AW38" s="230"/>
      <c r="AX38" s="235" t="str">
        <f>$AR38</f>
        <v>Mean</v>
      </c>
      <c r="AY38" s="293" t="e">
        <f>AVERAGEIFS(AY3:AY32,AY3:AY32,"&lt;&gt;IKKE.TILGÆNGELIG",AY3:AY32,"&lt;&gt;PUUTTUU",AY3:AY32,"&lt;&gt;NON.DISP",AY3:AY32,"&lt;&gt;NB",AY3:AY32,"&lt;&gt;IT",AY3:AY32,"&lt;&gt;BRAK",AY3:AY32,"&lt;&gt;NÃO.DISP",AY3:AY32,"&lt;&gt;НД",AY3:AY32,"&lt;&gt;SAKNAS",AY3:AY32,"&lt;&gt;NOD",AY3:AY32,"&lt;&gt;NEDEF",AY3:AY32,"&lt;&gt;YOKSAY",AY3:AY32,"&lt;&gt;#N/A",AY3:AY32,"&lt;&gt;#NV")</f>
        <v>#DIV/0!</v>
      </c>
      <c r="AZ38" s="293" t="e">
        <f>AVERAGEIFS(AZ3:AZ32,AZ3:AZ32,"&lt;&gt;IKKE.TILGÆNGELIG",AZ3:AZ32,"&lt;&gt;PUUTTUU",AZ3:AZ32,"&lt;&gt;NON.DISP",AZ3:AZ32,"&lt;&gt;NB",AZ3:AZ32,"&lt;&gt;IT",AZ3:AZ32,"&lt;&gt;BRAK",AZ3:AZ32,"&lt;&gt;NÃO.DISP",AZ3:AZ32,"&lt;&gt;НД",AZ3:AZ32,"&lt;&gt;SAKNAS",AZ3:AZ32,"&lt;&gt;NOD",AZ3:AZ32,"&lt;&gt;NEDEF",AZ3:AZ32,"&lt;&gt;YOKSAY",AZ3:AZ32,"&lt;&gt;#N/A",AZ3:AZ32,"&lt;&gt;#NV")</f>
        <v>#DIV/0!</v>
      </c>
      <c r="BA38" s="293" t="e">
        <f>AVERAGEIFS(BA3:BA32,BA3:BA32,"&lt;&gt;IKKE.TILGÆNGELIG",BA3:BA32,"&lt;&gt;PUUTTUU",BA3:BA32,"&lt;&gt;NON.DISP",BA3:BA32,"&lt;&gt;NB",BA3:BA32,"&lt;&gt;IT",BA3:BA32,"&lt;&gt;BRAK",BA3:BA32,"&lt;&gt;NÃO.DISP",BA3:BA32,"&lt;&gt;НД",BA3:BA32,"&lt;&gt;SAKNAS",BA3:BA32,"&lt;&gt;NOD",BA3:BA32,"&lt;&gt;NEDEF",BA3:BA32,"&lt;&gt;YOKSAY",BA3:BA32,"&lt;&gt;#N/A",BA3:BA32,"&lt;&gt;#NV")</f>
        <v>#DIV/0!</v>
      </c>
      <c r="BB38" s="293" t="e">
        <f>AVERAGEIFS(BB3:BB32,BB3:BB32,"&lt;&gt;IKKE.TILGÆNGELIG",BB3:BB32,"&lt;&gt;PUUTTUU",BB3:BB32,"&lt;&gt;NON.DISP",BB3:BB32,"&lt;&gt;NB",BB3:BB32,"&lt;&gt;IT",BB3:BB32,"&lt;&gt;BRAK",BB3:BB32,"&lt;&gt;NÃO.DISP",BB3:BB32,"&lt;&gt;НД",BB3:BB32,"&lt;&gt;SAKNAS",BB3:BB32,"&lt;&gt;NOD",BB3:BB32,"&lt;&gt;NEDEF",BB3:BB32,"&lt;&gt;YOKSAY",BB3:BB32,"&lt;&gt;#N/A",BB3:BB32,"&lt;&gt;#NV")</f>
        <v>#DIV/0!</v>
      </c>
      <c r="BC38" s="231"/>
      <c r="BD38" s="232"/>
      <c r="BE38" s="232"/>
      <c r="BF38" s="237"/>
      <c r="BG38" s="309" t="str">
        <f t="shared" si="70"/>
        <v>Mean</v>
      </c>
      <c r="BH38" s="310">
        <f>BI37</f>
        <v>0</v>
      </c>
      <c r="BI38" s="311" t="e">
        <f>AVERAGE(BI3:BI32)</f>
        <v>#DIV/0!</v>
      </c>
      <c r="BJ38" s="233"/>
      <c r="BK38" s="235" t="str">
        <f>$AR38</f>
        <v>Mean</v>
      </c>
      <c r="BL38" s="293" t="e">
        <f>AVERAGEIFS(BL3:BL32,BL3:BL32,"&lt;&gt;IKKE.TILGÆNGELIG",BL3:BL32,"&lt;&gt;PUUTTUU",BL3:BL32,"&lt;&gt;NON.DISP",BL3:BL32,"&lt;&gt;NB",BL3:BL32,"&lt;&gt;IT",BL3:BL32,"&lt;&gt;BRAK",BL3:BL32,"&lt;&gt;NÃO.DISP",BL3:BL32,"&lt;&gt;НД",BL3:BL32,"&lt;&gt;SAKNAS",BL3:BL32,"&lt;&gt;NOD",BL3:BL32,"&lt;&gt;NEDEF",BL3:BL32,"&lt;&gt;YOKSAY",BL3:BL32,"&lt;&gt;#N/A",BL3:BL32,"&lt;&gt;#NV")</f>
        <v>#DIV/0!</v>
      </c>
      <c r="BM38" s="293" t="e">
        <f>AVERAGEIFS(BM3:BM32,BM3:BM32,"&lt;&gt;IKKE.TILGÆNGELIG",BM3:BM32,"&lt;&gt;PUUTTUU",BM3:BM32,"&lt;&gt;NON.DISP",BM3:BM32,"&lt;&gt;NB",BM3:BM32,"&lt;&gt;IT",BM3:BM32,"&lt;&gt;BRAK",BM3:BM32,"&lt;&gt;NÃO.DISP",BM3:BM32,"&lt;&gt;НД",BM3:BM32,"&lt;&gt;SAKNAS",BM3:BM32,"&lt;&gt;NOD",BM3:BM32,"&lt;&gt;NEDEF",BM3:BM32,"&lt;&gt;YOKSAY",BM3:BM32,"&lt;&gt;#N/A",BM3:BM32,"&lt;&gt;#NV")</f>
        <v>#DIV/0!</v>
      </c>
      <c r="BN38" s="293" t="e">
        <f>AVERAGEIFS(BN3:BN32,BN3:BN32,"&lt;&gt;IKKE.TILGÆNGELIG",BN3:BN32,"&lt;&gt;PUUTTUU",BN3:BN32,"&lt;&gt;NON.DISP",BN3:BN32,"&lt;&gt;NB",BN3:BN32,"&lt;&gt;IT",BN3:BN32,"&lt;&gt;BRAK",BN3:BN32,"&lt;&gt;NÃO.DISP",BN3:BN32,"&lt;&gt;НД",BN3:BN32,"&lt;&gt;SAKNAS",BN3:BN32,"&lt;&gt;NOD",BN3:BN32,"&lt;&gt;NEDEF",BN3:BN32,"&lt;&gt;YOKSAY",BN3:BN32,"&lt;&gt;#N/A",BN3:BN32,"&lt;&gt;#NV")</f>
        <v>#DIV/0!</v>
      </c>
      <c r="BO38" s="293" t="e">
        <f>AVERAGEIFS(BO3:BO32,BO3:BO32,"&lt;&gt;IKKE.TILGÆNGELIG",BO3:BO32,"&lt;&gt;PUUTTUU",BO3:BO32,"&lt;&gt;NON.DISP",BO3:BO32,"&lt;&gt;NB",BO3:BO32,"&lt;&gt;IT",BO3:BO32,"&lt;&gt;BRAK",BO3:BO32,"&lt;&gt;NÃO.DISP",BO3:BO32,"&lt;&gt;НД",BO3:BO32,"&lt;&gt;SAKNAS",BO3:BO32,"&lt;&gt;NOD",BO3:BO32,"&lt;&gt;NEDEF",BO3:BO32,"&lt;&gt;YOKSAY",BO3:BO32,"&lt;&gt;#N/A",BO3:BO32,"&lt;&gt;#NV")</f>
        <v>#DIV/0!</v>
      </c>
      <c r="BP38" s="234"/>
      <c r="BQ38" s="232"/>
      <c r="BR38" s="235" t="str">
        <f>$AR38</f>
        <v>Mean</v>
      </c>
      <c r="BS38" s="313" t="e">
        <f>AVERAGEIFS(BS3:BS32,BS3:BS32,"&lt;&gt;IKKE.TILGÆNGELIG",BS3:BS32,"&lt;&gt;PUUTTUU",BS3:BS32,"&lt;&gt;NON.DISP",BS3:BS32,"&lt;&gt;NB",BS3:BS32,"&lt;&gt;IT",BS3:BS32,"&lt;&gt;BRAK",BS3:BS32,"&lt;&gt;NÃO.DISP",BS3:BS32,"&lt;&gt;НД",BS3:BS32,"&lt;&gt;SAKNAS",BS3:BS32,"&lt;&gt;NOD",BS3:BS32,"&lt;&gt;NEDEF",BS3:BS32,"&lt;&gt;YOKSAY",BS3:BS32,"&lt;&gt;#N/A",BS3:BS32,"&lt;&gt;#NV")</f>
        <v>#DIV/0!</v>
      </c>
      <c r="BT38" s="313" t="e">
        <f>AVERAGEIFS(BT3:BT32,BT3:BT32,"&lt;&gt;IKKE.TILGÆNGELIG",BT3:BT32,"&lt;&gt;PUUTTUU",BT3:BT32,"&lt;&gt;NON.DISP",BT3:BT32,"&lt;&gt;NB",BT3:BT32,"&lt;&gt;IT",BT3:BT32,"&lt;&gt;BRAK",BT3:BT32,"&lt;&gt;NÃO.DISP",BT3:BT32,"&lt;&gt;НД",BT3:BT32,"&lt;&gt;SAKNAS",BT3:BT32,"&lt;&gt;NOD",BT3:BT32,"&lt;&gt;NEDEF",BT3:BT32,"&lt;&gt;YOKSAY",BT3:BT32,"&lt;&gt;#N/A",BT3:BT32,"&lt;&gt;#NV")</f>
        <v>#DIV/0!</v>
      </c>
      <c r="BU38" s="313" t="e">
        <f>AVERAGEIFS(BU3:BU32,BU3:BU32,"&lt;&gt;IKKE.TILGÆNGELIG",BU3:BU32,"&lt;&gt;PUUTTUU",BU3:BU32,"&lt;&gt;NON.DISP",BU3:BU32,"&lt;&gt;NB",BU3:BU32,"&lt;&gt;IT",BU3:BU32,"&lt;&gt;BRAK",BU3:BU32,"&lt;&gt;NÃO.DISP",BU3:BU32,"&lt;&gt;НД",BU3:BU32,"&lt;&gt;SAKNAS",BU3:BU32,"&lt;&gt;NOD",BU3:BU32,"&lt;&gt;NEDEF",BU3:BU32,"&lt;&gt;YOKSAY",BU3:BU32,"&lt;&gt;#N/A",BU3:BU32,"&lt;&gt;#NV")</f>
        <v>#DIV/0!</v>
      </c>
      <c r="BV38" s="313" t="e">
        <f>AVERAGEIFS(BV3:BV32,BV3:BV32,"&lt;&gt;IKKE.TILGÆNGELIG",BV3:BV32,"&lt;&gt;PUUTTUU",BV3:BV32,"&lt;&gt;NON.DISP",BV3:BV32,"&lt;&gt;NB",BV3:BV32,"&lt;&gt;IT",BV3:BV32,"&lt;&gt;BRAK",BV3:BV32,"&lt;&gt;NÃO.DISP",BV3:BV32,"&lt;&gt;НД",BV3:BV32,"&lt;&gt;SAKNAS",BV3:BV32,"&lt;&gt;NOD",BV3:BV32,"&lt;&gt;NEDEF",BV3:BV32,"&lt;&gt;YOKSAY",BV3:BV32,"&lt;&gt;#N/A",BV3:BV32,"&lt;&gt;#NV")</f>
        <v>#DIV/0!</v>
      </c>
      <c r="BW38" s="234"/>
      <c r="BX38" s="235"/>
      <c r="BY38" s="235" t="str">
        <f>$AR38</f>
        <v>Mean</v>
      </c>
      <c r="BZ38" s="313" t="e">
        <f>AVERAGEIFS(BZ3:BZ32,BZ3:BZ32,"&lt;&gt;IKKE.TILGÆNGELIG",BZ3:BZ32,"&lt;&gt;PUUTTUU",BZ3:BZ32,"&lt;&gt;NON.DISP",BZ3:BZ32,"&lt;&gt;NB",BZ3:BZ32,"&lt;&gt;IT",BZ3:BZ32,"&lt;&gt;BRAK",BZ3:BZ32,"&lt;&gt;NÃO.DISP",BZ3:BZ32,"&lt;&gt;НД",BZ3:BZ32,"&lt;&gt;SAKNAS",BZ3:BZ32,"&lt;&gt;NOD",BZ3:BZ32,"&lt;&gt;NEDEF",BZ3:BZ32,"&lt;&gt;YOKSAY",BZ3:BZ32,"&lt;&gt;#N/A",BZ3:BZ32,"&lt;&gt;#NV")</f>
        <v>#DIV/0!</v>
      </c>
      <c r="CA38" s="313" t="e">
        <f>AVERAGEIFS(CA3:CA32,CA3:CA32,"&lt;&gt;IKKE.TILGÆNGELIG",CA3:CA32,"&lt;&gt;PUUTTUU",CA3:CA32,"&lt;&gt;NON.DISP",CA3:CA32,"&lt;&gt;NB",CA3:CA32,"&lt;&gt;IT",CA3:CA32,"&lt;&gt;BRAK",CA3:CA32,"&lt;&gt;NÃO.DISP",CA3:CA32,"&lt;&gt;НД",CA3:CA32,"&lt;&gt;SAKNAS",CA3:CA32,"&lt;&gt;NOD",CA3:CA32,"&lt;&gt;NEDEF",CA3:CA32,"&lt;&gt;YOKSAY",CA3:CA32,"&lt;&gt;#N/A",CA3:CA32,"&lt;&gt;#NV")</f>
        <v>#DIV/0!</v>
      </c>
      <c r="CB38" s="313" t="e">
        <f>AVERAGEIFS(CB3:CB32,CB3:CB32,"&lt;&gt;IKKE.TILGÆNGELIG",CB3:CB32,"&lt;&gt;PUUTTUU",CB3:CB32,"&lt;&gt;NON.DISP",CB3:CB32,"&lt;&gt;NB",CB3:CB32,"&lt;&gt;IT",CB3:CB32,"&lt;&gt;BRAK",CB3:CB32,"&lt;&gt;NÃO.DISP",CB3:CB32,"&lt;&gt;НД",CB3:CB32,"&lt;&gt;SAKNAS",CB3:CB32,"&lt;&gt;NOD",CB3:CB32,"&lt;&gt;NEDEF",CB3:CB32,"&lt;&gt;YOKSAY",CB3:CB32,"&lt;&gt;#N/A",CB3:CB32,"&lt;&gt;#NV")</f>
        <v>#DIV/0!</v>
      </c>
      <c r="CC38" s="313" t="e">
        <f>AVERAGEIFS(CC3:CC32,CC3:CC32,"&lt;&gt;IKKE.TILGÆNGELIG",CC3:CC32,"&lt;&gt;PUUTTUU",CC3:CC32,"&lt;&gt;NON.DISP",CC3:CC32,"&lt;&gt;NB",CC3:CC32,"&lt;&gt;IT",CC3:CC32,"&lt;&gt;BRAK",CC3:CC32,"&lt;&gt;NÃO.DISP",CC3:CC32,"&lt;&gt;НД",CC3:CC32,"&lt;&gt;SAKNAS",CC3:CC32,"&lt;&gt;NOD",CC3:CC32,"&lt;&gt;NEDEF",CC3:CC32,"&lt;&gt;YOKSAY",CC3:CC32,"&lt;&gt;#N/A",CC3:CC32,"&lt;&gt;#NV")</f>
        <v>#DIV/0!</v>
      </c>
      <c r="CD38" s="234"/>
      <c r="CE38" s="233"/>
      <c r="CF38" s="235" t="str">
        <f>$AR38</f>
        <v>Mean</v>
      </c>
      <c r="CG38" s="293" t="e">
        <f>AVERAGEIFS(CG3:CG32,CG3:CG32,"&lt;&gt;IKKE.TILGÆNGELIG",CG3:CG32,"&lt;&gt;PUUTTUU",CG3:CG32,"&lt;&gt;NON.DISP",CG3:CG32,"&lt;&gt;NB",CG3:CG32,"&lt;&gt;IT",CG3:CG32,"&lt;&gt;BRAK",CG3:CG32,"&lt;&gt;NÃO.DISP",CG3:CG32,"&lt;&gt;НД",CG3:CG32,"&lt;&gt;SAKNAS",CG3:CG32,"&lt;&gt;NOD",CG3:CG32,"&lt;&gt;NEDEF",CG3:CG32,"&lt;&gt;YOKSAY",CG3:CG32,"&lt;&gt;#N/A",CG3:CG32,"&lt;&gt;#NV")</f>
        <v>#DIV/0!</v>
      </c>
      <c r="CH38" s="293" t="e">
        <f>AVERAGEIFS(CH3:CH32,CH3:CH32,"&lt;&gt;IKKE.TILGÆNGELIG",CH3:CH32,"&lt;&gt;PUUTTUU",CH3:CH32,"&lt;&gt;NON.DISP",CH3:CH32,"&lt;&gt;NB",CH3:CH32,"&lt;&gt;IT",CH3:CH32,"&lt;&gt;BRAK",CH3:CH32,"&lt;&gt;NÃO.DISP",CH3:CH32,"&lt;&gt;НД",CH3:CH32,"&lt;&gt;SAKNAS",CH3:CH32,"&lt;&gt;NOD",CH3:CH32,"&lt;&gt;NEDEF",CH3:CH32,"&lt;&gt;YOKSAY",CH3:CH32,"&lt;&gt;#N/A",CH3:CH32,"&lt;&gt;#NV")</f>
        <v>#DIV/0!</v>
      </c>
      <c r="CI38" s="293" t="e">
        <f>AVERAGEIFS(CI3:CI32,CI3:CI32,"&lt;&gt;IKKE.TILGÆNGELIG",CI3:CI32,"&lt;&gt;PUUTTUU",CI3:CI32,"&lt;&gt;NON.DISP",CI3:CI32,"&lt;&gt;NB",CI3:CI32,"&lt;&gt;IT",CI3:CI32,"&lt;&gt;BRAK",CI3:CI32,"&lt;&gt;NÃO.DISP",CI3:CI32,"&lt;&gt;НД",CI3:CI32,"&lt;&gt;SAKNAS",CI3:CI32,"&lt;&gt;NOD",CI3:CI32,"&lt;&gt;NEDEF",CI3:CI32,"&lt;&gt;YOKSAY",CI3:CI32,"&lt;&gt;#N/A",CI3:CI32,"&lt;&gt;#NV")</f>
        <v>#DIV/0!</v>
      </c>
      <c r="CJ38" s="293" t="e">
        <f>AVERAGEIFS(CJ3:CJ32,CJ3:CJ32,"&lt;&gt;IKKE.TILGÆNGELIG",CJ3:CJ32,"&lt;&gt;PUUTTUU",CJ3:CJ32,"&lt;&gt;NON.DISP",CJ3:CJ32,"&lt;&gt;NB",CJ3:CJ32,"&lt;&gt;IT",CJ3:CJ32,"&lt;&gt;BRAK",CJ3:CJ32,"&lt;&gt;NÃO.DISP",CJ3:CJ32,"&lt;&gt;НД",CJ3:CJ32,"&lt;&gt;SAKNAS",CJ3:CJ32,"&lt;&gt;NOD",CJ3:CJ32,"&lt;&gt;NEDEF",CJ3:CJ32,"&lt;&gt;YOKSAY",CJ3:CJ32,"&lt;&gt;#N/A",CJ3:CJ32,"&lt;&gt;#NV")</f>
        <v>#DIV/0!</v>
      </c>
      <c r="CK38" s="234"/>
      <c r="CL38" s="233"/>
      <c r="CM38" s="235" t="str">
        <f>$AR38</f>
        <v>Mean</v>
      </c>
      <c r="CN38" s="313" t="e">
        <f>AVERAGEIFS(CN3:CN32,CN3:CN32,"&lt;&gt;IKKE.TILGÆNGELIG",CN3:CN32,"&lt;&gt;PUUTTUU",CN3:CN32,"&lt;&gt;NON.DISP",CN3:CN32,"&lt;&gt;NB",CN3:CN32,"&lt;&gt;IT",CN3:CN32,"&lt;&gt;BRAK",CN3:CN32,"&lt;&gt;NÃO.DISP",CN3:CN32,"&lt;&gt;НД",CN3:CN32,"&lt;&gt;SAKNAS",CN3:CN32,"&lt;&gt;NOD",CN3:CN32,"&lt;&gt;NEDEF",CN3:CN32,"&lt;&gt;YOKSAY",CN3:CN32,"&lt;&gt;#N/A",CN3:CN32,"&lt;&gt;#NV")</f>
        <v>#DIV/0!</v>
      </c>
      <c r="CO38" s="313" t="e">
        <f>AVERAGEIFS(CO3:CO32,CO3:CO32,"&lt;&gt;IKKE.TILGÆNGELIG",CO3:CO32,"&lt;&gt;PUUTTUU",CO3:CO32,"&lt;&gt;NON.DISP",CO3:CO32,"&lt;&gt;NB",CO3:CO32,"&lt;&gt;IT",CO3:CO32,"&lt;&gt;BRAK",CO3:CO32,"&lt;&gt;NÃO.DISP",CO3:CO32,"&lt;&gt;НД",CO3:CO32,"&lt;&gt;SAKNAS",CO3:CO32,"&lt;&gt;NOD",CO3:CO32,"&lt;&gt;NEDEF",CO3:CO32,"&lt;&gt;YOKSAY",CO3:CO32,"&lt;&gt;#N/A",CO3:CO32,"&lt;&gt;#NV")</f>
        <v>#DIV/0!</v>
      </c>
      <c r="CP38" s="313" t="e">
        <f>AVERAGEIFS(CP3:CP32,CP3:CP32,"&lt;&gt;IKKE.TILGÆNGELIG",CP3:CP32,"&lt;&gt;PUUTTUU",CP3:CP32,"&lt;&gt;NON.DISP",CP3:CP32,"&lt;&gt;NB",CP3:CP32,"&lt;&gt;IT",CP3:CP32,"&lt;&gt;BRAK",CP3:CP32,"&lt;&gt;NÃO.DISP",CP3:CP32,"&lt;&gt;НД",CP3:CP32,"&lt;&gt;SAKNAS",CP3:CP32,"&lt;&gt;NOD",CP3:CP32,"&lt;&gt;NEDEF",CP3:CP32,"&lt;&gt;YOKSAY",CP3:CP32,"&lt;&gt;#N/A",CP3:CP32,"&lt;&gt;#NV")</f>
        <v>#DIV/0!</v>
      </c>
      <c r="CQ38" s="313" t="e">
        <f>AVERAGEIFS(CQ3:CQ32,CQ3:CQ32,"&lt;&gt;IKKE.TILGÆNGELIG",CQ3:CQ32,"&lt;&gt;PUUTTUU",CQ3:CQ32,"&lt;&gt;NON.DISP",CQ3:CQ32,"&lt;&gt;NB",CQ3:CQ32,"&lt;&gt;IT",CQ3:CQ32,"&lt;&gt;BRAK",CQ3:CQ32,"&lt;&gt;NÃO.DISP",CQ3:CQ32,"&lt;&gt;НД",CQ3:CQ32,"&lt;&gt;SAKNAS",CQ3:CQ32,"&lt;&gt;NOD",CQ3:CQ32,"&lt;&gt;NEDEF",CQ3:CQ32,"&lt;&gt;YOKSAY",CQ3:CQ32,"&lt;&gt;#N/A",CQ3:CQ32,"&lt;&gt;#NV")</f>
        <v>#DIV/0!</v>
      </c>
      <c r="CR38" s="234"/>
      <c r="CS38" s="233"/>
      <c r="CT38" s="235" t="str">
        <f>$AR38</f>
        <v>Mean</v>
      </c>
      <c r="CU38" s="313" t="e">
        <f>AVERAGEIFS(CU3:CU32,CU3:CU32,"&lt;&gt;IKKE.TILGÆNGELIG",CU3:CU32,"&lt;&gt;PUUTTUU",CU3:CU32,"&lt;&gt;NON.DISP",CU3:CU32,"&lt;&gt;NB",CU3:CU32,"&lt;&gt;IT",CU3:CU32,"&lt;&gt;BRAK",CU3:CU32,"&lt;&gt;NÃO.DISP",CU3:CU32,"&lt;&gt;НД",CU3:CU32,"&lt;&gt;SAKNAS",CU3:CU32,"&lt;&gt;NOD",CU3:CU32,"&lt;&gt;NEDEF",CU3:CU32,"&lt;&gt;YOKSAY",CU3:CU32,"&lt;&gt;#N/A",CU3:CU32,"&lt;&gt;#NV")</f>
        <v>#DIV/0!</v>
      </c>
      <c r="CV38" s="313" t="e">
        <f>AVERAGEIFS(CV3:CV32,CV3:CV32,"&lt;&gt;IKKE.TILGÆNGELIG",CV3:CV32,"&lt;&gt;PUUTTUU",CV3:CV32,"&lt;&gt;NON.DISP",CV3:CV32,"&lt;&gt;NB",CV3:CV32,"&lt;&gt;IT",CV3:CV32,"&lt;&gt;BRAK",CV3:CV32,"&lt;&gt;NÃO.DISP",CV3:CV32,"&lt;&gt;НД",CV3:CV32,"&lt;&gt;SAKNAS",CV3:CV32,"&lt;&gt;NOD",CV3:CV32,"&lt;&gt;NEDEF",CV3:CV32,"&lt;&gt;YOKSAY",CV3:CV32,"&lt;&gt;#N/A",CV3:CV32,"&lt;&gt;#NV")</f>
        <v>#DIV/0!</v>
      </c>
      <c r="CW38" s="313" t="e">
        <f>AVERAGEIFS(CW3:CW32,CW3:CW32,"&lt;&gt;IKKE.TILGÆNGELIG",CW3:CW32,"&lt;&gt;PUUTTUU",CW3:CW32,"&lt;&gt;NON.DISP",CW3:CW32,"&lt;&gt;NB",CW3:CW32,"&lt;&gt;IT",CW3:CW32,"&lt;&gt;BRAK",CW3:CW32,"&lt;&gt;NÃO.DISP",CW3:CW32,"&lt;&gt;НД",CW3:CW32,"&lt;&gt;SAKNAS",CW3:CW32,"&lt;&gt;NOD",CW3:CW32,"&lt;&gt;NEDEF",CW3:CW32,"&lt;&gt;YOKSAY",CW3:CW32,"&lt;&gt;#N/A",CW3:CW32,"&lt;&gt;#NV")</f>
        <v>#DIV/0!</v>
      </c>
      <c r="CX38" s="313" t="e">
        <f>AVERAGEIFS(CX3:CX32,CX3:CX32,"&lt;&gt;IKKE.TILGÆNGELIG",CX3:CX32,"&lt;&gt;PUUTTUU",CX3:CX32,"&lt;&gt;NON.DISP",CX3:CX32,"&lt;&gt;NB",CX3:CX32,"&lt;&gt;IT",CX3:CX32,"&lt;&gt;BRAK",CX3:CX32,"&lt;&gt;NÃO.DISP",CX3:CX32,"&lt;&gt;НД",CX3:CX32,"&lt;&gt;SAKNAS",CX3:CX32,"&lt;&gt;NOD",CX3:CX32,"&lt;&gt;NEDEF",CX3:CX32,"&lt;&gt;YOKSAY",CX3:CX32,"&lt;&gt;#N/A",CX3:CX32,"&lt;&gt;#NV")</f>
        <v>#DIV/0!</v>
      </c>
      <c r="CY38" s="236"/>
    </row>
    <row r="39" spans="1:104" s="216" customFormat="1">
      <c r="A39" s="432"/>
      <c r="B39" s="305"/>
      <c r="C39" s="304"/>
      <c r="D39" s="302" t="str">
        <f t="shared" si="67"/>
        <v>SD</v>
      </c>
      <c r="E39" s="303" t="e">
        <f t="shared" si="68"/>
        <v>#DIV/0!</v>
      </c>
      <c r="F39" s="214"/>
      <c r="G39" s="214"/>
      <c r="H39" s="295" t="e">
        <f t="shared" si="69"/>
        <v>#DIV/0!</v>
      </c>
      <c r="I39" s="295" t="e">
        <f t="shared" si="69"/>
        <v>#DIV/0!</v>
      </c>
      <c r="J39" s="295" t="e">
        <f t="shared" si="69"/>
        <v>#DIV/0!</v>
      </c>
      <c r="K39" s="295" t="e">
        <f t="shared" si="69"/>
        <v>#DIV/0!</v>
      </c>
      <c r="Z39" s="218"/>
      <c r="AA39" s="219"/>
      <c r="AB39" s="219"/>
      <c r="AC39" s="219"/>
      <c r="AD39" s="219"/>
      <c r="AE39" s="219"/>
      <c r="AF39" s="219"/>
      <c r="AG39" s="219"/>
      <c r="AH39" s="220"/>
      <c r="AI39" s="221"/>
      <c r="AJ39" s="222"/>
      <c r="AK39" s="222"/>
      <c r="AL39" s="222"/>
      <c r="AM39" s="222"/>
      <c r="AN39" s="227"/>
      <c r="AO39" s="226"/>
      <c r="AP39" s="224"/>
      <c r="AQ39" s="225"/>
      <c r="AR39" s="235" t="s">
        <v>22</v>
      </c>
      <c r="AS39" s="293" t="e">
        <f t="array" ref="AS39">STDEV(IF(ISNUMBER(AS3:AS32),AS3:AS32))</f>
        <v>#DIV/0!</v>
      </c>
      <c r="AT39" s="293" t="e">
        <f t="array" ref="AT39">STDEV(IF(ISNUMBER(AT3:AT32),AT3:AT32))</f>
        <v>#DIV/0!</v>
      </c>
      <c r="AU39" s="293" t="e">
        <f t="array" ref="AU39">STDEV(IF(ISNUMBER(AU3:AU32),AU3:AU32))</f>
        <v>#DIV/0!</v>
      </c>
      <c r="AV39" s="293" t="e">
        <f t="array" ref="AV39">STDEV(IF(ISNUMBER(AV3:AV32),AV3:AV32))</f>
        <v>#DIV/0!</v>
      </c>
      <c r="AW39" s="237"/>
      <c r="AX39" s="235" t="str">
        <f>$AR39</f>
        <v>SD</v>
      </c>
      <c r="AY39" s="293" t="e">
        <f t="array" ref="AY39">STDEV(IF(ISNUMBER(AY3:AY32),AY3:AY32))</f>
        <v>#DIV/0!</v>
      </c>
      <c r="AZ39" s="293" t="e">
        <f t="array" ref="AZ39">STDEV(IF(ISNUMBER(AZ3:AZ32),AZ3:AZ32))</f>
        <v>#DIV/0!</v>
      </c>
      <c r="BA39" s="293" t="e">
        <f t="array" ref="BA39">STDEV(IF(ISNUMBER(BA3:BA32),BA3:BA32))</f>
        <v>#DIV/0!</v>
      </c>
      <c r="BB39" s="293" t="e">
        <f t="array" ref="BB39">STDEV(IF(ISNUMBER(BB3:BB32),BB3:BB32))</f>
        <v>#DIV/0!</v>
      </c>
      <c r="BC39" s="231"/>
      <c r="BD39" s="232"/>
      <c r="BE39" s="232"/>
      <c r="BF39" s="237"/>
      <c r="BG39" s="309" t="str">
        <f t="shared" si="70"/>
        <v>SD</v>
      </c>
      <c r="BH39" s="310">
        <f>BI37</f>
        <v>0</v>
      </c>
      <c r="BI39" s="311" t="e">
        <f>STDEV(BI3:BI32)</f>
        <v>#DIV/0!</v>
      </c>
      <c r="BJ39" s="232"/>
      <c r="BK39" s="235" t="str">
        <f>$AR39</f>
        <v>SD</v>
      </c>
      <c r="BL39" s="293" t="e">
        <f t="array" ref="BL39">STDEV(IF(ISNUMBER(BL3:BL32),BL3:BL32))</f>
        <v>#DIV/0!</v>
      </c>
      <c r="BM39" s="293" t="e">
        <f t="array" ref="BM39">STDEV(IF(ISNUMBER(BM3:BM32),BM3:BM32))</f>
        <v>#DIV/0!</v>
      </c>
      <c r="BN39" s="293" t="e">
        <f t="array" ref="BN39">STDEV(IF(ISNUMBER(BN3:BN32),BN3:BN32))</f>
        <v>#DIV/0!</v>
      </c>
      <c r="BO39" s="293" t="e">
        <f t="array" ref="BO39">STDEV(IF(ISNUMBER(BO3:BO32),BO3:BO32))</f>
        <v>#DIV/0!</v>
      </c>
      <c r="BP39" s="234"/>
      <c r="BQ39" s="232"/>
      <c r="BR39" s="235" t="str">
        <f>$AR39</f>
        <v>SD</v>
      </c>
      <c r="BS39" s="313" t="e">
        <f t="array" ref="BS39">STDEV(IF(ISNUMBER(BS3:BS32),BS3:BS32))</f>
        <v>#DIV/0!</v>
      </c>
      <c r="BT39" s="313" t="e">
        <f t="array" ref="BT39">STDEV(IF(ISNUMBER(BT3:BT32),BT3:BT32))</f>
        <v>#DIV/0!</v>
      </c>
      <c r="BU39" s="313" t="e">
        <f t="array" ref="BU39">STDEV(IF(ISNUMBER(BU3:BU32),BU3:BU32))</f>
        <v>#DIV/0!</v>
      </c>
      <c r="BV39" s="313" t="e">
        <f t="array" ref="BV39">STDEV(IF(ISNUMBER(BV3:BV32),BV3:BV32))</f>
        <v>#DIV/0!</v>
      </c>
      <c r="BW39" s="234"/>
      <c r="BX39" s="235"/>
      <c r="BY39" s="235" t="str">
        <f>$AR39</f>
        <v>SD</v>
      </c>
      <c r="BZ39" s="313" t="e">
        <f t="array" ref="BZ39">STDEV(IF(ISNUMBER(BZ3:BZ32),BZ3:BZ32))</f>
        <v>#DIV/0!</v>
      </c>
      <c r="CA39" s="313" t="e">
        <f t="array" ref="CA39">STDEV(IF(ISNUMBER(CA3:CA32),CA3:CA32))</f>
        <v>#DIV/0!</v>
      </c>
      <c r="CB39" s="313" t="e">
        <f t="array" ref="CB39">STDEV(IF(ISNUMBER(CB3:CB32),CB3:CB32))</f>
        <v>#DIV/0!</v>
      </c>
      <c r="CC39" s="313" t="e">
        <f t="array" ref="CC39">STDEV(IF(ISNUMBER(CC3:CC32),CC3:CC32))</f>
        <v>#DIV/0!</v>
      </c>
      <c r="CD39" s="234"/>
      <c r="CE39" s="238"/>
      <c r="CF39" s="235" t="str">
        <f>$AR39</f>
        <v>SD</v>
      </c>
      <c r="CG39" s="293" t="e">
        <f t="array" ref="CG39">STDEV(IF(ISNUMBER(CG3:CG32),CG3:CG32))</f>
        <v>#DIV/0!</v>
      </c>
      <c r="CH39" s="293" t="e">
        <f t="array" ref="CH39">STDEV(IF(ISNUMBER(CH3:CH32),CH3:CH32))</f>
        <v>#DIV/0!</v>
      </c>
      <c r="CI39" s="293" t="e">
        <f t="array" ref="CI39">STDEV(IF(ISNUMBER(CI3:CI32),CI3:CI32))</f>
        <v>#DIV/0!</v>
      </c>
      <c r="CJ39" s="293" t="e">
        <f t="array" ref="CJ39">STDEV(IF(ISNUMBER(CJ3:CJ32),CJ3:CJ32))</f>
        <v>#DIV/0!</v>
      </c>
      <c r="CK39" s="234"/>
      <c r="CL39" s="238"/>
      <c r="CM39" s="235" t="str">
        <f>$AR39</f>
        <v>SD</v>
      </c>
      <c r="CN39" s="313" t="e">
        <f t="array" ref="CN39">STDEV(IF(ISNUMBER(CN3:CN32),CN3:CN32))</f>
        <v>#DIV/0!</v>
      </c>
      <c r="CO39" s="313" t="e">
        <f t="array" ref="CO39">STDEV(IF(ISNUMBER(CO3:CO32),CO3:CO32))</f>
        <v>#DIV/0!</v>
      </c>
      <c r="CP39" s="313" t="e">
        <f t="array" ref="CP39">STDEV(IF(ISNUMBER(CP3:CP32),CP3:CP32))</f>
        <v>#DIV/0!</v>
      </c>
      <c r="CQ39" s="313" t="e">
        <f t="array" ref="CQ39">STDEV(IF(ISNUMBER(CQ3:CQ32),CQ3:CQ32))</f>
        <v>#DIV/0!</v>
      </c>
      <c r="CR39" s="234"/>
      <c r="CS39" s="238"/>
      <c r="CT39" s="235" t="str">
        <f>$AR39</f>
        <v>SD</v>
      </c>
      <c r="CU39" s="313" t="e">
        <f t="array" ref="CU39">STDEV(IF(ISNUMBER(CU3:CU32),CU3:CU32))</f>
        <v>#DIV/0!</v>
      </c>
      <c r="CV39" s="313" t="e">
        <f t="array" ref="CV39">STDEV(IF(ISNUMBER(CV3:CV32),CV3:CV32))</f>
        <v>#DIV/0!</v>
      </c>
      <c r="CW39" s="313" t="e">
        <f t="array" ref="CW39">STDEV(IF(ISNUMBER(CW3:CW32),CW3:CW32))</f>
        <v>#DIV/0!</v>
      </c>
      <c r="CX39" s="313" t="e">
        <f t="array" ref="CX39">STDEV(IF(ISNUMBER(CX3:CX32),CX3:CX32))</f>
        <v>#DIV/0!</v>
      </c>
      <c r="CY39" s="236"/>
    </row>
    <row r="40" spans="1:104" ht="13.5" thickBot="1">
      <c r="A40" s="460" t="s">
        <v>68</v>
      </c>
      <c r="B40" s="433" t="str">
        <f>$G$22</f>
        <v>DatLab 7 Template 16-08-02</v>
      </c>
      <c r="C40" s="434"/>
      <c r="D40" s="434"/>
      <c r="E40" s="434"/>
      <c r="F40" s="434"/>
      <c r="G40" s="434"/>
      <c r="H40" s="434"/>
      <c r="I40" s="434"/>
      <c r="J40" s="434"/>
      <c r="K40" s="434"/>
      <c r="L40" s="434"/>
      <c r="M40" s="434"/>
      <c r="N40" s="434"/>
      <c r="O40" s="434"/>
      <c r="P40" s="434"/>
      <c r="Q40" s="434"/>
      <c r="R40" s="434"/>
      <c r="S40" s="434"/>
      <c r="T40" s="434"/>
      <c r="U40" s="435"/>
      <c r="V40" s="435"/>
      <c r="W40" s="435"/>
      <c r="X40" s="435"/>
      <c r="Y40" s="435"/>
      <c r="Z40" s="436"/>
      <c r="AA40" s="437"/>
      <c r="AB40" s="437"/>
      <c r="AC40" s="437"/>
      <c r="AD40" s="437"/>
      <c r="AE40" s="437"/>
      <c r="AF40" s="437"/>
      <c r="AG40" s="437"/>
      <c r="AH40" s="438"/>
      <c r="AI40" s="437"/>
      <c r="AJ40" s="439"/>
      <c r="AK40" s="439"/>
      <c r="AL40" s="439"/>
      <c r="AM40" s="439"/>
      <c r="AN40" s="439"/>
      <c r="AO40" s="440"/>
      <c r="AP40" s="441"/>
      <c r="AQ40" s="442"/>
      <c r="AR40" s="442"/>
      <c r="AS40" s="443"/>
      <c r="AT40" s="443"/>
      <c r="AU40" s="443"/>
      <c r="AV40" s="443"/>
      <c r="AW40" s="444"/>
      <c r="AX40" s="444"/>
      <c r="AY40" s="434"/>
      <c r="AZ40" s="434"/>
      <c r="BA40" s="434"/>
      <c r="BB40" s="434"/>
      <c r="BC40" s="445"/>
      <c r="BD40" s="444"/>
      <c r="BE40" s="444"/>
      <c r="BF40" s="442"/>
      <c r="BG40" s="446"/>
      <c r="BH40" s="446"/>
      <c r="BI40" s="434"/>
      <c r="BJ40" s="444"/>
      <c r="BK40" s="444"/>
      <c r="BL40" s="443"/>
      <c r="BM40" s="443"/>
      <c r="BN40" s="443"/>
      <c r="BO40" s="443"/>
      <c r="BP40" s="434"/>
      <c r="BQ40" s="444"/>
      <c r="BR40" s="444"/>
      <c r="BS40" s="434"/>
      <c r="BT40" s="434"/>
      <c r="BU40" s="434"/>
      <c r="BV40" s="434"/>
      <c r="BW40" s="434"/>
      <c r="BX40" s="444"/>
      <c r="BY40" s="444"/>
      <c r="BZ40" s="434"/>
      <c r="CA40" s="434"/>
      <c r="CB40" s="434"/>
      <c r="CC40" s="434"/>
      <c r="CD40" s="447"/>
      <c r="CE40" s="444"/>
      <c r="CF40" s="444"/>
      <c r="CG40" s="443"/>
      <c r="CH40" s="443"/>
      <c r="CI40" s="443"/>
      <c r="CJ40" s="443"/>
      <c r="CK40" s="434"/>
      <c r="CL40" s="444"/>
      <c r="CM40" s="444"/>
      <c r="CN40" s="434"/>
      <c r="CO40" s="434"/>
      <c r="CP40" s="434"/>
      <c r="CQ40" s="434"/>
      <c r="CR40" s="434"/>
      <c r="CS40" s="444"/>
      <c r="CT40" s="444"/>
      <c r="CU40" s="434"/>
      <c r="CV40" s="434"/>
      <c r="CW40" s="434"/>
      <c r="CX40" s="434"/>
      <c r="CY40" s="445" t="s">
        <v>89</v>
      </c>
    </row>
    <row r="41" spans="1:104">
      <c r="A41" s="331" t="s">
        <v>104</v>
      </c>
      <c r="B41" s="285" t="str">
        <f>AA44</f>
        <v>•</v>
      </c>
      <c r="C41" s="277"/>
      <c r="D41" s="30"/>
      <c r="F41" s="55" t="s">
        <v>16</v>
      </c>
      <c r="G41" s="56">
        <f>AC45</f>
        <v>0</v>
      </c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425"/>
      <c r="AC41" s="110"/>
      <c r="AD41" s="110"/>
      <c r="AE41" s="110"/>
      <c r="AF41" s="110"/>
      <c r="AG41" s="110"/>
      <c r="AH41" s="110"/>
      <c r="AI41" s="180" t="s">
        <v>65</v>
      </c>
      <c r="AJ41" s="485" t="str">
        <f>AJ$1</f>
        <v>R</v>
      </c>
      <c r="AK41" s="31" t="str">
        <f t="shared" ref="AK41:AM41" si="79">AK$1</f>
        <v>1Omy</v>
      </c>
      <c r="AL41" s="32" t="str">
        <f t="shared" si="79"/>
        <v>2U</v>
      </c>
      <c r="AM41" s="33" t="str">
        <f t="shared" si="79"/>
        <v>3Ama</v>
      </c>
      <c r="AN41" s="133"/>
      <c r="AO41" s="181"/>
      <c r="AP41" s="74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8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3"/>
      <c r="BR41" s="143"/>
      <c r="BS41" s="143"/>
      <c r="BT41" s="143"/>
      <c r="BU41" s="143"/>
      <c r="BV41" s="143"/>
      <c r="BW41" s="14"/>
      <c r="BY41" s="143"/>
      <c r="BZ41" s="143"/>
      <c r="CA41" s="143"/>
      <c r="CB41" s="143"/>
      <c r="CC41" s="143"/>
      <c r="CD41" s="13"/>
      <c r="CF41" s="143"/>
      <c r="CG41" s="143"/>
      <c r="CH41" s="143"/>
      <c r="CI41" s="143"/>
      <c r="CJ41" s="143"/>
      <c r="CK41" s="13"/>
      <c r="CM41" s="143"/>
      <c r="CN41" s="143"/>
      <c r="CO41" s="143"/>
      <c r="CP41" s="143"/>
      <c r="CQ41" s="143"/>
      <c r="CR41" s="13"/>
      <c r="CT41" s="143"/>
      <c r="CU41" s="143"/>
      <c r="CV41" s="143"/>
      <c r="CW41" s="143"/>
      <c r="CX41" s="143"/>
      <c r="CY41" s="13"/>
    </row>
    <row r="42" spans="1:104">
      <c r="A42" s="452" t="str">
        <f>E42</f>
        <v/>
      </c>
      <c r="B42" s="286" t="s">
        <v>26</v>
      </c>
      <c r="C42" s="88">
        <f>AB47</f>
        <v>0</v>
      </c>
      <c r="D42" s="88">
        <f>AB49</f>
        <v>0</v>
      </c>
      <c r="E42" s="278" t="str">
        <f>IF(ISNUMBER(AB50),AB50+0.01*AB51,"")</f>
        <v/>
      </c>
      <c r="F42" s="279" t="s">
        <v>10</v>
      </c>
      <c r="G42" s="98">
        <f>AE53</f>
        <v>-2</v>
      </c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240" t="str">
        <f>$E42</f>
        <v/>
      </c>
      <c r="AA42" s="176"/>
      <c r="AB42" s="176"/>
      <c r="AC42" s="176"/>
      <c r="AD42" s="176"/>
      <c r="AE42" s="176"/>
      <c r="AF42" s="176"/>
      <c r="AG42" s="176"/>
      <c r="AH42" s="57" t="s">
        <v>215</v>
      </c>
      <c r="AI42" s="58" t="s">
        <v>12</v>
      </c>
      <c r="AJ42" s="182">
        <f>AJ46</f>
        <v>0</v>
      </c>
      <c r="AK42" s="182">
        <f t="shared" ref="AK42:AM42" si="80">AK46</f>
        <v>0</v>
      </c>
      <c r="AL42" s="182">
        <f t="shared" si="80"/>
        <v>0</v>
      </c>
      <c r="AM42" s="182">
        <f t="shared" si="80"/>
        <v>0</v>
      </c>
      <c r="AN42" s="133"/>
      <c r="AO42" s="181"/>
      <c r="AP42" s="74"/>
      <c r="AQ42" s="142"/>
      <c r="AR42" s="142"/>
      <c r="AS42" s="135"/>
      <c r="AT42" s="135"/>
      <c r="AU42" s="135"/>
      <c r="AV42" s="135"/>
      <c r="AW42" s="127"/>
      <c r="AX42" s="127"/>
      <c r="AY42" s="133"/>
      <c r="AZ42" s="133"/>
      <c r="BA42" s="133"/>
      <c r="BB42" s="133"/>
      <c r="BC42" s="166"/>
      <c r="BD42" s="127"/>
      <c r="BE42" s="127"/>
      <c r="BF42" s="142"/>
      <c r="BG42" s="183"/>
      <c r="BH42" s="183"/>
      <c r="BI42" s="133"/>
      <c r="BJ42" s="127"/>
      <c r="BK42" s="127"/>
      <c r="BL42" s="135"/>
      <c r="BM42" s="135"/>
      <c r="BN42" s="135"/>
      <c r="BO42" s="135"/>
      <c r="BP42" s="14"/>
      <c r="BQ42" s="127"/>
      <c r="BR42" s="127"/>
      <c r="BS42" s="133"/>
      <c r="BT42" s="133"/>
      <c r="BU42" s="133"/>
      <c r="BV42" s="133"/>
      <c r="BW42" s="14"/>
      <c r="BX42" s="127"/>
      <c r="BY42" s="127"/>
      <c r="BZ42" s="133"/>
      <c r="CA42" s="133"/>
      <c r="CB42" s="133"/>
      <c r="CC42" s="133"/>
      <c r="CD42" s="13"/>
      <c r="CE42" s="127"/>
      <c r="CF42" s="127"/>
      <c r="CG42" s="135"/>
      <c r="CH42" s="135"/>
      <c r="CI42" s="135"/>
      <c r="CJ42" s="135"/>
      <c r="CK42" s="14"/>
      <c r="CL42" s="127"/>
      <c r="CM42" s="127"/>
      <c r="CN42" s="133"/>
      <c r="CO42" s="133"/>
      <c r="CP42" s="133"/>
      <c r="CQ42" s="133"/>
      <c r="CR42" s="14"/>
      <c r="CS42" s="127"/>
      <c r="CT42" s="127"/>
      <c r="CU42" s="133"/>
      <c r="CV42" s="133"/>
      <c r="CW42" s="133"/>
      <c r="CX42" s="133"/>
      <c r="CY42" s="14"/>
    </row>
    <row r="43" spans="1:104" ht="13.5" thickBot="1">
      <c r="A43" s="457" t="s">
        <v>84</v>
      </c>
      <c r="B43" s="280">
        <f>AB48</f>
        <v>0</v>
      </c>
      <c r="C43" s="281" t="s">
        <v>35</v>
      </c>
      <c r="D43" s="281" t="s">
        <v>181</v>
      </c>
      <c r="E43" s="22">
        <f>E44/G44</f>
        <v>0</v>
      </c>
      <c r="F43" s="279" t="s">
        <v>11</v>
      </c>
      <c r="G43" s="99">
        <f>AE54</f>
        <v>2.5000000000000001E-2</v>
      </c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463" t="s">
        <v>80</v>
      </c>
      <c r="AA43" s="133" t="s">
        <v>83</v>
      </c>
      <c r="AB43" s="51"/>
      <c r="AC43" s="110" t="str">
        <f>$G$3</f>
        <v>DatLab 7</v>
      </c>
      <c r="AD43" s="51"/>
      <c r="AE43" s="51"/>
      <c r="AF43" s="96"/>
      <c r="AG43" s="51"/>
      <c r="AH43" s="59" t="s">
        <v>8</v>
      </c>
      <c r="AI43" s="59" t="s">
        <v>183</v>
      </c>
      <c r="AJ43" s="60">
        <f>$E43-($E43*AJ42/1000)/2</f>
        <v>0</v>
      </c>
      <c r="AK43" s="60">
        <f>$E43-($E43*(SUM(AJ42:AK42))/1000)/2</f>
        <v>0</v>
      </c>
      <c r="AL43" s="60">
        <f>$E43-($E43*(SUM(AJ42:AL42))/1000)/2</f>
        <v>0</v>
      </c>
      <c r="AM43" s="60">
        <f>$E43-($E43*(SUM(AJ42:AM42))/1000)/2</f>
        <v>0</v>
      </c>
      <c r="AN43" s="133"/>
      <c r="AO43" s="181"/>
      <c r="AP43" s="74"/>
      <c r="AQ43" s="142"/>
      <c r="AR43" s="142"/>
      <c r="AS43" s="135"/>
      <c r="AT43" s="135"/>
      <c r="AU43" s="135"/>
      <c r="AV43" s="135"/>
      <c r="AW43" s="127"/>
      <c r="AX43" s="127"/>
      <c r="AY43" s="133"/>
      <c r="AZ43" s="133"/>
      <c r="BA43" s="133"/>
      <c r="BB43" s="133"/>
      <c r="BC43" s="166"/>
      <c r="BD43" s="127"/>
      <c r="BE43" s="127"/>
      <c r="BF43" s="142"/>
      <c r="BG43" s="183"/>
      <c r="BH43" s="183"/>
      <c r="BI43" s="133"/>
      <c r="BJ43" s="127"/>
      <c r="BK43" s="127"/>
      <c r="BL43" s="135"/>
      <c r="BM43" s="135"/>
      <c r="BN43" s="135"/>
      <c r="BO43" s="135"/>
      <c r="BP43" s="14"/>
      <c r="BQ43" s="127"/>
      <c r="BR43" s="127"/>
      <c r="BS43" s="133"/>
      <c r="BT43" s="133"/>
      <c r="BU43" s="133"/>
      <c r="BV43" s="133"/>
      <c r="BW43" s="14"/>
      <c r="BX43" s="127"/>
      <c r="BY43" s="127"/>
      <c r="BZ43" s="133"/>
      <c r="CA43" s="133"/>
      <c r="CB43" s="133"/>
      <c r="CC43" s="133"/>
      <c r="CD43" s="13"/>
      <c r="CE43" s="127"/>
      <c r="CF43" s="127"/>
      <c r="CG43" s="135"/>
      <c r="CH43" s="135"/>
      <c r="CI43" s="135"/>
      <c r="CJ43" s="135"/>
      <c r="CK43" s="14"/>
      <c r="CL43" s="127"/>
      <c r="CM43" s="127"/>
      <c r="CN43" s="133"/>
      <c r="CO43" s="133"/>
      <c r="CP43" s="133"/>
      <c r="CQ43" s="133"/>
      <c r="CR43" s="14"/>
      <c r="CS43" s="127"/>
      <c r="CT43" s="127"/>
      <c r="CU43" s="133"/>
      <c r="CV43" s="133"/>
      <c r="CW43" s="133"/>
      <c r="CX43" s="133"/>
      <c r="CY43" s="14"/>
      <c r="CZ43" s="10" t="s">
        <v>9</v>
      </c>
    </row>
    <row r="44" spans="1:104" ht="14.25" thickTop="1" thickBot="1">
      <c r="A44" s="184"/>
      <c r="B44" s="282">
        <f>AB46</f>
        <v>0</v>
      </c>
      <c r="C44" s="283" t="s">
        <v>7</v>
      </c>
      <c r="D44" s="283" t="s">
        <v>182</v>
      </c>
      <c r="E44" s="100">
        <f>AB53</f>
        <v>0</v>
      </c>
      <c r="F44" s="284" t="s">
        <v>36</v>
      </c>
      <c r="G44" s="62">
        <f>AB54</f>
        <v>2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241" t="s">
        <v>33</v>
      </c>
      <c r="AA44" s="211" t="s">
        <v>177</v>
      </c>
      <c r="AB44" s="242"/>
      <c r="AC44" s="242"/>
      <c r="AD44" s="242"/>
      <c r="AE44" s="242"/>
      <c r="AF44" s="243"/>
      <c r="AG44" s="117"/>
      <c r="AH44" s="117"/>
      <c r="AI44" s="117"/>
      <c r="AJ44" s="117"/>
      <c r="AK44" s="117"/>
      <c r="AL44" s="117"/>
      <c r="AM44" s="117"/>
      <c r="AP44" s="74"/>
      <c r="AS44" s="135"/>
      <c r="AT44" s="135"/>
      <c r="AU44" s="135"/>
      <c r="AV44" s="135"/>
      <c r="BC44" s="166"/>
      <c r="BD44" s="127"/>
      <c r="BE44" s="127"/>
      <c r="BF44" s="142"/>
      <c r="BG44" s="183"/>
      <c r="BH44" s="183"/>
      <c r="BI44" s="133"/>
      <c r="BJ44" s="127"/>
      <c r="BK44" s="127"/>
      <c r="BL44" s="135"/>
      <c r="BM44" s="135"/>
      <c r="BN44" s="135"/>
      <c r="BO44" s="135"/>
      <c r="BP44" s="14"/>
      <c r="BQ44" s="127"/>
      <c r="BR44" s="127"/>
      <c r="BS44" s="133"/>
      <c r="BT44" s="133"/>
      <c r="BU44" s="133"/>
      <c r="BV44" s="133"/>
      <c r="BW44" s="14"/>
      <c r="BX44" s="127"/>
      <c r="BY44" s="127"/>
      <c r="BZ44" s="133"/>
      <c r="CA44" s="133"/>
      <c r="CB44" s="133"/>
      <c r="CC44" s="133"/>
      <c r="CD44" s="13"/>
      <c r="CE44" s="127"/>
      <c r="CF44" s="127"/>
      <c r="CG44" s="135"/>
      <c r="CH44" s="135"/>
      <c r="CI44" s="135"/>
      <c r="CJ44" s="135"/>
      <c r="CK44" s="14"/>
      <c r="CL44" s="127"/>
      <c r="CM44" s="127"/>
      <c r="CN44" s="133"/>
      <c r="CO44" s="133"/>
      <c r="CP44" s="133"/>
      <c r="CQ44" s="133"/>
      <c r="CR44" s="14"/>
      <c r="CS44" s="127"/>
      <c r="CT44" s="127"/>
      <c r="CU44" s="133"/>
      <c r="CV44" s="133"/>
      <c r="CW44" s="133"/>
      <c r="CX44" s="133"/>
      <c r="CY44" s="14"/>
      <c r="CZ44" s="101" t="s">
        <v>66</v>
      </c>
    </row>
    <row r="45" spans="1:104" ht="13.5" thickBot="1">
      <c r="A45" s="83" t="s">
        <v>69</v>
      </c>
      <c r="B45" s="411"/>
      <c r="C45" s="134"/>
      <c r="D45" s="307"/>
      <c r="E45" s="307"/>
      <c r="F45" s="469" t="s">
        <v>166</v>
      </c>
      <c r="G45" s="469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AA45" s="269"/>
      <c r="AB45" s="244" t="s">
        <v>56</v>
      </c>
      <c r="AC45" s="245"/>
      <c r="AD45" s="246" t="s">
        <v>37</v>
      </c>
      <c r="AE45" s="247" t="s">
        <v>38</v>
      </c>
      <c r="AF45" s="248"/>
      <c r="AG45" s="102"/>
      <c r="AH45" s="15"/>
      <c r="AI45" s="15"/>
      <c r="AJ45" s="485"/>
      <c r="AK45" s="31"/>
      <c r="AL45" s="32"/>
      <c r="AM45" s="33"/>
      <c r="AN45" s="133"/>
      <c r="AO45" s="181"/>
      <c r="AP45" s="74"/>
      <c r="AS45" s="135"/>
      <c r="AT45" s="135"/>
      <c r="AU45" s="135"/>
      <c r="AV45" s="135"/>
      <c r="AW45" s="127"/>
      <c r="AX45" s="127"/>
      <c r="AY45" s="133"/>
      <c r="AZ45" s="133"/>
      <c r="BA45" s="133"/>
      <c r="BB45" s="133"/>
      <c r="BC45" s="166"/>
      <c r="BD45" s="127"/>
      <c r="BE45" s="127"/>
      <c r="BF45" s="142"/>
      <c r="BG45" s="183"/>
      <c r="BH45" s="183"/>
      <c r="BI45" s="133"/>
      <c r="BJ45" s="127"/>
      <c r="BK45" s="127"/>
      <c r="BL45" s="135"/>
      <c r="BM45" s="135"/>
      <c r="BN45" s="135"/>
      <c r="BO45" s="135"/>
      <c r="BP45" s="14"/>
      <c r="BQ45" s="127"/>
      <c r="BR45" s="127"/>
      <c r="BS45" s="133"/>
      <c r="BT45" s="133"/>
      <c r="BU45" s="133"/>
      <c r="BV45" s="133"/>
      <c r="BW45" s="14"/>
      <c r="BX45" s="127"/>
      <c r="BY45" s="127"/>
      <c r="BZ45" s="133"/>
      <c r="CA45" s="133"/>
      <c r="CB45" s="133"/>
      <c r="CC45" s="133"/>
      <c r="CD45" s="13"/>
      <c r="CE45" s="127"/>
      <c r="CF45" s="127"/>
      <c r="CG45" s="135"/>
      <c r="CH45" s="135"/>
      <c r="CI45" s="135"/>
      <c r="CJ45" s="135"/>
      <c r="CK45" s="14"/>
      <c r="CL45" s="127"/>
      <c r="CM45" s="127"/>
      <c r="CN45" s="133"/>
      <c r="CO45" s="133"/>
      <c r="CP45" s="133"/>
      <c r="CQ45" s="133"/>
      <c r="CR45" s="14"/>
      <c r="CS45" s="127"/>
      <c r="CT45" s="127"/>
      <c r="CU45" s="133"/>
      <c r="CV45" s="133"/>
      <c r="CW45" s="133"/>
      <c r="CX45" s="133"/>
      <c r="CY45" s="14"/>
    </row>
    <row r="46" spans="1:104">
      <c r="A46" s="9" t="s">
        <v>70</v>
      </c>
      <c r="B46" s="83"/>
      <c r="C46" s="13"/>
      <c r="D46" s="185"/>
      <c r="E46" s="8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26"/>
      <c r="AA46" s="270" t="s">
        <v>39</v>
      </c>
      <c r="AB46" s="249"/>
      <c r="AC46" s="250"/>
      <c r="AD46" s="251" t="s">
        <v>40</v>
      </c>
      <c r="AE46" s="247"/>
      <c r="AF46" s="252"/>
      <c r="AG46" s="102"/>
      <c r="AH46" s="186"/>
      <c r="AI46" s="186"/>
      <c r="AJ46" s="133"/>
      <c r="AK46" s="133"/>
      <c r="AL46" s="133"/>
      <c r="AM46" s="133"/>
      <c r="AN46" s="133"/>
      <c r="AO46" s="181"/>
      <c r="AP46" s="74"/>
      <c r="AQ46" s="64" t="s">
        <v>17</v>
      </c>
      <c r="AR46" s="187"/>
      <c r="AS46" s="135"/>
      <c r="AT46" s="135"/>
      <c r="AU46" s="135"/>
      <c r="AV46" s="135"/>
      <c r="AW46" s="127"/>
      <c r="AX46" s="127"/>
      <c r="AY46" s="133"/>
      <c r="AZ46" s="133"/>
      <c r="BA46" s="133"/>
      <c r="BB46" s="133"/>
      <c r="BC46" s="166"/>
      <c r="BD46" s="127"/>
      <c r="BE46" s="127"/>
      <c r="BF46" s="142"/>
      <c r="BG46" s="183"/>
      <c r="BH46" s="183"/>
      <c r="BI46" s="133"/>
      <c r="BJ46" s="127"/>
      <c r="BK46" s="127"/>
      <c r="BL46" s="135"/>
      <c r="BM46" s="135"/>
      <c r="BN46" s="135"/>
      <c r="BO46" s="135"/>
      <c r="BP46" s="14"/>
      <c r="BQ46" s="127"/>
      <c r="BR46" s="127"/>
      <c r="BS46" s="133"/>
      <c r="BT46" s="133"/>
      <c r="BU46" s="133"/>
      <c r="BV46" s="133"/>
      <c r="BW46" s="14"/>
      <c r="BX46" s="127"/>
      <c r="BY46" s="127"/>
      <c r="BZ46" s="133"/>
      <c r="CA46" s="133"/>
      <c r="CB46" s="133"/>
      <c r="CC46" s="133"/>
      <c r="CD46" s="13"/>
      <c r="CE46" s="127"/>
      <c r="CF46" s="127"/>
      <c r="CG46" s="135"/>
      <c r="CH46" s="135"/>
      <c r="CI46" s="135"/>
      <c r="CJ46" s="135"/>
      <c r="CK46" s="14"/>
      <c r="CL46" s="127"/>
      <c r="CM46" s="127"/>
      <c r="CN46" s="133"/>
      <c r="CO46" s="133"/>
      <c r="CP46" s="133"/>
      <c r="CQ46" s="133"/>
      <c r="CR46" s="14"/>
      <c r="CS46" s="127"/>
      <c r="CT46" s="127"/>
      <c r="CU46" s="133"/>
      <c r="CV46" s="133"/>
      <c r="CW46" s="133"/>
      <c r="CX46" s="133"/>
      <c r="CY46" s="14"/>
    </row>
    <row r="47" spans="1:104" ht="13.5" thickBot="1">
      <c r="A47" s="83"/>
      <c r="B47" s="83"/>
      <c r="C47" s="83"/>
      <c r="D47" s="85"/>
      <c r="E47" s="84"/>
      <c r="F47" s="86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26"/>
      <c r="AA47" s="271" t="s">
        <v>41</v>
      </c>
      <c r="AB47" s="253"/>
      <c r="AC47" s="254"/>
      <c r="AD47" s="158" t="s">
        <v>42</v>
      </c>
      <c r="AE47" s="117"/>
      <c r="AF47" s="255"/>
      <c r="AG47" s="14"/>
      <c r="AH47" s="186"/>
      <c r="AI47" s="186"/>
      <c r="AJ47" s="188"/>
      <c r="AK47" s="188"/>
      <c r="AL47" s="188"/>
      <c r="AM47" s="188"/>
      <c r="AN47" s="133"/>
      <c r="AO47" s="181"/>
      <c r="AP47" s="74"/>
      <c r="AQ47" s="65" t="s">
        <v>43</v>
      </c>
      <c r="AR47" s="66"/>
      <c r="AS47" s="135"/>
      <c r="AT47" s="135"/>
      <c r="AU47" s="135"/>
      <c r="AV47" s="135"/>
      <c r="AW47" s="127"/>
      <c r="AX47" s="127"/>
      <c r="AY47" s="133"/>
      <c r="AZ47" s="133"/>
      <c r="BA47" s="133"/>
      <c r="BB47" s="133"/>
      <c r="BC47" s="166"/>
      <c r="BD47" s="127"/>
      <c r="BE47" s="127"/>
      <c r="BF47" s="142"/>
      <c r="BG47" s="183"/>
      <c r="BH47" s="183"/>
      <c r="BI47" s="133"/>
      <c r="BJ47" s="127"/>
      <c r="BK47" s="127"/>
      <c r="BL47" s="135"/>
      <c r="BM47" s="135"/>
      <c r="BN47" s="135"/>
      <c r="BO47" s="135"/>
      <c r="BP47" s="14"/>
      <c r="BQ47" s="127"/>
      <c r="BR47" s="127"/>
      <c r="BS47" s="133"/>
      <c r="BT47" s="133"/>
      <c r="BU47" s="133"/>
      <c r="BV47" s="133"/>
      <c r="BW47" s="14"/>
      <c r="BX47" s="127"/>
      <c r="BY47" s="127"/>
      <c r="BZ47" s="133"/>
      <c r="CA47" s="133"/>
      <c r="CB47" s="133"/>
      <c r="CC47" s="133"/>
      <c r="CD47" s="13"/>
      <c r="CE47" s="127"/>
      <c r="CF47" s="127"/>
      <c r="CG47" s="135"/>
      <c r="CH47" s="135"/>
      <c r="CI47" s="135"/>
      <c r="CJ47" s="135"/>
      <c r="CK47" s="14"/>
      <c r="CL47" s="127"/>
      <c r="CM47" s="127"/>
      <c r="CN47" s="133"/>
      <c r="CO47" s="133"/>
      <c r="CP47" s="133"/>
      <c r="CQ47" s="133"/>
      <c r="CR47" s="14"/>
      <c r="CS47" s="127"/>
      <c r="CT47" s="127"/>
      <c r="CU47" s="133"/>
      <c r="CV47" s="133"/>
      <c r="CW47" s="133"/>
      <c r="CX47" s="133"/>
      <c r="CY47" s="14"/>
    </row>
    <row r="48" spans="1:104">
      <c r="A48" s="83"/>
      <c r="B48" s="83"/>
      <c r="C48" s="83"/>
      <c r="D48" s="85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26"/>
      <c r="AA48" s="271" t="s">
        <v>120</v>
      </c>
      <c r="AB48" s="253"/>
      <c r="AC48" s="254"/>
      <c r="AD48" s="158" t="s">
        <v>44</v>
      </c>
      <c r="AE48" s="117"/>
      <c r="AF48" s="255"/>
      <c r="AG48" s="14"/>
      <c r="AH48" s="186"/>
      <c r="AI48" s="188"/>
      <c r="AJ48" s="188"/>
      <c r="AK48" s="188"/>
      <c r="AL48" s="188"/>
      <c r="AM48" s="188"/>
      <c r="AP48" s="74"/>
      <c r="AQ48" s="67" t="s">
        <v>188</v>
      </c>
      <c r="AR48" s="68" t="s">
        <v>189</v>
      </c>
      <c r="AS48" s="135"/>
      <c r="AT48" s="135"/>
      <c r="AU48" s="135"/>
      <c r="AV48" s="135"/>
      <c r="AW48" s="127"/>
      <c r="AX48" s="127"/>
      <c r="AY48" s="133"/>
      <c r="AZ48" s="133"/>
      <c r="BA48" s="133"/>
      <c r="BB48" s="133"/>
      <c r="BC48" s="166"/>
      <c r="BD48" s="127"/>
      <c r="BE48" s="127"/>
      <c r="BF48" s="142"/>
      <c r="BG48" s="183"/>
      <c r="BH48" s="183"/>
      <c r="BI48" s="133"/>
      <c r="BJ48" s="127"/>
      <c r="BK48" s="127"/>
      <c r="BL48" s="135"/>
      <c r="BM48" s="135"/>
      <c r="BN48" s="135"/>
      <c r="BO48" s="135"/>
      <c r="BP48" s="14"/>
      <c r="BQ48" s="127"/>
      <c r="BR48" s="127"/>
      <c r="BS48" s="133"/>
      <c r="BT48" s="133"/>
      <c r="BU48" s="133"/>
      <c r="BV48" s="133"/>
      <c r="BW48" s="14"/>
      <c r="BX48" s="127"/>
      <c r="BY48" s="127"/>
      <c r="BZ48" s="133"/>
      <c r="CA48" s="133"/>
      <c r="CB48" s="133"/>
      <c r="CC48" s="133"/>
      <c r="CD48" s="13"/>
      <c r="CE48" s="127"/>
      <c r="CF48" s="127"/>
      <c r="CG48" s="135"/>
      <c r="CH48" s="135"/>
      <c r="CI48" s="135"/>
      <c r="CJ48" s="135"/>
      <c r="CK48" s="14"/>
      <c r="CL48" s="127"/>
      <c r="CM48" s="127"/>
      <c r="CN48" s="133"/>
      <c r="CO48" s="133"/>
      <c r="CP48" s="133"/>
      <c r="CQ48" s="133"/>
      <c r="CR48" s="14"/>
      <c r="CS48" s="127"/>
      <c r="CT48" s="127"/>
      <c r="CU48" s="133"/>
      <c r="CV48" s="133"/>
      <c r="CW48" s="133"/>
      <c r="CX48" s="133"/>
      <c r="CY48" s="14"/>
    </row>
    <row r="49" spans="1:104" ht="13.5" thickBot="1">
      <c r="A49" s="83"/>
      <c r="B49" s="83"/>
      <c r="C49" s="83"/>
      <c r="D49" s="83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26"/>
      <c r="AA49" s="271" t="s">
        <v>28</v>
      </c>
      <c r="AB49" s="197"/>
      <c r="AC49" s="254"/>
      <c r="AD49" s="158" t="s">
        <v>45</v>
      </c>
      <c r="AE49" s="117"/>
      <c r="AF49" s="255"/>
      <c r="AG49" s="177"/>
      <c r="AH49" s="189"/>
      <c r="AI49" s="190"/>
      <c r="AJ49" s="189"/>
      <c r="AK49" s="189"/>
      <c r="AL49" s="189"/>
      <c r="AM49" s="189"/>
      <c r="AP49" s="74"/>
      <c r="AQ49" s="69" t="str">
        <f>BN51</f>
        <v/>
      </c>
      <c r="AR49" s="70" t="str">
        <f>BO51</f>
        <v/>
      </c>
      <c r="AS49" s="135"/>
      <c r="AT49" s="135"/>
      <c r="AU49" s="135"/>
      <c r="AV49" s="135"/>
      <c r="AW49" s="127"/>
      <c r="AX49" s="127"/>
      <c r="AY49" s="133"/>
      <c r="AZ49" s="133"/>
      <c r="BA49" s="133"/>
      <c r="BB49" s="133"/>
      <c r="BC49" s="166"/>
      <c r="BD49" s="127"/>
      <c r="BE49" s="127"/>
      <c r="BF49" s="142"/>
      <c r="BG49" s="183"/>
      <c r="BH49" s="183"/>
      <c r="BI49" s="133"/>
      <c r="BJ49" s="127"/>
      <c r="BK49" s="127"/>
      <c r="BL49" s="135"/>
      <c r="BM49" s="135"/>
      <c r="BN49" s="135"/>
      <c r="BO49" s="135"/>
      <c r="BP49" s="14"/>
      <c r="BQ49" s="127"/>
      <c r="BR49" s="127"/>
      <c r="BS49" s="133"/>
      <c r="BT49" s="133"/>
      <c r="BU49" s="133"/>
      <c r="BV49" s="133"/>
      <c r="BW49" s="14"/>
      <c r="BX49" s="127"/>
      <c r="BY49" s="127"/>
      <c r="BZ49" s="133"/>
      <c r="CA49" s="133"/>
      <c r="CB49" s="133"/>
      <c r="CC49" s="133"/>
      <c r="CD49" s="13"/>
      <c r="CE49" s="127"/>
      <c r="CF49" s="127"/>
      <c r="CG49" s="135"/>
      <c r="CH49" s="135"/>
      <c r="CI49" s="135"/>
      <c r="CJ49" s="135"/>
      <c r="CK49" s="14"/>
      <c r="CL49" s="127"/>
      <c r="CM49" s="127"/>
      <c r="CN49" s="133"/>
      <c r="CO49" s="133"/>
      <c r="CP49" s="133"/>
      <c r="CQ49" s="133"/>
      <c r="CR49" s="14"/>
      <c r="CS49" s="127"/>
      <c r="CT49" s="127"/>
      <c r="CU49" s="133"/>
      <c r="CV49" s="133"/>
      <c r="CW49" s="133"/>
      <c r="CX49" s="133"/>
      <c r="CY49" s="14"/>
    </row>
    <row r="50" spans="1:104">
      <c r="A50" s="83"/>
      <c r="B50" s="87"/>
      <c r="C50" s="87"/>
      <c r="D50" s="87"/>
      <c r="E50" s="145"/>
      <c r="F50" s="145"/>
      <c r="G50" s="87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6"/>
      <c r="AA50" s="271" t="s">
        <v>46</v>
      </c>
      <c r="AB50" s="256"/>
      <c r="AC50" s="254"/>
      <c r="AD50" s="158" t="s">
        <v>47</v>
      </c>
      <c r="AE50" s="117"/>
      <c r="AF50" s="255"/>
      <c r="AG50" s="103"/>
      <c r="AH50" s="104"/>
      <c r="AI50" s="16"/>
      <c r="AJ50" s="71"/>
      <c r="AK50" s="71"/>
      <c r="AL50" s="71"/>
      <c r="AM50" s="71"/>
      <c r="AP50" s="454"/>
      <c r="AQ50" s="113" t="s">
        <v>14</v>
      </c>
      <c r="AR50" s="113" t="s">
        <v>13</v>
      </c>
      <c r="AS50" s="485" t="str">
        <f>AS$1</f>
        <v>R</v>
      </c>
      <c r="AT50" s="31" t="str">
        <f t="shared" ref="AT50:AV50" si="81">AT$1</f>
        <v>1Omy</v>
      </c>
      <c r="AU50" s="32" t="str">
        <f t="shared" si="81"/>
        <v>2U</v>
      </c>
      <c r="AV50" s="33" t="str">
        <f t="shared" si="81"/>
        <v>3Ama</v>
      </c>
      <c r="AW50" s="113" t="str">
        <f>AQ50</f>
        <v>Quantity</v>
      </c>
      <c r="AX50" s="113" t="str">
        <f>AR50</f>
        <v>Units</v>
      </c>
      <c r="AY50" s="485">
        <f>AJ45</f>
        <v>0</v>
      </c>
      <c r="AZ50" s="31">
        <f>AK45</f>
        <v>0</v>
      </c>
      <c r="BA50" s="32">
        <f>AL45</f>
        <v>0</v>
      </c>
      <c r="BB50" s="33">
        <f>AM45</f>
        <v>0</v>
      </c>
      <c r="BC50" s="166"/>
      <c r="BD50" s="34" t="s">
        <v>27</v>
      </c>
      <c r="BE50" s="34" t="s">
        <v>28</v>
      </c>
      <c r="BF50" s="35" t="s">
        <v>120</v>
      </c>
      <c r="BG50" s="72" t="s">
        <v>26</v>
      </c>
      <c r="BH50" s="72"/>
      <c r="BI50" s="36" t="s">
        <v>7</v>
      </c>
      <c r="BJ50" s="113" t="str">
        <f>$AQ50</f>
        <v>Quantity</v>
      </c>
      <c r="BK50" s="113" t="str">
        <f>$AR50</f>
        <v>Units</v>
      </c>
      <c r="BL50" s="485" t="str">
        <f>BL$1</f>
        <v>R</v>
      </c>
      <c r="BM50" s="31" t="str">
        <f t="shared" ref="BM50:BO50" si="82">BM$1</f>
        <v>1Omy</v>
      </c>
      <c r="BN50" s="32" t="str">
        <f t="shared" si="82"/>
        <v>2U</v>
      </c>
      <c r="BO50" s="33" t="str">
        <f t="shared" si="82"/>
        <v>3Ama</v>
      </c>
      <c r="BP50" s="191"/>
      <c r="BQ50" s="113" t="str">
        <f>$AQ50</f>
        <v>Quantity</v>
      </c>
      <c r="BR50" s="113" t="str">
        <f>$AR50</f>
        <v>Units</v>
      </c>
      <c r="BS50" s="485" t="str">
        <f>BS$1</f>
        <v>R</v>
      </c>
      <c r="BT50" s="31" t="str">
        <f t="shared" ref="BT50:BV50" si="83">BT$1</f>
        <v>1Omy</v>
      </c>
      <c r="BU50" s="32" t="str">
        <f t="shared" si="83"/>
        <v>2U</v>
      </c>
      <c r="BV50" s="33" t="str">
        <f t="shared" si="83"/>
        <v>3Ama</v>
      </c>
      <c r="BW50" s="191"/>
      <c r="BX50" s="113" t="str">
        <f>$AQ50</f>
        <v>Quantity</v>
      </c>
      <c r="BY50" s="113" t="str">
        <f>$AR50</f>
        <v>Units</v>
      </c>
      <c r="BZ50" s="485" t="str">
        <f>BZ$1</f>
        <v>1-R/U</v>
      </c>
      <c r="CA50" s="31" t="str">
        <f t="shared" ref="CA50:CC50" si="84">CA$1</f>
        <v>1-Omy/R</v>
      </c>
      <c r="CB50" s="32" t="str">
        <f t="shared" si="84"/>
        <v>1-Omy/U</v>
      </c>
      <c r="CC50" s="33" t="str">
        <f t="shared" si="84"/>
        <v>1-ROX/U</v>
      </c>
      <c r="CD50" s="191"/>
      <c r="CE50" s="113" t="str">
        <f>$AQ50</f>
        <v>Quantity</v>
      </c>
      <c r="CF50" s="113" t="str">
        <f>$AR50</f>
        <v>Units</v>
      </c>
      <c r="CG50" s="485" t="str">
        <f>CG$1</f>
        <v>R</v>
      </c>
      <c r="CH50" s="31" t="str">
        <f t="shared" ref="CH50:CJ50" si="85">CH$1</f>
        <v>1Omy</v>
      </c>
      <c r="CI50" s="32" t="str">
        <f t="shared" si="85"/>
        <v>2U</v>
      </c>
      <c r="CJ50" s="33" t="str">
        <f t="shared" si="85"/>
        <v>3Ama</v>
      </c>
      <c r="CK50" s="191"/>
      <c r="CL50" s="113" t="str">
        <f>$AQ50</f>
        <v>Quantity</v>
      </c>
      <c r="CM50" s="113" t="str">
        <f>$AR50</f>
        <v>Units</v>
      </c>
      <c r="CN50" s="485" t="str">
        <f>CN$1</f>
        <v>R</v>
      </c>
      <c r="CO50" s="31" t="str">
        <f t="shared" ref="CO50:CQ50" si="86">CO$1</f>
        <v>1Omy</v>
      </c>
      <c r="CP50" s="32" t="str">
        <f t="shared" si="86"/>
        <v>2U</v>
      </c>
      <c r="CQ50" s="33" t="str">
        <f t="shared" si="86"/>
        <v>3Ama</v>
      </c>
      <c r="CR50" s="191"/>
      <c r="CS50" s="113" t="str">
        <f>$AQ50</f>
        <v>Quantity</v>
      </c>
      <c r="CT50" s="113" t="str">
        <f>$AR50</f>
        <v>Units</v>
      </c>
      <c r="CU50" s="485" t="str">
        <f>CU$1</f>
        <v>1-R/U</v>
      </c>
      <c r="CV50" s="31" t="str">
        <f t="shared" ref="CV50:CX50" si="87">CV$1</f>
        <v>1-Omy/R</v>
      </c>
      <c r="CW50" s="32" t="str">
        <f t="shared" si="87"/>
        <v>1-Omy/U</v>
      </c>
      <c r="CX50" s="33" t="str">
        <f t="shared" si="87"/>
        <v>1-ROX/U</v>
      </c>
      <c r="CY50" s="14"/>
    </row>
    <row r="51" spans="1:104">
      <c r="A51" s="83"/>
      <c r="B51" s="83"/>
      <c r="C51" s="83"/>
      <c r="D51" s="83"/>
      <c r="E51" s="14"/>
      <c r="F51" s="14"/>
      <c r="G51" s="83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16"/>
      <c r="AA51" s="271" t="s">
        <v>48</v>
      </c>
      <c r="AB51" s="257"/>
      <c r="AC51" s="254"/>
      <c r="AD51" s="158" t="s">
        <v>49</v>
      </c>
      <c r="AE51" s="117"/>
      <c r="AF51" s="255"/>
      <c r="AG51" s="105"/>
      <c r="AH51" s="106"/>
      <c r="AI51" s="17"/>
      <c r="AJ51" s="8"/>
      <c r="AK51" s="8"/>
      <c r="AL51" s="8"/>
      <c r="AM51" s="8"/>
      <c r="AP51" s="455" t="str">
        <f>E42</f>
        <v/>
      </c>
      <c r="AQ51" s="488" t="s">
        <v>5</v>
      </c>
      <c r="AR51" s="37" t="s">
        <v>4</v>
      </c>
      <c r="AS51" s="21" t="str">
        <f>IF(ISNUMBER(AJ51),AJ51-($G43*AJ50+$G42),"")</f>
        <v/>
      </c>
      <c r="AT51" s="21" t="str">
        <f>IF(ISNUMBER(AK51),AK51-($G43*AK50+$G42),"")</f>
        <v/>
      </c>
      <c r="AU51" s="21" t="str">
        <f>IF(ISNUMBER(AL51),AL51-($G43*AL50+$G42),"")</f>
        <v/>
      </c>
      <c r="AV51" s="21" t="str">
        <f>IF(ISNUMBER(AM51),AM51-($G43*AM50+$G42),"")</f>
        <v/>
      </c>
      <c r="AW51" s="107">
        <f>$AH50</f>
        <v>0</v>
      </c>
      <c r="AX51" s="107">
        <f>$AI50</f>
        <v>0</v>
      </c>
      <c r="AY51" s="73" t="str">
        <f>IF(ISNUMBER(AJ50),AJ50,"")</f>
        <v/>
      </c>
      <c r="AZ51" s="73" t="str">
        <f>IF(ISNUMBER(AK50),AK50,"")</f>
        <v/>
      </c>
      <c r="BA51" s="73" t="str">
        <f>IF(ISNUMBER(AL50),AL50,"")</f>
        <v/>
      </c>
      <c r="BB51" s="73" t="str">
        <f t="shared" ref="BB51" si="88">IF(ISNUMBER(AM50),AM50,"")</f>
        <v/>
      </c>
      <c r="BC51" s="166"/>
      <c r="BD51" s="176" t="str">
        <f>$AA44</f>
        <v>•</v>
      </c>
      <c r="BE51" s="193">
        <f>$D42</f>
        <v>0</v>
      </c>
      <c r="BF51" s="124">
        <f>$B43</f>
        <v>0</v>
      </c>
      <c r="BG51" s="194" t="str">
        <f>$E42</f>
        <v/>
      </c>
      <c r="BH51" s="195"/>
      <c r="BI51" s="196" t="str">
        <f>IF(ISNUMBER($AB53),$AB53,"")</f>
        <v/>
      </c>
      <c r="BJ51" s="489" t="str">
        <f>AH2</f>
        <v>O2 flow per cells</v>
      </c>
      <c r="BK51" s="489" t="str">
        <f>AI2</f>
        <v>pmol/(s*Mill)</v>
      </c>
      <c r="BL51" s="7" t="str">
        <f>IF(ISNUMBER(AS51),AS51/AJ43,"")</f>
        <v/>
      </c>
      <c r="BM51" s="7" t="str">
        <f>IF(ISNUMBER(AT51),AT51/AK43,"")</f>
        <v/>
      </c>
      <c r="BN51" s="7" t="str">
        <f>IF(ISNUMBER(AU51),AU51/AL43,"")</f>
        <v/>
      </c>
      <c r="BO51" s="7" t="str">
        <f>IF(ISNUMBER(AV51),AV51/AM43,"")</f>
        <v/>
      </c>
      <c r="BP51" s="194" t="str">
        <f>$E42</f>
        <v/>
      </c>
      <c r="BQ51" s="6" t="s">
        <v>19</v>
      </c>
      <c r="BR51" s="6" t="s">
        <v>20</v>
      </c>
      <c r="BS51" s="5" t="str">
        <f>IF(ISNUMBER(BL51),BL51/$AQ49,"")</f>
        <v/>
      </c>
      <c r="BT51" s="5" t="str">
        <f>IF(ISNUMBER(BM51),BM51/$AQ49,"")</f>
        <v/>
      </c>
      <c r="BU51" s="5" t="str">
        <f t="shared" ref="BU51" si="89">IF(ISNUMBER(BN51),BN51/$AQ49,"")</f>
        <v/>
      </c>
      <c r="BV51" s="5" t="str">
        <f>IF(ISNUMBER(BO51),BO51/$AQ49,"")</f>
        <v/>
      </c>
      <c r="BW51" s="194" t="str">
        <f>$E42</f>
        <v/>
      </c>
      <c r="BX51" s="6" t="s">
        <v>18</v>
      </c>
      <c r="BY51" s="6" t="s">
        <v>21</v>
      </c>
      <c r="BZ51" s="5" t="str">
        <f>IF(ISNUMBER(BN51),1-BL51/BN51,"")</f>
        <v/>
      </c>
      <c r="CA51" s="5" t="str">
        <f>IF(ISNUMBER(BM51),1-BM51/BL51,"")</f>
        <v/>
      </c>
      <c r="CB51" s="5" t="str">
        <f>IF(ISNUMBER(BM51),1-BM51/BN51,"")</f>
        <v/>
      </c>
      <c r="CC51" s="5" t="str">
        <f>IF(ISNUMBER(BN51),1-BO51/BN51,"")</f>
        <v/>
      </c>
      <c r="CD51" s="194" t="str">
        <f>$E42</f>
        <v/>
      </c>
      <c r="CE51" s="489" t="str">
        <f>AH3</f>
        <v>O2 flow per cells (mt: ROX-corr.)</v>
      </c>
      <c r="CF51" s="489" t="str">
        <f>AI2</f>
        <v>pmol/(s*Mill)</v>
      </c>
      <c r="CG51" s="7" t="str">
        <f>IF(ISNUMBER(BL51),BL51-$AR49,"")</f>
        <v/>
      </c>
      <c r="CH51" s="7" t="str">
        <f>IF(ISNUMBER(BM51),BM51-$AR49,"")</f>
        <v/>
      </c>
      <c r="CI51" s="7" t="str">
        <f>IF(ISNUMBER(BN51),BN51-$AR49,"")</f>
        <v/>
      </c>
      <c r="CJ51" s="7" t="str">
        <f>IF(ISNUMBER(BO51),BO51-$AR49,"")</f>
        <v/>
      </c>
      <c r="CK51" s="194" t="str">
        <f>$E42</f>
        <v/>
      </c>
      <c r="CL51" s="6" t="s">
        <v>3</v>
      </c>
      <c r="CM51" s="6" t="s">
        <v>1</v>
      </c>
      <c r="CN51" s="5" t="str">
        <f>IF(ISNUMBER(CG51),CG51/($AQ49-$AR49),"")</f>
        <v/>
      </c>
      <c r="CO51" s="5" t="str">
        <f>IF(ISNUMBER(CH51),CH51/($AQ49-$AR49),"")</f>
        <v/>
      </c>
      <c r="CP51" s="5" t="str">
        <f>IF(ISNUMBER(CI51),CI51/($AQ49-$AR49),"")</f>
        <v/>
      </c>
      <c r="CQ51" s="5" t="str">
        <f>IF(ISNUMBER(CJ51),CJ51/($AQ49-$AR49),"")</f>
        <v/>
      </c>
      <c r="CR51" s="194" t="str">
        <f>$E42</f>
        <v/>
      </c>
      <c r="CS51" s="6" t="s">
        <v>2</v>
      </c>
      <c r="CT51" s="6" t="s">
        <v>1</v>
      </c>
      <c r="CU51" s="5" t="str">
        <f>IF(ISNUMBER(CI51),1-CG51/CI51,"")</f>
        <v/>
      </c>
      <c r="CV51" s="5" t="str">
        <f>IF(ISNUMBER(CH51),1-CH51/CG51,"")</f>
        <v/>
      </c>
      <c r="CW51" s="5" t="str">
        <f>IF(ISNUMBER(CH51),1-CH51/CI51,"")</f>
        <v/>
      </c>
      <c r="CX51" s="5" t="str">
        <f>IF(ISNUMBER(CI51),1-CJ51/CI51,"")</f>
        <v/>
      </c>
      <c r="CY51" s="14"/>
    </row>
    <row r="52" spans="1:104">
      <c r="A52" s="83"/>
      <c r="B52" s="83"/>
      <c r="C52" s="83"/>
      <c r="D52" s="83"/>
      <c r="E52" s="83"/>
      <c r="F52" s="83"/>
      <c r="G52" s="83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26"/>
      <c r="AA52" s="272" t="s">
        <v>50</v>
      </c>
      <c r="AB52" s="258"/>
      <c r="AC52" s="259"/>
      <c r="AD52" s="158" t="s">
        <v>178</v>
      </c>
      <c r="AE52" s="256"/>
      <c r="AF52" s="255"/>
      <c r="AG52" s="274"/>
      <c r="AH52" s="275"/>
      <c r="AI52" s="275"/>
      <c r="AJ52" s="276"/>
      <c r="AK52" s="276"/>
      <c r="AL52" s="276"/>
      <c r="AM52" s="276"/>
      <c r="AN52" s="2"/>
      <c r="AO52" s="11"/>
      <c r="AP52" s="74"/>
      <c r="AQ52" s="75"/>
      <c r="AR52" s="75"/>
      <c r="AS52" s="3"/>
      <c r="AT52" s="3"/>
      <c r="AU52" s="3"/>
      <c r="AV52" s="3"/>
      <c r="AW52" s="4"/>
      <c r="AX52" s="4"/>
      <c r="AY52" s="2"/>
      <c r="AZ52" s="2"/>
      <c r="BA52" s="2"/>
      <c r="BB52" s="2"/>
      <c r="BC52" s="76"/>
      <c r="BD52" s="4"/>
      <c r="BE52" s="4"/>
      <c r="BF52" s="75"/>
      <c r="BG52" s="77"/>
      <c r="BH52" s="77"/>
      <c r="BI52" s="2"/>
      <c r="BJ52" s="4"/>
      <c r="BK52" s="4"/>
      <c r="BL52" s="3"/>
      <c r="BM52" s="3"/>
      <c r="BN52" s="3"/>
      <c r="BO52" s="3"/>
      <c r="BP52" s="14"/>
      <c r="BQ52" s="4"/>
      <c r="BR52" s="4"/>
      <c r="BS52" s="2"/>
      <c r="BT52" s="2"/>
      <c r="BU52" s="2"/>
      <c r="BV52" s="2"/>
      <c r="BW52" s="14"/>
      <c r="BX52" s="4"/>
      <c r="BY52" s="4"/>
      <c r="BZ52" s="2"/>
      <c r="CA52" s="2"/>
      <c r="CB52" s="2"/>
      <c r="CC52" s="2"/>
      <c r="CD52" s="13"/>
      <c r="CE52" s="4"/>
      <c r="CF52" s="4"/>
      <c r="CG52" s="3"/>
      <c r="CH52" s="3"/>
      <c r="CI52" s="3"/>
      <c r="CJ52" s="3"/>
      <c r="CK52" s="14"/>
      <c r="CL52" s="4"/>
      <c r="CM52" s="4"/>
      <c r="CN52" s="2"/>
      <c r="CO52" s="2"/>
      <c r="CP52" s="2"/>
      <c r="CQ52" s="2"/>
      <c r="CR52" s="14"/>
      <c r="CS52" s="4"/>
      <c r="CT52" s="4"/>
      <c r="CU52" s="2"/>
      <c r="CV52" s="2"/>
      <c r="CW52" s="2"/>
      <c r="CX52" s="2"/>
      <c r="CY52" s="14"/>
    </row>
    <row r="53" spans="1:104">
      <c r="A53" s="83"/>
      <c r="B53" s="83"/>
      <c r="C53" s="83"/>
      <c r="D53" s="83"/>
      <c r="E53" s="83"/>
      <c r="F53" s="83"/>
      <c r="G53" s="83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26"/>
      <c r="AA53" s="271" t="s">
        <v>51</v>
      </c>
      <c r="AB53" s="260"/>
      <c r="AC53" s="261"/>
      <c r="AD53" s="262" t="s">
        <v>52</v>
      </c>
      <c r="AE53" s="263">
        <v>-2</v>
      </c>
      <c r="AF53" s="255"/>
      <c r="AG53" s="274"/>
      <c r="AH53" s="274"/>
      <c r="AI53" s="274"/>
      <c r="AJ53" s="145"/>
      <c r="AK53" s="145"/>
      <c r="AL53" s="145"/>
      <c r="AM53" s="145"/>
      <c r="AN53" s="133"/>
      <c r="AO53" s="181"/>
      <c r="AP53" s="74"/>
      <c r="AQ53" s="142"/>
      <c r="AR53" s="142"/>
      <c r="AS53" s="135"/>
      <c r="AT53" s="135"/>
      <c r="AU53" s="135"/>
      <c r="AV53" s="135"/>
      <c r="AW53" s="127"/>
      <c r="AX53" s="127"/>
      <c r="AY53" s="133"/>
      <c r="AZ53" s="133"/>
      <c r="BA53" s="133"/>
      <c r="BB53" s="133"/>
      <c r="BC53" s="166"/>
      <c r="BD53" s="127"/>
      <c r="BE53" s="127"/>
      <c r="BF53" s="142"/>
      <c r="BG53" s="183"/>
      <c r="BH53" s="183"/>
      <c r="BI53" s="133"/>
      <c r="BJ53" s="127"/>
      <c r="BK53" s="127"/>
      <c r="BL53" s="135"/>
      <c r="BM53" s="135"/>
      <c r="BN53" s="135"/>
      <c r="BO53" s="135"/>
      <c r="BP53" s="14"/>
      <c r="BQ53" s="127"/>
      <c r="BR53" s="127"/>
      <c r="BS53" s="133"/>
      <c r="BT53" s="133"/>
      <c r="BU53" s="133"/>
      <c r="BV53" s="133"/>
      <c r="BW53" s="14"/>
      <c r="BX53" s="127"/>
      <c r="BY53" s="127"/>
      <c r="BZ53" s="133"/>
      <c r="CA53" s="133"/>
      <c r="CB53" s="133"/>
      <c r="CC53" s="133"/>
      <c r="CD53" s="13"/>
      <c r="CE53" s="127"/>
      <c r="CF53" s="127"/>
      <c r="CG53" s="135"/>
      <c r="CH53" s="135"/>
      <c r="CI53" s="135"/>
      <c r="CJ53" s="135"/>
      <c r="CK53" s="14"/>
      <c r="CL53" s="127"/>
      <c r="CM53" s="127"/>
      <c r="CN53" s="133"/>
      <c r="CO53" s="133"/>
      <c r="CP53" s="133"/>
      <c r="CQ53" s="133"/>
      <c r="CR53" s="14"/>
      <c r="CS53" s="127"/>
      <c r="CT53" s="127"/>
      <c r="CU53" s="133"/>
      <c r="CV53" s="133"/>
      <c r="CW53" s="133"/>
      <c r="CX53" s="133"/>
      <c r="CY53" s="14"/>
    </row>
    <row r="54" spans="1:104" ht="13.5" thickBot="1">
      <c r="A54" s="83"/>
      <c r="B54" s="83"/>
      <c r="C54" s="83"/>
      <c r="D54" s="83"/>
      <c r="E54" s="83"/>
      <c r="F54" s="83"/>
      <c r="G54" s="83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26"/>
      <c r="AA54" s="273" t="s">
        <v>53</v>
      </c>
      <c r="AB54" s="264">
        <v>2</v>
      </c>
      <c r="AC54" s="265" t="s">
        <v>54</v>
      </c>
      <c r="AD54" s="266" t="s">
        <v>55</v>
      </c>
      <c r="AE54" s="267">
        <v>2.5000000000000001E-2</v>
      </c>
      <c r="AF54" s="268"/>
      <c r="AG54" s="274"/>
      <c r="AH54" s="274"/>
      <c r="AI54" s="274"/>
      <c r="AJ54" s="145"/>
      <c r="AK54" s="145"/>
      <c r="AL54" s="145"/>
      <c r="AM54" s="145"/>
      <c r="AN54" s="133"/>
      <c r="AO54" s="181"/>
      <c r="AP54" s="74"/>
      <c r="AQ54" s="142"/>
      <c r="AR54" s="142"/>
      <c r="AS54" s="135"/>
      <c r="AT54" s="135"/>
      <c r="AU54" s="135"/>
      <c r="AV54" s="135"/>
      <c r="AW54" s="127"/>
      <c r="AX54" s="127"/>
      <c r="AY54" s="133"/>
      <c r="AZ54" s="133"/>
      <c r="BA54" s="133"/>
      <c r="BB54" s="133"/>
      <c r="BC54" s="166"/>
      <c r="BD54" s="127"/>
      <c r="BE54" s="127"/>
      <c r="BF54" s="142"/>
      <c r="BG54" s="183"/>
      <c r="BH54" s="183"/>
      <c r="BI54" s="133"/>
      <c r="BJ54" s="127"/>
      <c r="BK54" s="127"/>
      <c r="BL54" s="135"/>
      <c r="BM54" s="135"/>
      <c r="BN54" s="135"/>
      <c r="BO54" s="135"/>
      <c r="BP54" s="14"/>
      <c r="BQ54" s="127"/>
      <c r="BR54" s="127"/>
      <c r="BS54" s="133"/>
      <c r="BT54" s="133"/>
      <c r="BU54" s="133"/>
      <c r="BV54" s="133"/>
      <c r="BW54" s="14"/>
      <c r="BX54" s="127"/>
      <c r="BY54" s="127"/>
      <c r="BZ54" s="133"/>
      <c r="CA54" s="133"/>
      <c r="CB54" s="133"/>
      <c r="CC54" s="133"/>
      <c r="CD54" s="13"/>
      <c r="CE54" s="127"/>
      <c r="CF54" s="127"/>
      <c r="CG54" s="135"/>
      <c r="CH54" s="135"/>
      <c r="CI54" s="135"/>
      <c r="CJ54" s="135"/>
      <c r="CK54" s="14"/>
      <c r="CL54" s="127"/>
      <c r="CM54" s="127"/>
      <c r="CN54" s="133"/>
      <c r="CO54" s="133"/>
      <c r="CP54" s="133"/>
      <c r="CQ54" s="133"/>
      <c r="CR54" s="14"/>
      <c r="CS54" s="127"/>
      <c r="CT54" s="127"/>
      <c r="CU54" s="133"/>
      <c r="CV54" s="133"/>
      <c r="CW54" s="133"/>
      <c r="CX54" s="133"/>
      <c r="CY54" s="14"/>
    </row>
    <row r="55" spans="1:104">
      <c r="A55" s="83"/>
      <c r="B55" s="83"/>
      <c r="C55" s="83"/>
      <c r="D55" s="83"/>
      <c r="E55" s="83"/>
      <c r="F55" s="83"/>
      <c r="G55" s="83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26"/>
      <c r="AH55" s="127"/>
      <c r="AI55" s="127"/>
      <c r="AJ55" s="135"/>
      <c r="AK55" s="135"/>
      <c r="AL55" s="135"/>
      <c r="AM55" s="135"/>
      <c r="AN55" s="133"/>
      <c r="AO55" s="181"/>
      <c r="AP55" s="74"/>
      <c r="AQ55" s="142"/>
      <c r="AR55" s="142"/>
      <c r="AS55" s="135"/>
      <c r="AT55" s="135"/>
      <c r="AU55" s="135"/>
      <c r="AV55" s="135"/>
      <c r="AW55" s="127"/>
      <c r="AX55" s="127"/>
      <c r="AY55" s="133"/>
      <c r="AZ55" s="133"/>
      <c r="BA55" s="133"/>
      <c r="BB55" s="133"/>
      <c r="BC55" s="166"/>
      <c r="BD55" s="127"/>
      <c r="BE55" s="127"/>
      <c r="BF55" s="142"/>
      <c r="BG55" s="183"/>
      <c r="BH55" s="183"/>
      <c r="BI55" s="133"/>
      <c r="BJ55" s="127"/>
      <c r="BK55" s="127"/>
      <c r="BL55" s="135"/>
      <c r="BM55" s="135"/>
      <c r="BN55" s="135"/>
      <c r="BO55" s="135"/>
      <c r="BP55" s="14"/>
      <c r="BQ55" s="127"/>
      <c r="BV55" s="133"/>
      <c r="BW55" s="14"/>
      <c r="BX55" s="127"/>
      <c r="BY55" s="127"/>
      <c r="BZ55" s="133"/>
      <c r="CA55" s="133"/>
      <c r="CB55" s="133"/>
      <c r="CC55" s="133"/>
      <c r="CD55" s="13"/>
      <c r="CE55" s="127"/>
      <c r="CF55" s="127"/>
      <c r="CG55" s="135"/>
      <c r="CH55" s="135"/>
      <c r="CI55" s="135"/>
      <c r="CJ55" s="135"/>
      <c r="CK55" s="14"/>
      <c r="CL55" s="127"/>
      <c r="CM55" s="127"/>
      <c r="CN55" s="133"/>
      <c r="CO55" s="133"/>
      <c r="CP55" s="133"/>
      <c r="CQ55" s="133"/>
      <c r="CR55" s="14"/>
      <c r="CS55" s="127"/>
      <c r="CT55" s="127"/>
      <c r="CU55" s="133"/>
      <c r="CV55" s="133"/>
      <c r="CW55" s="133"/>
      <c r="CX55" s="133"/>
      <c r="CY55" s="14"/>
    </row>
    <row r="56" spans="1:104">
      <c r="A56" s="83"/>
      <c r="B56" s="83"/>
      <c r="C56" s="83"/>
      <c r="D56" s="83"/>
      <c r="E56" s="83"/>
      <c r="F56" s="83"/>
      <c r="G56" s="83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26"/>
      <c r="AH56" s="127"/>
      <c r="AI56" s="127"/>
      <c r="AJ56" s="135"/>
      <c r="AK56" s="135"/>
      <c r="AL56" s="135"/>
      <c r="AM56" s="135"/>
      <c r="AN56" s="133"/>
      <c r="AO56" s="181"/>
      <c r="AP56" s="74"/>
      <c r="AQ56" s="142"/>
      <c r="AR56" s="142"/>
      <c r="AS56" s="135"/>
      <c r="AT56" s="135"/>
      <c r="AU56" s="135"/>
      <c r="AV56" s="135"/>
      <c r="AW56" s="127"/>
      <c r="AX56" s="127"/>
      <c r="AY56" s="133"/>
      <c r="AZ56" s="133"/>
      <c r="BA56" s="133"/>
      <c r="BB56" s="133"/>
      <c r="BC56" s="166"/>
      <c r="BD56" s="127"/>
      <c r="BE56" s="127"/>
      <c r="BF56" s="142"/>
      <c r="BG56" s="183"/>
      <c r="BH56" s="183"/>
      <c r="BI56" s="133"/>
      <c r="BJ56" s="127"/>
      <c r="BK56" s="127"/>
      <c r="BL56" s="135"/>
      <c r="BM56" s="135"/>
      <c r="BN56" s="135"/>
      <c r="BO56" s="135"/>
      <c r="BP56" s="14"/>
      <c r="BQ56" s="127"/>
      <c r="BV56" s="133"/>
      <c r="BW56" s="14"/>
      <c r="BX56" s="127"/>
      <c r="BY56" s="127"/>
      <c r="BZ56" s="133"/>
      <c r="CA56" s="133"/>
      <c r="CB56" s="133"/>
      <c r="CC56" s="133"/>
      <c r="CD56" s="13"/>
      <c r="CE56" s="127"/>
      <c r="CF56" s="127"/>
      <c r="CG56" s="135"/>
      <c r="CH56" s="135"/>
      <c r="CI56" s="135"/>
      <c r="CJ56" s="135"/>
      <c r="CK56" s="14"/>
      <c r="CL56" s="127"/>
      <c r="CM56" s="127"/>
      <c r="CN56" s="133"/>
      <c r="CO56" s="133"/>
      <c r="CP56" s="133"/>
      <c r="CQ56" s="133"/>
      <c r="CR56" s="14"/>
      <c r="CS56" s="127"/>
      <c r="CT56" s="127"/>
      <c r="CU56" s="133"/>
      <c r="CV56" s="133"/>
      <c r="CW56" s="133"/>
      <c r="CX56" s="133"/>
      <c r="CY56" s="14"/>
    </row>
    <row r="57" spans="1:104">
      <c r="A57" s="83"/>
      <c r="B57" s="83"/>
      <c r="C57" s="83"/>
      <c r="D57" s="83"/>
      <c r="E57" s="83"/>
      <c r="F57" s="83"/>
      <c r="G57" s="83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AH57" s="127"/>
      <c r="AI57" s="127"/>
      <c r="AJ57" s="135"/>
      <c r="AK57" s="135"/>
      <c r="AL57" s="135"/>
      <c r="AM57" s="135"/>
      <c r="AN57" s="133"/>
      <c r="AO57" s="181"/>
      <c r="AP57" s="74"/>
      <c r="AQ57" s="142"/>
      <c r="AR57" s="142"/>
      <c r="AS57" s="135"/>
      <c r="AT57" s="135"/>
      <c r="AU57" s="135"/>
      <c r="AV57" s="135"/>
      <c r="AW57" s="127"/>
      <c r="AX57" s="127"/>
      <c r="AY57" s="133"/>
      <c r="AZ57" s="133"/>
      <c r="BA57" s="133"/>
      <c r="BB57" s="133"/>
      <c r="BC57" s="166"/>
      <c r="BD57" s="127"/>
      <c r="BE57" s="127"/>
      <c r="BF57" s="142"/>
      <c r="BG57" s="183"/>
      <c r="BH57" s="183"/>
      <c r="BI57" s="133"/>
      <c r="BJ57" s="127"/>
      <c r="BK57" s="127"/>
      <c r="BL57" s="135"/>
      <c r="BM57" s="135"/>
      <c r="BN57" s="135"/>
      <c r="BO57" s="135"/>
      <c r="BP57" s="14"/>
      <c r="BQ57" s="127"/>
      <c r="BV57" s="133"/>
      <c r="BW57" s="14"/>
      <c r="BX57" s="127"/>
      <c r="BY57" s="127"/>
      <c r="BZ57" s="133"/>
      <c r="CA57" s="133"/>
      <c r="CB57" s="133"/>
      <c r="CC57" s="133"/>
      <c r="CD57" s="13"/>
      <c r="CE57" s="127"/>
      <c r="CF57" s="127"/>
      <c r="CG57" s="135"/>
      <c r="CH57" s="135"/>
      <c r="CI57" s="135"/>
      <c r="CJ57" s="135"/>
      <c r="CK57" s="14"/>
      <c r="CL57" s="127"/>
      <c r="CM57" s="127"/>
      <c r="CN57" s="133"/>
      <c r="CO57" s="133"/>
      <c r="CP57" s="133"/>
      <c r="CQ57" s="133"/>
      <c r="CR57" s="14"/>
      <c r="CS57" s="127"/>
      <c r="CT57" s="127"/>
      <c r="CU57" s="133"/>
      <c r="CV57" s="133"/>
      <c r="CW57" s="133"/>
      <c r="CX57" s="133"/>
      <c r="CY57" s="14"/>
    </row>
    <row r="58" spans="1:104">
      <c r="A58" s="184"/>
      <c r="B58" s="133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26"/>
      <c r="AH58" s="127"/>
      <c r="AI58" s="127"/>
      <c r="AJ58" s="135"/>
      <c r="AK58" s="135"/>
      <c r="AL58" s="135"/>
      <c r="AM58" s="135"/>
      <c r="AN58" s="133"/>
      <c r="AO58" s="181"/>
      <c r="AP58" s="74"/>
      <c r="AQ58" s="142"/>
      <c r="AR58" s="142"/>
      <c r="AS58" s="26" t="str">
        <f>IF(ISNUMBER(AJ58),AJ58-($D51*AJ57+$E51),"")</f>
        <v/>
      </c>
      <c r="AT58" s="26" t="str">
        <f>IF(ISNUMBER(AK58),AK58-($D51*AK57+$E51),"")</f>
        <v/>
      </c>
      <c r="AU58" s="26"/>
      <c r="AV58" s="26" t="str">
        <f>IF(ISNUMBER(AM58),AM58-($D51*AM57+$E51),"")</f>
        <v/>
      </c>
      <c r="AW58" s="127"/>
      <c r="AX58" s="127"/>
      <c r="AY58" s="133"/>
      <c r="AZ58" s="133"/>
      <c r="BA58" s="133"/>
      <c r="BB58" s="133"/>
      <c r="BC58" s="166"/>
      <c r="BD58" s="127"/>
      <c r="BE58" s="127"/>
      <c r="BF58" s="142"/>
      <c r="BG58" s="183"/>
      <c r="BH58" s="183"/>
      <c r="BI58" s="133"/>
      <c r="BJ58" s="127"/>
      <c r="BK58" s="127"/>
      <c r="BL58" s="78" t="str">
        <f>IF(ISNUMBER(AS58),AS58/AJ50,"")</f>
        <v/>
      </c>
      <c r="BM58" s="78" t="str">
        <f>IF(ISNUMBER(AT58),AT58/AK50,"")</f>
        <v/>
      </c>
      <c r="BN58" s="78"/>
      <c r="BO58" s="78" t="str">
        <f>IF(ISNUMBER(AV58),AV58/AM50,"")</f>
        <v/>
      </c>
      <c r="BP58" s="117"/>
      <c r="BQ58" s="141"/>
      <c r="BV58" s="24"/>
      <c r="BW58" s="117"/>
      <c r="BX58" s="141"/>
      <c r="BY58" s="141"/>
      <c r="BZ58" s="27" t="s">
        <v>0</v>
      </c>
      <c r="CA58" s="24" t="str">
        <f>IF(ISNUMBER(BL58),1-BL58/BM58,"")</f>
        <v/>
      </c>
      <c r="CB58" s="24"/>
      <c r="CC58" s="24"/>
      <c r="CD58" s="197"/>
      <c r="CE58" s="141"/>
      <c r="CF58" s="141"/>
      <c r="CG58" s="147"/>
      <c r="CH58" s="147"/>
      <c r="CI58" s="147"/>
      <c r="CJ58" s="147"/>
      <c r="CK58" s="117"/>
      <c r="CL58" s="141"/>
      <c r="CM58" s="141"/>
      <c r="CN58" s="134"/>
      <c r="CO58" s="134"/>
      <c r="CP58" s="134"/>
      <c r="CQ58" s="134"/>
      <c r="CR58" s="117"/>
      <c r="CS58" s="141"/>
      <c r="CT58" s="141"/>
      <c r="CU58" s="134"/>
      <c r="CV58" s="134"/>
      <c r="CW58" s="134"/>
      <c r="CX58" s="134"/>
      <c r="CY58" s="117"/>
    </row>
    <row r="59" spans="1:104">
      <c r="A59" s="184"/>
      <c r="B59" s="133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26"/>
      <c r="AH59" s="127"/>
      <c r="AI59" s="127"/>
      <c r="AJ59" s="135"/>
      <c r="AK59" s="135"/>
      <c r="AL59" s="135"/>
      <c r="AM59" s="135"/>
      <c r="AN59" s="133"/>
      <c r="AO59" s="181"/>
      <c r="AP59" s="74"/>
      <c r="AQ59" s="142"/>
      <c r="AR59" s="142"/>
      <c r="AS59" s="147"/>
      <c r="AT59" s="147"/>
      <c r="AU59" s="147"/>
      <c r="AV59" s="147"/>
      <c r="AW59" s="127"/>
      <c r="AX59" s="127"/>
      <c r="AY59" s="133"/>
      <c r="AZ59" s="133"/>
      <c r="BA59" s="133"/>
      <c r="BB59" s="133"/>
      <c r="BC59" s="166"/>
      <c r="BD59" s="127"/>
      <c r="BE59" s="127"/>
      <c r="BF59" s="142"/>
      <c r="BG59" s="183"/>
      <c r="BH59" s="183"/>
      <c r="BI59" s="133"/>
      <c r="BJ59" s="127"/>
      <c r="BK59" s="127"/>
      <c r="BL59" s="147"/>
      <c r="BM59" s="147"/>
      <c r="BN59" s="147"/>
      <c r="BO59" s="147"/>
      <c r="BP59" s="117"/>
      <c r="BQ59" s="141"/>
      <c r="BV59" s="134"/>
      <c r="BW59" s="117"/>
      <c r="BX59" s="141"/>
      <c r="BY59" s="141"/>
      <c r="BZ59" s="134"/>
      <c r="CA59" s="134"/>
      <c r="CB59" s="134"/>
      <c r="CC59" s="134"/>
      <c r="CD59" s="197"/>
      <c r="CE59" s="141"/>
      <c r="CF59" s="141"/>
      <c r="CG59" s="147"/>
      <c r="CH59" s="147"/>
      <c r="CI59" s="147"/>
      <c r="CJ59" s="147"/>
      <c r="CK59" s="117"/>
      <c r="CL59" s="141"/>
      <c r="CM59" s="141"/>
      <c r="CN59" s="134"/>
      <c r="CO59" s="134"/>
      <c r="CP59" s="134"/>
      <c r="CQ59" s="134"/>
      <c r="CR59" s="117"/>
      <c r="CS59" s="141"/>
      <c r="CT59" s="141"/>
      <c r="CU59" s="134"/>
      <c r="CV59" s="134"/>
      <c r="CW59" s="134"/>
      <c r="CX59" s="134"/>
      <c r="CY59" s="117"/>
    </row>
    <row r="60" spans="1:104" ht="13.5" thickBot="1">
      <c r="A60" s="460" t="s">
        <v>68</v>
      </c>
      <c r="B60" s="198" t="str">
        <f>$G$22</f>
        <v>DatLab 7 Template 16-08-02</v>
      </c>
      <c r="C60" s="199"/>
      <c r="D60" s="199"/>
      <c r="E60" s="199"/>
      <c r="F60" s="199"/>
      <c r="G60" s="199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1"/>
      <c r="AA60" s="202"/>
      <c r="AB60" s="202"/>
      <c r="AC60" s="202"/>
      <c r="AD60" s="202"/>
      <c r="AE60" s="202"/>
      <c r="AF60" s="202"/>
      <c r="AG60" s="202"/>
      <c r="AH60" s="12" t="str">
        <f>$B60</f>
        <v>DatLab 7 Template 16-08-02</v>
      </c>
      <c r="AI60" s="161"/>
      <c r="AJ60" s="203"/>
      <c r="AK60" s="203"/>
      <c r="AL60" s="203"/>
      <c r="AM60" s="203"/>
      <c r="AN60" s="204"/>
      <c r="AO60" s="205"/>
      <c r="AP60" s="206"/>
      <c r="AQ60" s="79" t="str">
        <f>$B60</f>
        <v>DatLab 7 Template 16-08-02</v>
      </c>
      <c r="AR60" s="161"/>
      <c r="AS60" s="203"/>
      <c r="AT60" s="203"/>
      <c r="AU60" s="203"/>
      <c r="AV60" s="203"/>
      <c r="AW60" s="161"/>
      <c r="AX60" s="161"/>
      <c r="AY60" s="204"/>
      <c r="AZ60" s="204"/>
      <c r="BA60" s="204"/>
      <c r="BB60" s="204"/>
      <c r="BC60" s="207"/>
      <c r="BD60" s="161"/>
      <c r="BE60" s="161"/>
      <c r="BF60" s="61"/>
      <c r="BG60" s="208"/>
      <c r="BH60" s="208"/>
      <c r="BI60" s="204"/>
      <c r="BJ60" s="79" t="str">
        <f>$B60</f>
        <v>DatLab 7 Template 16-08-02</v>
      </c>
      <c r="BK60" s="161"/>
      <c r="BL60" s="203"/>
      <c r="BM60" s="203"/>
      <c r="BN60" s="203"/>
      <c r="BO60" s="203"/>
      <c r="BP60" s="209"/>
      <c r="BQ60" s="79" t="str">
        <f>$B60</f>
        <v>DatLab 7 Template 16-08-02</v>
      </c>
      <c r="BR60" s="202"/>
      <c r="BS60" s="199"/>
      <c r="BT60" s="199"/>
      <c r="BU60" s="199"/>
      <c r="BV60" s="204"/>
      <c r="BW60" s="209"/>
      <c r="BX60" s="79" t="str">
        <f>$B60</f>
        <v>DatLab 7 Template 16-08-02</v>
      </c>
      <c r="BY60" s="161"/>
      <c r="BZ60" s="204"/>
      <c r="CA60" s="204"/>
      <c r="CB60" s="204"/>
      <c r="CC60" s="204"/>
      <c r="CD60" s="210"/>
      <c r="CE60" s="79" t="str">
        <f>$B60</f>
        <v>DatLab 7 Template 16-08-02</v>
      </c>
      <c r="CF60" s="161"/>
      <c r="CG60" s="203"/>
      <c r="CH60" s="203"/>
      <c r="CI60" s="203"/>
      <c r="CJ60" s="203"/>
      <c r="CK60" s="209"/>
      <c r="CL60" s="79" t="str">
        <f>$B60</f>
        <v>DatLab 7 Template 16-08-02</v>
      </c>
      <c r="CM60" s="161"/>
      <c r="CN60" s="204"/>
      <c r="CO60" s="204"/>
      <c r="CP60" s="204"/>
      <c r="CQ60" s="204"/>
      <c r="CR60" s="209"/>
      <c r="CS60" s="79" t="str">
        <f>$B60</f>
        <v>DatLab 7 Template 16-08-02</v>
      </c>
      <c r="CT60" s="161"/>
      <c r="CU60" s="204"/>
      <c r="CV60" s="204"/>
      <c r="CW60" s="204"/>
      <c r="CX60" s="204"/>
      <c r="CY60" s="209"/>
    </row>
    <row r="61" spans="1:104">
      <c r="A61" s="331" t="s">
        <v>105</v>
      </c>
      <c r="B61" s="285" t="str">
        <f>AA64</f>
        <v>•</v>
      </c>
      <c r="C61" s="277"/>
      <c r="F61" s="55" t="s">
        <v>16</v>
      </c>
      <c r="G61" s="56">
        <f>AC65</f>
        <v>0</v>
      </c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425"/>
      <c r="AC61" s="110"/>
      <c r="AD61" s="110"/>
      <c r="AE61" s="110"/>
      <c r="AF61" s="110"/>
      <c r="AG61" s="110"/>
      <c r="AH61" s="110"/>
      <c r="AI61" s="180" t="s">
        <v>65</v>
      </c>
      <c r="AJ61" s="485" t="str">
        <f>AJ$1</f>
        <v>R</v>
      </c>
      <c r="AK61" s="31" t="str">
        <f t="shared" ref="AK61:AM61" si="90">AK$1</f>
        <v>1Omy</v>
      </c>
      <c r="AL61" s="32" t="str">
        <f t="shared" si="90"/>
        <v>2U</v>
      </c>
      <c r="AM61" s="33" t="str">
        <f t="shared" si="90"/>
        <v>3Ama</v>
      </c>
      <c r="AN61" s="133"/>
      <c r="AO61" s="181"/>
      <c r="AP61" s="74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8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3"/>
      <c r="BR61" s="143"/>
      <c r="BS61" s="143"/>
      <c r="BT61" s="143"/>
      <c r="BU61" s="143"/>
      <c r="BV61" s="143"/>
      <c r="BW61" s="14"/>
      <c r="BY61" s="143"/>
      <c r="BZ61" s="143"/>
      <c r="CA61" s="143"/>
      <c r="CB61" s="143"/>
      <c r="CC61" s="143"/>
      <c r="CD61" s="13"/>
      <c r="CF61" s="143"/>
      <c r="CG61" s="143"/>
      <c r="CH61" s="143"/>
      <c r="CI61" s="143"/>
      <c r="CJ61" s="143"/>
      <c r="CK61" s="13"/>
      <c r="CM61" s="143"/>
      <c r="CN61" s="143"/>
      <c r="CO61" s="143"/>
      <c r="CP61" s="143"/>
      <c r="CQ61" s="143"/>
      <c r="CR61" s="13"/>
      <c r="CT61" s="143"/>
      <c r="CU61" s="143"/>
      <c r="CV61" s="143"/>
      <c r="CW61" s="143"/>
      <c r="CX61" s="143"/>
      <c r="CY61" s="13"/>
    </row>
    <row r="62" spans="1:104">
      <c r="A62" s="452" t="str">
        <f>E62</f>
        <v/>
      </c>
      <c r="B62" s="286" t="s">
        <v>26</v>
      </c>
      <c r="C62" s="88">
        <f>AB67</f>
        <v>0</v>
      </c>
      <c r="D62" s="88">
        <f>AB69</f>
        <v>0</v>
      </c>
      <c r="E62" s="278" t="str">
        <f>IF(ISNUMBER(AB70),AB70+0.01*AB71,"")</f>
        <v/>
      </c>
      <c r="F62" s="279" t="s">
        <v>10</v>
      </c>
      <c r="G62" s="98">
        <f>AE73</f>
        <v>-2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240" t="str">
        <f>$E62</f>
        <v/>
      </c>
      <c r="AA62" s="176"/>
      <c r="AB62" s="176"/>
      <c r="AC62" s="176"/>
      <c r="AD62" s="176"/>
      <c r="AE62" s="176"/>
      <c r="AF62" s="176"/>
      <c r="AG62" s="176"/>
      <c r="AH62" s="57" t="s">
        <v>215</v>
      </c>
      <c r="AI62" s="58" t="s">
        <v>12</v>
      </c>
      <c r="AJ62" s="182">
        <f>AJ66</f>
        <v>0</v>
      </c>
      <c r="AK62" s="182">
        <f t="shared" ref="AK62:AM62" si="91">AK66</f>
        <v>0</v>
      </c>
      <c r="AL62" s="182">
        <f t="shared" si="91"/>
        <v>0</v>
      </c>
      <c r="AM62" s="182">
        <f t="shared" si="91"/>
        <v>0</v>
      </c>
      <c r="AN62" s="133"/>
      <c r="AO62" s="181"/>
      <c r="AP62" s="74"/>
      <c r="AQ62" s="142"/>
      <c r="AR62" s="142"/>
      <c r="AS62" s="135"/>
      <c r="AT62" s="135"/>
      <c r="AU62" s="135"/>
      <c r="AV62" s="135"/>
      <c r="AW62" s="127"/>
      <c r="AX62" s="127"/>
      <c r="AY62" s="133"/>
      <c r="AZ62" s="133"/>
      <c r="BA62" s="133"/>
      <c r="BB62" s="133"/>
      <c r="BC62" s="166"/>
      <c r="BD62" s="127"/>
      <c r="BE62" s="127"/>
      <c r="BF62" s="142"/>
      <c r="BG62" s="183"/>
      <c r="BH62" s="183"/>
      <c r="BI62" s="133"/>
      <c r="BJ62" s="127"/>
      <c r="BK62" s="127"/>
      <c r="BL62" s="135"/>
      <c r="BM62" s="135"/>
      <c r="BN62" s="135"/>
      <c r="BO62" s="135"/>
      <c r="BP62" s="14"/>
      <c r="BQ62" s="127"/>
      <c r="BR62" s="127"/>
      <c r="BS62" s="133"/>
      <c r="BT62" s="133"/>
      <c r="BU62" s="133"/>
      <c r="BV62" s="133"/>
      <c r="BW62" s="14"/>
      <c r="BX62" s="127"/>
      <c r="BY62" s="127"/>
      <c r="BZ62" s="133"/>
      <c r="CA62" s="133"/>
      <c r="CB62" s="133"/>
      <c r="CC62" s="133"/>
      <c r="CD62" s="13"/>
      <c r="CE62" s="127"/>
      <c r="CF62" s="127"/>
      <c r="CG62" s="135"/>
      <c r="CH62" s="135"/>
      <c r="CI62" s="135"/>
      <c r="CJ62" s="135"/>
      <c r="CK62" s="14"/>
      <c r="CL62" s="127"/>
      <c r="CM62" s="127"/>
      <c r="CN62" s="133"/>
      <c r="CO62" s="133"/>
      <c r="CP62" s="133"/>
      <c r="CQ62" s="133"/>
      <c r="CR62" s="14"/>
      <c r="CS62" s="127"/>
      <c r="CT62" s="127"/>
      <c r="CU62" s="133"/>
      <c r="CV62" s="133"/>
      <c r="CW62" s="133"/>
      <c r="CX62" s="133"/>
      <c r="CY62" s="14"/>
    </row>
    <row r="63" spans="1:104" ht="13.5" thickBot="1">
      <c r="A63" s="457" t="s">
        <v>85</v>
      </c>
      <c r="B63" s="280">
        <f>AB68</f>
        <v>0</v>
      </c>
      <c r="C63" s="281" t="s">
        <v>35</v>
      </c>
      <c r="D63" s="281" t="s">
        <v>181</v>
      </c>
      <c r="E63" s="22">
        <f>E64/G64</f>
        <v>0</v>
      </c>
      <c r="F63" s="279" t="s">
        <v>11</v>
      </c>
      <c r="G63" s="99">
        <f>AE74</f>
        <v>2.5000000000000001E-2</v>
      </c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463" t="s">
        <v>80</v>
      </c>
      <c r="AA63" s="133" t="s">
        <v>83</v>
      </c>
      <c r="AB63" s="51"/>
      <c r="AC63" s="110" t="str">
        <f>$G$3</f>
        <v>DatLab 7</v>
      </c>
      <c r="AD63" s="51"/>
      <c r="AE63" s="51"/>
      <c r="AF63" s="96"/>
      <c r="AG63" s="51"/>
      <c r="AH63" s="59" t="s">
        <v>8</v>
      </c>
      <c r="AI63" s="59" t="s">
        <v>183</v>
      </c>
      <c r="AJ63" s="60">
        <f>$E63-($E63*AJ62/1000)/2</f>
        <v>0</v>
      </c>
      <c r="AK63" s="60">
        <f>$E63-($E63*(SUM(AJ62:AK62))/1000)/2</f>
        <v>0</v>
      </c>
      <c r="AL63" s="60">
        <f>$E63-($E63*(SUM(AJ62:AL62))/1000)/2</f>
        <v>0</v>
      </c>
      <c r="AM63" s="60">
        <f>$E63-($E63*(SUM(AJ62:AM62))/1000)/2</f>
        <v>0</v>
      </c>
      <c r="AN63" s="133"/>
      <c r="AO63" s="181"/>
      <c r="AP63" s="74"/>
      <c r="AQ63" s="142"/>
      <c r="AR63" s="142"/>
      <c r="AS63" s="135"/>
      <c r="AT63" s="135"/>
      <c r="AU63" s="135"/>
      <c r="AV63" s="135"/>
      <c r="AW63" s="127"/>
      <c r="AX63" s="127"/>
      <c r="AY63" s="133"/>
      <c r="AZ63" s="133"/>
      <c r="BA63" s="133"/>
      <c r="BB63" s="133"/>
      <c r="BC63" s="166"/>
      <c r="BD63" s="127"/>
      <c r="BE63" s="127"/>
      <c r="BF63" s="142"/>
      <c r="BG63" s="183"/>
      <c r="BH63" s="183"/>
      <c r="BI63" s="133"/>
      <c r="BJ63" s="127"/>
      <c r="BK63" s="127"/>
      <c r="BL63" s="135"/>
      <c r="BM63" s="135"/>
      <c r="BN63" s="135"/>
      <c r="BO63" s="135"/>
      <c r="BP63" s="14"/>
      <c r="BQ63" s="127"/>
      <c r="BR63" s="127"/>
      <c r="BS63" s="133"/>
      <c r="BT63" s="133"/>
      <c r="BU63" s="133"/>
      <c r="BV63" s="133"/>
      <c r="BW63" s="14"/>
      <c r="BX63" s="127"/>
      <c r="BY63" s="127"/>
      <c r="BZ63" s="133"/>
      <c r="CA63" s="133"/>
      <c r="CB63" s="133"/>
      <c r="CC63" s="133"/>
      <c r="CD63" s="13"/>
      <c r="CE63" s="127"/>
      <c r="CF63" s="127"/>
      <c r="CG63" s="135"/>
      <c r="CH63" s="135"/>
      <c r="CI63" s="135"/>
      <c r="CJ63" s="135"/>
      <c r="CK63" s="14"/>
      <c r="CL63" s="127"/>
      <c r="CM63" s="127"/>
      <c r="CN63" s="133"/>
      <c r="CO63" s="133"/>
      <c r="CP63" s="133"/>
      <c r="CQ63" s="133"/>
      <c r="CR63" s="14"/>
      <c r="CS63" s="127"/>
      <c r="CT63" s="127"/>
      <c r="CU63" s="133"/>
      <c r="CV63" s="133"/>
      <c r="CW63" s="133"/>
      <c r="CX63" s="133"/>
      <c r="CY63" s="14"/>
      <c r="CZ63" s="10" t="s">
        <v>9</v>
      </c>
    </row>
    <row r="64" spans="1:104" ht="14.25" thickTop="1" thickBot="1">
      <c r="A64" s="184"/>
      <c r="B64" s="282">
        <f>AB66</f>
        <v>0</v>
      </c>
      <c r="C64" s="283" t="s">
        <v>7</v>
      </c>
      <c r="D64" s="283" t="s">
        <v>182</v>
      </c>
      <c r="E64" s="100">
        <f>AB73</f>
        <v>0</v>
      </c>
      <c r="F64" s="284" t="s">
        <v>36</v>
      </c>
      <c r="G64" s="62">
        <f>AB74</f>
        <v>2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241" t="s">
        <v>33</v>
      </c>
      <c r="AA64" s="211" t="s">
        <v>177</v>
      </c>
      <c r="AB64" s="242"/>
      <c r="AC64" s="242"/>
      <c r="AD64" s="242"/>
      <c r="AE64" s="242"/>
      <c r="AF64" s="243"/>
      <c r="AG64" s="117"/>
      <c r="AH64" s="117"/>
      <c r="AI64" s="117"/>
      <c r="AJ64" s="117"/>
      <c r="AK64" s="117"/>
      <c r="AL64" s="117"/>
      <c r="AM64" s="117"/>
      <c r="AP64" s="74"/>
      <c r="AS64" s="135"/>
      <c r="AT64" s="135"/>
      <c r="AU64" s="135"/>
      <c r="AV64" s="135"/>
      <c r="BC64" s="166"/>
      <c r="BD64" s="127"/>
      <c r="BE64" s="127"/>
      <c r="BF64" s="142"/>
      <c r="BG64" s="183"/>
      <c r="BH64" s="183"/>
      <c r="BI64" s="133"/>
      <c r="BJ64" s="127"/>
      <c r="BK64" s="127"/>
      <c r="BL64" s="135"/>
      <c r="BM64" s="135"/>
      <c r="BN64" s="135"/>
      <c r="BO64" s="135"/>
      <c r="BP64" s="14"/>
      <c r="BQ64" s="127"/>
      <c r="BR64" s="127"/>
      <c r="BS64" s="133"/>
      <c r="BT64" s="133"/>
      <c r="BU64" s="133"/>
      <c r="BV64" s="133"/>
      <c r="BW64" s="14"/>
      <c r="BX64" s="127"/>
      <c r="BY64" s="127"/>
      <c r="BZ64" s="133"/>
      <c r="CA64" s="133"/>
      <c r="CB64" s="133"/>
      <c r="CC64" s="133"/>
      <c r="CD64" s="13"/>
      <c r="CE64" s="127"/>
      <c r="CF64" s="127"/>
      <c r="CG64" s="135"/>
      <c r="CH64" s="135"/>
      <c r="CI64" s="135"/>
      <c r="CJ64" s="135"/>
      <c r="CK64" s="14"/>
      <c r="CL64" s="127"/>
      <c r="CM64" s="127"/>
      <c r="CN64" s="133"/>
      <c r="CO64" s="133"/>
      <c r="CP64" s="133"/>
      <c r="CQ64" s="133"/>
      <c r="CR64" s="14"/>
      <c r="CS64" s="127"/>
      <c r="CT64" s="127"/>
      <c r="CU64" s="133"/>
      <c r="CV64" s="133"/>
      <c r="CW64" s="133"/>
      <c r="CX64" s="133"/>
      <c r="CY64" s="14"/>
      <c r="CZ64" s="101" t="s">
        <v>66</v>
      </c>
    </row>
    <row r="65" spans="1:103" ht="13.5" thickBot="1">
      <c r="A65" s="83" t="s">
        <v>69</v>
      </c>
      <c r="B65" s="63"/>
      <c r="C65" s="134"/>
      <c r="D65" s="41"/>
      <c r="E65" s="41"/>
      <c r="F65" s="469" t="s">
        <v>166</v>
      </c>
      <c r="G65" s="469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AA65" s="269"/>
      <c r="AB65" s="244" t="s">
        <v>56</v>
      </c>
      <c r="AC65" s="245"/>
      <c r="AD65" s="246" t="s">
        <v>37</v>
      </c>
      <c r="AE65" s="247" t="s">
        <v>38</v>
      </c>
      <c r="AF65" s="248"/>
      <c r="AG65" s="102"/>
      <c r="AH65" s="15"/>
      <c r="AI65" s="15"/>
      <c r="AJ65" s="485"/>
      <c r="AK65" s="31"/>
      <c r="AL65" s="32"/>
      <c r="AM65" s="33"/>
      <c r="AN65" s="133"/>
      <c r="AO65" s="181"/>
      <c r="AP65" s="74"/>
      <c r="AS65" s="135"/>
      <c r="AT65" s="135"/>
      <c r="AU65" s="135"/>
      <c r="AV65" s="135"/>
      <c r="AW65" s="127"/>
      <c r="AX65" s="127"/>
      <c r="AY65" s="133"/>
      <c r="AZ65" s="133"/>
      <c r="BA65" s="133"/>
      <c r="BB65" s="133"/>
      <c r="BC65" s="166"/>
      <c r="BD65" s="127"/>
      <c r="BE65" s="127"/>
      <c r="BF65" s="142"/>
      <c r="BG65" s="183"/>
      <c r="BH65" s="183"/>
      <c r="BI65" s="133"/>
      <c r="BJ65" s="127"/>
      <c r="BK65" s="127"/>
      <c r="BL65" s="135"/>
      <c r="BM65" s="135"/>
      <c r="BN65" s="135"/>
      <c r="BO65" s="135"/>
      <c r="BP65" s="14"/>
      <c r="BQ65" s="127"/>
      <c r="BR65" s="127"/>
      <c r="BS65" s="133"/>
      <c r="BT65" s="133"/>
      <c r="BU65" s="133"/>
      <c r="BV65" s="133"/>
      <c r="BW65" s="14"/>
      <c r="BX65" s="127"/>
      <c r="BY65" s="127"/>
      <c r="BZ65" s="133"/>
      <c r="CA65" s="133"/>
      <c r="CB65" s="133"/>
      <c r="CC65" s="133"/>
      <c r="CD65" s="13"/>
      <c r="CE65" s="127"/>
      <c r="CF65" s="127"/>
      <c r="CG65" s="135"/>
      <c r="CH65" s="135"/>
      <c r="CI65" s="135"/>
      <c r="CJ65" s="135"/>
      <c r="CK65" s="14"/>
      <c r="CL65" s="127"/>
      <c r="CM65" s="127"/>
      <c r="CN65" s="133"/>
      <c r="CO65" s="133"/>
      <c r="CP65" s="133"/>
      <c r="CQ65" s="133"/>
      <c r="CR65" s="14"/>
      <c r="CS65" s="127"/>
      <c r="CT65" s="127"/>
      <c r="CU65" s="133"/>
      <c r="CV65" s="133"/>
      <c r="CW65" s="133"/>
      <c r="CX65" s="133"/>
      <c r="CY65" s="14"/>
    </row>
    <row r="66" spans="1:103">
      <c r="A66" s="9" t="s">
        <v>70</v>
      </c>
      <c r="B66" s="83"/>
      <c r="C66" s="13"/>
      <c r="D66" s="185"/>
      <c r="E66" s="8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26"/>
      <c r="AA66" s="270" t="s">
        <v>39</v>
      </c>
      <c r="AB66" s="249"/>
      <c r="AC66" s="250"/>
      <c r="AD66" s="251" t="s">
        <v>40</v>
      </c>
      <c r="AE66" s="247"/>
      <c r="AF66" s="252"/>
      <c r="AG66" s="102"/>
      <c r="AH66" s="186"/>
      <c r="AI66" s="186"/>
      <c r="AJ66" s="133"/>
      <c r="AK66" s="133"/>
      <c r="AL66" s="133"/>
      <c r="AM66" s="133"/>
      <c r="AN66" s="133"/>
      <c r="AO66" s="181"/>
      <c r="AP66" s="74"/>
      <c r="AQ66" s="64" t="s">
        <v>17</v>
      </c>
      <c r="AR66" s="187"/>
      <c r="AS66" s="135"/>
      <c r="AT66" s="135"/>
      <c r="AU66" s="135"/>
      <c r="AV66" s="135"/>
      <c r="AW66" s="127"/>
      <c r="AX66" s="127"/>
      <c r="AY66" s="133"/>
      <c r="AZ66" s="133"/>
      <c r="BA66" s="133"/>
      <c r="BB66" s="133"/>
      <c r="BC66" s="166"/>
      <c r="BD66" s="127"/>
      <c r="BE66" s="127"/>
      <c r="BF66" s="142"/>
      <c r="BG66" s="183"/>
      <c r="BH66" s="183"/>
      <c r="BI66" s="133"/>
      <c r="BJ66" s="127"/>
      <c r="BK66" s="127"/>
      <c r="BL66" s="135"/>
      <c r="BM66" s="135"/>
      <c r="BN66" s="135"/>
      <c r="BO66" s="135"/>
      <c r="BP66" s="14"/>
      <c r="BQ66" s="127"/>
      <c r="BR66" s="127"/>
      <c r="BS66" s="133"/>
      <c r="BT66" s="133"/>
      <c r="BU66" s="133"/>
      <c r="BV66" s="133"/>
      <c r="BW66" s="14"/>
      <c r="BX66" s="127"/>
      <c r="BY66" s="127"/>
      <c r="BZ66" s="133"/>
      <c r="CA66" s="133"/>
      <c r="CB66" s="133"/>
      <c r="CC66" s="133"/>
      <c r="CD66" s="13"/>
      <c r="CE66" s="127"/>
      <c r="CF66" s="127"/>
      <c r="CG66" s="135"/>
      <c r="CH66" s="135"/>
      <c r="CI66" s="135"/>
      <c r="CJ66" s="135"/>
      <c r="CK66" s="14"/>
      <c r="CL66" s="127"/>
      <c r="CM66" s="127"/>
      <c r="CN66" s="133"/>
      <c r="CO66" s="133"/>
      <c r="CP66" s="133"/>
      <c r="CQ66" s="133"/>
      <c r="CR66" s="14"/>
      <c r="CS66" s="127"/>
      <c r="CT66" s="127"/>
      <c r="CU66" s="133"/>
      <c r="CV66" s="133"/>
      <c r="CW66" s="133"/>
      <c r="CX66" s="133"/>
      <c r="CY66" s="14"/>
    </row>
    <row r="67" spans="1:103" ht="13.5" thickBot="1">
      <c r="A67" s="83"/>
      <c r="B67" s="83"/>
      <c r="C67" s="83"/>
      <c r="D67" s="85"/>
      <c r="E67" s="84"/>
      <c r="F67" s="8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26"/>
      <c r="AA67" s="271" t="s">
        <v>41</v>
      </c>
      <c r="AB67" s="253"/>
      <c r="AC67" s="254"/>
      <c r="AD67" s="158" t="s">
        <v>42</v>
      </c>
      <c r="AE67" s="117"/>
      <c r="AF67" s="255"/>
      <c r="AG67" s="14"/>
      <c r="AH67" s="186"/>
      <c r="AI67" s="186"/>
      <c r="AJ67" s="188"/>
      <c r="AK67" s="188"/>
      <c r="AL67" s="188"/>
      <c r="AM67" s="188"/>
      <c r="AN67" s="133"/>
      <c r="AO67" s="181"/>
      <c r="AP67" s="74"/>
      <c r="AQ67" s="65" t="s">
        <v>43</v>
      </c>
      <c r="AR67" s="66"/>
      <c r="AS67" s="135"/>
      <c r="AT67" s="135"/>
      <c r="AU67" s="135"/>
      <c r="AV67" s="135"/>
      <c r="AW67" s="127"/>
      <c r="AX67" s="127"/>
      <c r="AY67" s="133"/>
      <c r="AZ67" s="133"/>
      <c r="BA67" s="133"/>
      <c r="BB67" s="133"/>
      <c r="BC67" s="166"/>
      <c r="BD67" s="127"/>
      <c r="BE67" s="127"/>
      <c r="BF67" s="142"/>
      <c r="BG67" s="183"/>
      <c r="BH67" s="183"/>
      <c r="BI67" s="133"/>
      <c r="BJ67" s="127"/>
      <c r="BK67" s="127"/>
      <c r="BL67" s="135"/>
      <c r="BM67" s="135"/>
      <c r="BN67" s="135"/>
      <c r="BO67" s="135"/>
      <c r="BP67" s="14"/>
      <c r="BQ67" s="127"/>
      <c r="BR67" s="127"/>
      <c r="BS67" s="133"/>
      <c r="BT67" s="133"/>
      <c r="BU67" s="133"/>
      <c r="BV67" s="133"/>
      <c r="BW67" s="14"/>
      <c r="BX67" s="127"/>
      <c r="BY67" s="127"/>
      <c r="BZ67" s="133"/>
      <c r="CA67" s="133"/>
      <c r="CB67" s="133"/>
      <c r="CC67" s="133"/>
      <c r="CD67" s="13"/>
      <c r="CE67" s="127"/>
      <c r="CF67" s="127"/>
      <c r="CG67" s="135"/>
      <c r="CH67" s="135"/>
      <c r="CI67" s="135"/>
      <c r="CJ67" s="135"/>
      <c r="CK67" s="14"/>
      <c r="CL67" s="127"/>
      <c r="CM67" s="127"/>
      <c r="CN67" s="133"/>
      <c r="CO67" s="133"/>
      <c r="CP67" s="133"/>
      <c r="CQ67" s="133"/>
      <c r="CR67" s="14"/>
      <c r="CS67" s="127"/>
      <c r="CT67" s="127"/>
      <c r="CU67" s="133"/>
      <c r="CV67" s="133"/>
      <c r="CW67" s="133"/>
      <c r="CX67" s="133"/>
      <c r="CY67" s="14"/>
    </row>
    <row r="68" spans="1:103">
      <c r="A68" s="83"/>
      <c r="B68" s="83"/>
      <c r="C68" s="83"/>
      <c r="D68" s="85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26"/>
      <c r="AA68" s="271" t="s">
        <v>120</v>
      </c>
      <c r="AB68" s="253"/>
      <c r="AC68" s="254"/>
      <c r="AD68" s="158" t="s">
        <v>44</v>
      </c>
      <c r="AE68" s="117"/>
      <c r="AF68" s="255"/>
      <c r="AG68" s="14"/>
      <c r="AH68" s="186"/>
      <c r="AI68" s="188"/>
      <c r="AJ68" s="188"/>
      <c r="AK68" s="188"/>
      <c r="AL68" s="188"/>
      <c r="AM68" s="188"/>
      <c r="AP68" s="74"/>
      <c r="AQ68" s="67" t="s">
        <v>188</v>
      </c>
      <c r="AR68" s="68" t="s">
        <v>189</v>
      </c>
      <c r="AS68" s="135"/>
      <c r="AT68" s="135"/>
      <c r="AU68" s="135"/>
      <c r="AV68" s="135"/>
      <c r="AW68" s="127"/>
      <c r="AX68" s="127"/>
      <c r="AY68" s="133"/>
      <c r="AZ68" s="133"/>
      <c r="BA68" s="133"/>
      <c r="BB68" s="133"/>
      <c r="BC68" s="166"/>
      <c r="BD68" s="127"/>
      <c r="BE68" s="127"/>
      <c r="BF68" s="142"/>
      <c r="BG68" s="183"/>
      <c r="BH68" s="183"/>
      <c r="BI68" s="133"/>
      <c r="BJ68" s="127"/>
      <c r="BK68" s="127"/>
      <c r="BL68" s="135"/>
      <c r="BM68" s="135"/>
      <c r="BN68" s="135"/>
      <c r="BO68" s="135"/>
      <c r="BP68" s="14"/>
      <c r="BQ68" s="127"/>
      <c r="BR68" s="127"/>
      <c r="BS68" s="133"/>
      <c r="BT68" s="133"/>
      <c r="BU68" s="133"/>
      <c r="BV68" s="133"/>
      <c r="BW68" s="14"/>
      <c r="BX68" s="127"/>
      <c r="BY68" s="127"/>
      <c r="BZ68" s="133"/>
      <c r="CA68" s="133"/>
      <c r="CB68" s="133"/>
      <c r="CC68" s="133"/>
      <c r="CD68" s="13"/>
      <c r="CE68" s="127"/>
      <c r="CF68" s="127"/>
      <c r="CG68" s="135"/>
      <c r="CH68" s="135"/>
      <c r="CI68" s="135"/>
      <c r="CJ68" s="135"/>
      <c r="CK68" s="14"/>
      <c r="CL68" s="127"/>
      <c r="CM68" s="127"/>
      <c r="CN68" s="133"/>
      <c r="CO68" s="133"/>
      <c r="CP68" s="133"/>
      <c r="CQ68" s="133"/>
      <c r="CR68" s="14"/>
      <c r="CS68" s="127"/>
      <c r="CT68" s="127"/>
      <c r="CU68" s="133"/>
      <c r="CV68" s="133"/>
      <c r="CW68" s="133"/>
      <c r="CX68" s="133"/>
      <c r="CY68" s="14"/>
    </row>
    <row r="69" spans="1:103" ht="13.5" thickBot="1">
      <c r="A69" s="83"/>
      <c r="B69" s="83"/>
      <c r="C69" s="83"/>
      <c r="D69" s="83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26"/>
      <c r="AA69" s="271" t="s">
        <v>28</v>
      </c>
      <c r="AB69" s="197"/>
      <c r="AC69" s="254"/>
      <c r="AD69" s="158" t="s">
        <v>45</v>
      </c>
      <c r="AE69" s="117"/>
      <c r="AF69" s="255"/>
      <c r="AG69" s="177"/>
      <c r="AH69" s="189"/>
      <c r="AI69" s="190"/>
      <c r="AJ69" s="189"/>
      <c r="AK69" s="189"/>
      <c r="AL69" s="189"/>
      <c r="AM69" s="189"/>
      <c r="AP69" s="74"/>
      <c r="AQ69" s="69" t="str">
        <f>BN71</f>
        <v/>
      </c>
      <c r="AR69" s="70" t="str">
        <f>BO71</f>
        <v/>
      </c>
      <c r="AS69" s="135"/>
      <c r="AT69" s="135"/>
      <c r="AU69" s="135"/>
      <c r="AV69" s="135"/>
      <c r="AW69" s="127"/>
      <c r="AX69" s="127"/>
      <c r="AY69" s="133"/>
      <c r="AZ69" s="133"/>
      <c r="BA69" s="133"/>
      <c r="BB69" s="133"/>
      <c r="BC69" s="166"/>
      <c r="BD69" s="127"/>
      <c r="BE69" s="127"/>
      <c r="BF69" s="142"/>
      <c r="BG69" s="183"/>
      <c r="BH69" s="183"/>
      <c r="BI69" s="133"/>
      <c r="BJ69" s="127"/>
      <c r="BK69" s="127"/>
      <c r="BL69" s="135"/>
      <c r="BM69" s="135"/>
      <c r="BN69" s="135"/>
      <c r="BO69" s="135"/>
      <c r="BP69" s="14"/>
      <c r="BQ69" s="127"/>
      <c r="BR69" s="127"/>
      <c r="BS69" s="133"/>
      <c r="BT69" s="133"/>
      <c r="BU69" s="133"/>
      <c r="BV69" s="133"/>
      <c r="BW69" s="14"/>
      <c r="BX69" s="127"/>
      <c r="BY69" s="127"/>
      <c r="BZ69" s="133"/>
      <c r="CA69" s="133"/>
      <c r="CB69" s="133"/>
      <c r="CC69" s="133"/>
      <c r="CD69" s="13"/>
      <c r="CE69" s="127"/>
      <c r="CF69" s="127"/>
      <c r="CG69" s="135"/>
      <c r="CH69" s="135"/>
      <c r="CI69" s="135"/>
      <c r="CJ69" s="135"/>
      <c r="CK69" s="14"/>
      <c r="CL69" s="127"/>
      <c r="CM69" s="127"/>
      <c r="CN69" s="133"/>
      <c r="CO69" s="133"/>
      <c r="CP69" s="133"/>
      <c r="CQ69" s="133"/>
      <c r="CR69" s="14"/>
      <c r="CS69" s="127"/>
      <c r="CT69" s="127"/>
      <c r="CU69" s="133"/>
      <c r="CV69" s="133"/>
      <c r="CW69" s="133"/>
      <c r="CX69" s="133"/>
      <c r="CY69" s="14"/>
    </row>
    <row r="70" spans="1:103">
      <c r="A70" s="83"/>
      <c r="B70" s="87"/>
      <c r="C70" s="87"/>
      <c r="D70" s="87"/>
      <c r="E70" s="145"/>
      <c r="F70" s="145"/>
      <c r="G70" s="87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6"/>
      <c r="AA70" s="271" t="s">
        <v>46</v>
      </c>
      <c r="AB70" s="256"/>
      <c r="AC70" s="254"/>
      <c r="AD70" s="158" t="s">
        <v>47</v>
      </c>
      <c r="AE70" s="117"/>
      <c r="AF70" s="255"/>
      <c r="AG70" s="103"/>
      <c r="AH70" s="104"/>
      <c r="AI70" s="16"/>
      <c r="AJ70" s="71"/>
      <c r="AK70" s="71"/>
      <c r="AL70" s="71"/>
      <c r="AM70" s="71"/>
      <c r="AP70" s="454"/>
      <c r="AQ70" s="113" t="s">
        <v>14</v>
      </c>
      <c r="AR70" s="113" t="s">
        <v>13</v>
      </c>
      <c r="AS70" s="485" t="str">
        <f>AS$1</f>
        <v>R</v>
      </c>
      <c r="AT70" s="31" t="str">
        <f t="shared" ref="AT70:AV70" si="92">AT$1</f>
        <v>1Omy</v>
      </c>
      <c r="AU70" s="32" t="str">
        <f t="shared" si="92"/>
        <v>2U</v>
      </c>
      <c r="AV70" s="33" t="str">
        <f t="shared" si="92"/>
        <v>3Ama</v>
      </c>
      <c r="AW70" s="113" t="str">
        <f>AQ70</f>
        <v>Quantity</v>
      </c>
      <c r="AX70" s="113" t="str">
        <f>AR70</f>
        <v>Units</v>
      </c>
      <c r="AY70" s="485">
        <f>AJ65</f>
        <v>0</v>
      </c>
      <c r="AZ70" s="31">
        <f>AK65</f>
        <v>0</v>
      </c>
      <c r="BA70" s="32">
        <f>AL65</f>
        <v>0</v>
      </c>
      <c r="BB70" s="33">
        <f>AM65</f>
        <v>0</v>
      </c>
      <c r="BC70" s="166"/>
      <c r="BD70" s="34" t="s">
        <v>27</v>
      </c>
      <c r="BE70" s="34" t="s">
        <v>28</v>
      </c>
      <c r="BF70" s="35" t="s">
        <v>120</v>
      </c>
      <c r="BG70" s="72" t="s">
        <v>26</v>
      </c>
      <c r="BH70" s="72"/>
      <c r="BI70" s="36" t="s">
        <v>7</v>
      </c>
      <c r="BJ70" s="113" t="str">
        <f>$AQ70</f>
        <v>Quantity</v>
      </c>
      <c r="BK70" s="113" t="str">
        <f>$AR70</f>
        <v>Units</v>
      </c>
      <c r="BL70" s="485" t="str">
        <f>BL$1</f>
        <v>R</v>
      </c>
      <c r="BM70" s="31" t="str">
        <f t="shared" ref="BM70:BO70" si="93">BM$1</f>
        <v>1Omy</v>
      </c>
      <c r="BN70" s="32" t="str">
        <f t="shared" si="93"/>
        <v>2U</v>
      </c>
      <c r="BO70" s="33" t="str">
        <f t="shared" si="93"/>
        <v>3Ama</v>
      </c>
      <c r="BP70" s="191"/>
      <c r="BQ70" s="113" t="str">
        <f>$AQ70</f>
        <v>Quantity</v>
      </c>
      <c r="BR70" s="113" t="str">
        <f>$AR70</f>
        <v>Units</v>
      </c>
      <c r="BS70" s="485" t="str">
        <f>BS$1</f>
        <v>R</v>
      </c>
      <c r="BT70" s="31" t="str">
        <f t="shared" ref="BT70:BV70" si="94">BT$1</f>
        <v>1Omy</v>
      </c>
      <c r="BU70" s="32" t="str">
        <f t="shared" si="94"/>
        <v>2U</v>
      </c>
      <c r="BV70" s="33" t="str">
        <f t="shared" si="94"/>
        <v>3Ama</v>
      </c>
      <c r="BW70" s="191"/>
      <c r="BX70" s="113" t="str">
        <f>$AQ70</f>
        <v>Quantity</v>
      </c>
      <c r="BY70" s="113" t="str">
        <f>$AR70</f>
        <v>Units</v>
      </c>
      <c r="BZ70" s="485" t="str">
        <f>BZ$1</f>
        <v>1-R/U</v>
      </c>
      <c r="CA70" s="31" t="str">
        <f t="shared" ref="CA70:CC70" si="95">CA$1</f>
        <v>1-Omy/R</v>
      </c>
      <c r="CB70" s="32" t="str">
        <f t="shared" si="95"/>
        <v>1-Omy/U</v>
      </c>
      <c r="CC70" s="33" t="str">
        <f t="shared" si="95"/>
        <v>1-ROX/U</v>
      </c>
      <c r="CD70" s="191"/>
      <c r="CE70" s="113" t="str">
        <f>$AQ70</f>
        <v>Quantity</v>
      </c>
      <c r="CF70" s="113" t="str">
        <f>$AR70</f>
        <v>Units</v>
      </c>
      <c r="CG70" s="485" t="str">
        <f>CG$1</f>
        <v>R</v>
      </c>
      <c r="CH70" s="31" t="str">
        <f t="shared" ref="CH70:CJ70" si="96">CH$1</f>
        <v>1Omy</v>
      </c>
      <c r="CI70" s="32" t="str">
        <f t="shared" si="96"/>
        <v>2U</v>
      </c>
      <c r="CJ70" s="33" t="str">
        <f t="shared" si="96"/>
        <v>3Ama</v>
      </c>
      <c r="CK70" s="191"/>
      <c r="CL70" s="113" t="str">
        <f>$AQ70</f>
        <v>Quantity</v>
      </c>
      <c r="CM70" s="113" t="str">
        <f>$AR70</f>
        <v>Units</v>
      </c>
      <c r="CN70" s="485" t="str">
        <f>CN$1</f>
        <v>R</v>
      </c>
      <c r="CO70" s="31" t="str">
        <f t="shared" ref="CO70:CQ70" si="97">CO$1</f>
        <v>1Omy</v>
      </c>
      <c r="CP70" s="32" t="str">
        <f t="shared" si="97"/>
        <v>2U</v>
      </c>
      <c r="CQ70" s="33" t="str">
        <f t="shared" si="97"/>
        <v>3Ama</v>
      </c>
      <c r="CR70" s="191"/>
      <c r="CS70" s="113" t="str">
        <f>$AQ70</f>
        <v>Quantity</v>
      </c>
      <c r="CT70" s="113" t="str">
        <f>$AR70</f>
        <v>Units</v>
      </c>
      <c r="CU70" s="485" t="str">
        <f>CU$1</f>
        <v>1-R/U</v>
      </c>
      <c r="CV70" s="31" t="str">
        <f t="shared" ref="CV70:CX70" si="98">CV$1</f>
        <v>1-Omy/R</v>
      </c>
      <c r="CW70" s="32" t="str">
        <f t="shared" si="98"/>
        <v>1-Omy/U</v>
      </c>
      <c r="CX70" s="33" t="str">
        <f t="shared" si="98"/>
        <v>1-ROX/U</v>
      </c>
      <c r="CY70" s="14"/>
    </row>
    <row r="71" spans="1:103">
      <c r="A71" s="83"/>
      <c r="B71" s="83"/>
      <c r="C71" s="83"/>
      <c r="D71" s="83"/>
      <c r="E71" s="14"/>
      <c r="F71" s="14"/>
      <c r="G71" s="83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16"/>
      <c r="AA71" s="271" t="s">
        <v>48</v>
      </c>
      <c r="AB71" s="257"/>
      <c r="AC71" s="254"/>
      <c r="AD71" s="158" t="s">
        <v>49</v>
      </c>
      <c r="AE71" s="117"/>
      <c r="AF71" s="255"/>
      <c r="AG71" s="105"/>
      <c r="AH71" s="106"/>
      <c r="AI71" s="17"/>
      <c r="AJ71" s="8"/>
      <c r="AK71" s="8"/>
      <c r="AL71" s="8"/>
      <c r="AM71" s="8"/>
      <c r="AP71" s="455" t="str">
        <f>E62</f>
        <v/>
      </c>
      <c r="AQ71" s="488" t="s">
        <v>5</v>
      </c>
      <c r="AR71" s="488" t="s">
        <v>4</v>
      </c>
      <c r="AS71" s="21" t="str">
        <f>IF(ISNUMBER(AJ71),AJ71-($G63*AJ70+$G62),"")</f>
        <v/>
      </c>
      <c r="AT71" s="21" t="str">
        <f>IF(ISNUMBER(AK71),AK71-($G63*AK70+$G62),"")</f>
        <v/>
      </c>
      <c r="AU71" s="21" t="str">
        <f>IF(ISNUMBER(AL71),AL71-($G63*AL70+$G62),"")</f>
        <v/>
      </c>
      <c r="AV71" s="21" t="str">
        <f>IF(ISNUMBER(AM71),AM71-($G63*AM70+$G62),"")</f>
        <v/>
      </c>
      <c r="AW71" s="107">
        <f>$AH70</f>
        <v>0</v>
      </c>
      <c r="AX71" s="107">
        <f>$AI70</f>
        <v>0</v>
      </c>
      <c r="AY71" s="73" t="str">
        <f>IF(ISNUMBER(AJ70),AJ70,"")</f>
        <v/>
      </c>
      <c r="AZ71" s="73" t="str">
        <f>IF(ISNUMBER(AK70),AK70,"")</f>
        <v/>
      </c>
      <c r="BA71" s="73" t="str">
        <f t="shared" ref="BA71:BB71" si="99">IF(ISNUMBER(AL70),AL70,"")</f>
        <v/>
      </c>
      <c r="BB71" s="73" t="str">
        <f t="shared" si="99"/>
        <v/>
      </c>
      <c r="BC71" s="166"/>
      <c r="BD71" s="176" t="str">
        <f>$AA64</f>
        <v>•</v>
      </c>
      <c r="BE71" s="193">
        <f>$D62</f>
        <v>0</v>
      </c>
      <c r="BF71" s="124">
        <f>$B63</f>
        <v>0</v>
      </c>
      <c r="BG71" s="194" t="str">
        <f>$E62</f>
        <v/>
      </c>
      <c r="BH71" s="195"/>
      <c r="BI71" s="196" t="str">
        <f>IF(ISNUMBER($AB73),$AB73,"")</f>
        <v/>
      </c>
      <c r="BJ71" s="489" t="str">
        <f>AH2</f>
        <v>O2 flow per cells</v>
      </c>
      <c r="BK71" s="489" t="str">
        <f>AI2</f>
        <v>pmol/(s*Mill)</v>
      </c>
      <c r="BL71" s="7" t="str">
        <f>IF(ISNUMBER(AS71),AS71/AJ63,"")</f>
        <v/>
      </c>
      <c r="BM71" s="7" t="str">
        <f>IF(ISNUMBER(AT71),AT71/AK63,"")</f>
        <v/>
      </c>
      <c r="BN71" s="7" t="str">
        <f>IF(ISNUMBER(AU71),AU71/AL63,"")</f>
        <v/>
      </c>
      <c r="BO71" s="7" t="str">
        <f>IF(ISNUMBER(AV71),AV71/AM63,"")</f>
        <v/>
      </c>
      <c r="BP71" s="194" t="str">
        <f>$E62</f>
        <v/>
      </c>
      <c r="BQ71" s="6" t="s">
        <v>19</v>
      </c>
      <c r="BR71" s="6" t="s">
        <v>20</v>
      </c>
      <c r="BS71" s="5" t="str">
        <f>IF(ISNUMBER(BL71),BL71/$AQ69,"")</f>
        <v/>
      </c>
      <c r="BT71" s="5" t="str">
        <f>IF(ISNUMBER(BM71),BM71/$AQ69,"")</f>
        <v/>
      </c>
      <c r="BU71" s="5" t="str">
        <f>IF(ISNUMBER(BN71),BN71/$AQ69,"")</f>
        <v/>
      </c>
      <c r="BV71" s="5" t="str">
        <f>IF(ISNUMBER(BO71),BO71/$AQ69,"")</f>
        <v/>
      </c>
      <c r="BW71" s="194" t="str">
        <f>$E62</f>
        <v/>
      </c>
      <c r="BX71" s="6" t="s">
        <v>18</v>
      </c>
      <c r="BY71" s="6" t="s">
        <v>21</v>
      </c>
      <c r="BZ71" s="5" t="str">
        <f>IF(ISNUMBER(BN71),1-BL71/BN71,"")</f>
        <v/>
      </c>
      <c r="CA71" s="5" t="str">
        <f>IF(ISNUMBER(BM71),1-BM71/BL71,"")</f>
        <v/>
      </c>
      <c r="CB71" s="5" t="str">
        <f>IF(ISNUMBER(BM71),1-BM71/BN71,"")</f>
        <v/>
      </c>
      <c r="CC71" s="5" t="str">
        <f>IF(ISNUMBER(BN71),1-BO71/BN71,"")</f>
        <v/>
      </c>
      <c r="CD71" s="194" t="str">
        <f>$E62</f>
        <v/>
      </c>
      <c r="CE71" s="489" t="str">
        <f>AH3</f>
        <v>O2 flow per cells (mt: ROX-corr.)</v>
      </c>
      <c r="CF71" s="489" t="str">
        <f>AI2</f>
        <v>pmol/(s*Mill)</v>
      </c>
      <c r="CG71" s="7" t="str">
        <f>IF(ISNUMBER(BL71),BL71-$AR69,"")</f>
        <v/>
      </c>
      <c r="CH71" s="7" t="str">
        <f t="shared" ref="CH71:CJ71" si="100">IF(ISNUMBER(BM71),BM71-$AR69,"")</f>
        <v/>
      </c>
      <c r="CI71" s="7" t="str">
        <f t="shared" si="100"/>
        <v/>
      </c>
      <c r="CJ71" s="7" t="str">
        <f t="shared" si="100"/>
        <v/>
      </c>
      <c r="CK71" s="194" t="str">
        <f>$E62</f>
        <v/>
      </c>
      <c r="CL71" s="6" t="s">
        <v>3</v>
      </c>
      <c r="CM71" s="6" t="s">
        <v>1</v>
      </c>
      <c r="CN71" s="5" t="str">
        <f>IF(ISNUMBER(CG71),CG71/($AQ69-$AR69),"")</f>
        <v/>
      </c>
      <c r="CO71" s="5" t="str">
        <f t="shared" ref="CO71:CQ71" si="101">IF(ISNUMBER(CH71),CH71/($AQ69-$AR69),"")</f>
        <v/>
      </c>
      <c r="CP71" s="5" t="str">
        <f t="shared" si="101"/>
        <v/>
      </c>
      <c r="CQ71" s="5" t="str">
        <f t="shared" si="101"/>
        <v/>
      </c>
      <c r="CR71" s="194" t="str">
        <f>$E62</f>
        <v/>
      </c>
      <c r="CS71" s="6" t="s">
        <v>2</v>
      </c>
      <c r="CT71" s="6" t="s">
        <v>1</v>
      </c>
      <c r="CU71" s="5" t="str">
        <f>IF(ISNUMBER(CI71),1-CG71/CI71,"")</f>
        <v/>
      </c>
      <c r="CV71" s="5" t="str">
        <f>IF(ISNUMBER(CH71),1-CH71/CG71,"")</f>
        <v/>
      </c>
      <c r="CW71" s="5" t="str">
        <f>IF(ISNUMBER(CH71),1-CH71/CI71,"")</f>
        <v/>
      </c>
      <c r="CX71" s="5" t="str">
        <f>IF(ISNUMBER(CI71),1-CJ71/CI71,"")</f>
        <v/>
      </c>
      <c r="CY71" s="14"/>
    </row>
    <row r="72" spans="1:103">
      <c r="A72" s="83"/>
      <c r="B72" s="83"/>
      <c r="C72" s="83"/>
      <c r="D72" s="83"/>
      <c r="E72" s="83"/>
      <c r="F72" s="83"/>
      <c r="G72" s="83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26"/>
      <c r="AA72" s="272" t="s">
        <v>50</v>
      </c>
      <c r="AB72" s="258"/>
      <c r="AC72" s="259"/>
      <c r="AD72" s="158" t="s">
        <v>178</v>
      </c>
      <c r="AE72" s="256"/>
      <c r="AF72" s="255"/>
      <c r="AG72" s="274"/>
      <c r="AH72" s="275"/>
      <c r="AI72" s="275"/>
      <c r="AJ72" s="276"/>
      <c r="AK72" s="276"/>
      <c r="AL72" s="276"/>
      <c r="AM72" s="276"/>
      <c r="AN72" s="2"/>
      <c r="AO72" s="11"/>
      <c r="AP72" s="74"/>
      <c r="AQ72" s="75"/>
      <c r="AR72" s="75"/>
      <c r="AS72" s="3"/>
      <c r="AT72" s="3"/>
      <c r="AU72" s="3"/>
      <c r="AV72" s="3"/>
      <c r="AW72" s="4"/>
      <c r="AX72" s="4"/>
      <c r="AY72" s="2"/>
      <c r="AZ72" s="2"/>
      <c r="BA72" s="2"/>
      <c r="BB72" s="2"/>
      <c r="BC72" s="76"/>
      <c r="BD72" s="4"/>
      <c r="BE72" s="4"/>
      <c r="BF72" s="75"/>
      <c r="BG72" s="77"/>
      <c r="BH72" s="77"/>
      <c r="BI72" s="2"/>
      <c r="BJ72" s="4"/>
      <c r="BK72" s="4"/>
      <c r="BL72" s="3"/>
      <c r="BM72" s="3"/>
      <c r="BN72" s="3"/>
      <c r="BO72" s="3"/>
      <c r="BP72" s="14"/>
      <c r="BQ72" s="4"/>
      <c r="BR72" s="4"/>
      <c r="BS72" s="2"/>
      <c r="BT72" s="2"/>
      <c r="BU72" s="2"/>
      <c r="BV72" s="2"/>
      <c r="BW72" s="14"/>
      <c r="BX72" s="4"/>
      <c r="BY72" s="4"/>
      <c r="BZ72" s="2"/>
      <c r="CA72" s="2"/>
      <c r="CB72" s="2"/>
      <c r="CC72" s="2"/>
      <c r="CD72" s="13"/>
      <c r="CE72" s="4"/>
      <c r="CF72" s="4"/>
      <c r="CG72" s="3"/>
      <c r="CH72" s="3"/>
      <c r="CI72" s="3"/>
      <c r="CJ72" s="3"/>
      <c r="CK72" s="14"/>
      <c r="CL72" s="4"/>
      <c r="CM72" s="4"/>
      <c r="CN72" s="2"/>
      <c r="CO72" s="2"/>
      <c r="CP72" s="2"/>
      <c r="CQ72" s="2"/>
      <c r="CR72" s="14"/>
      <c r="CS72" s="4"/>
      <c r="CT72" s="4"/>
      <c r="CU72" s="2"/>
      <c r="CV72" s="2"/>
      <c r="CW72" s="2"/>
      <c r="CX72" s="2"/>
      <c r="CY72" s="14"/>
    </row>
    <row r="73" spans="1:103">
      <c r="A73" s="83"/>
      <c r="B73" s="83"/>
      <c r="C73" s="83"/>
      <c r="D73" s="83"/>
      <c r="E73" s="83"/>
      <c r="F73" s="83"/>
      <c r="G73" s="83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26"/>
      <c r="AA73" s="271" t="s">
        <v>51</v>
      </c>
      <c r="AB73" s="260"/>
      <c r="AC73" s="261"/>
      <c r="AD73" s="262" t="s">
        <v>52</v>
      </c>
      <c r="AE73" s="263">
        <v>-2</v>
      </c>
      <c r="AF73" s="255"/>
      <c r="AG73" s="274"/>
      <c r="AH73" s="274"/>
      <c r="AI73" s="274"/>
      <c r="AJ73" s="145"/>
      <c r="AK73" s="145"/>
      <c r="AL73" s="145"/>
      <c r="AM73" s="145"/>
      <c r="AN73" s="133"/>
      <c r="AO73" s="181"/>
      <c r="AP73" s="74"/>
      <c r="AQ73" s="142"/>
      <c r="AR73" s="142"/>
      <c r="AS73" s="135"/>
      <c r="AT73" s="135"/>
      <c r="AU73" s="135"/>
      <c r="AV73" s="135"/>
      <c r="AW73" s="127"/>
      <c r="AX73" s="127"/>
      <c r="AY73" s="133"/>
      <c r="AZ73" s="133"/>
      <c r="BA73" s="133"/>
      <c r="BB73" s="133"/>
      <c r="BC73" s="166"/>
      <c r="BD73" s="127"/>
      <c r="BE73" s="127"/>
      <c r="BF73" s="142"/>
      <c r="BG73" s="183"/>
      <c r="BH73" s="183"/>
      <c r="BI73" s="133"/>
      <c r="BJ73" s="127"/>
      <c r="BK73" s="127"/>
      <c r="BL73" s="135"/>
      <c r="BM73" s="135"/>
      <c r="BN73" s="135"/>
      <c r="BO73" s="135"/>
      <c r="BP73" s="14"/>
      <c r="BQ73" s="127"/>
      <c r="BR73" s="127"/>
      <c r="BS73" s="133"/>
      <c r="BT73" s="133"/>
      <c r="BU73" s="133"/>
      <c r="BV73" s="133"/>
      <c r="BW73" s="14"/>
      <c r="BX73" s="127"/>
      <c r="BY73" s="127"/>
      <c r="BZ73" s="133"/>
      <c r="CA73" s="133"/>
      <c r="CB73" s="133"/>
      <c r="CC73" s="133"/>
      <c r="CD73" s="13"/>
      <c r="CE73" s="127"/>
      <c r="CF73" s="127"/>
      <c r="CG73" s="135"/>
      <c r="CH73" s="135"/>
      <c r="CI73" s="135"/>
      <c r="CJ73" s="135"/>
      <c r="CK73" s="14"/>
      <c r="CL73" s="127"/>
      <c r="CM73" s="127"/>
      <c r="CN73" s="133"/>
      <c r="CO73" s="133"/>
      <c r="CP73" s="133"/>
      <c r="CQ73" s="133"/>
      <c r="CR73" s="14"/>
      <c r="CS73" s="127"/>
      <c r="CT73" s="127"/>
      <c r="CU73" s="133"/>
      <c r="CV73" s="133"/>
      <c r="CW73" s="133"/>
      <c r="CX73" s="133"/>
      <c r="CY73" s="14"/>
    </row>
    <row r="74" spans="1:103" ht="13.5" thickBot="1">
      <c r="A74" s="83"/>
      <c r="B74" s="83"/>
      <c r="C74" s="83"/>
      <c r="D74" s="83"/>
      <c r="E74" s="83"/>
      <c r="F74" s="83"/>
      <c r="G74" s="83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26"/>
      <c r="AA74" s="273" t="s">
        <v>53</v>
      </c>
      <c r="AB74" s="264">
        <v>2</v>
      </c>
      <c r="AC74" s="265" t="s">
        <v>54</v>
      </c>
      <c r="AD74" s="266" t="s">
        <v>55</v>
      </c>
      <c r="AE74" s="267">
        <v>2.5000000000000001E-2</v>
      </c>
      <c r="AF74" s="268"/>
      <c r="AG74" s="274"/>
      <c r="AH74" s="274"/>
      <c r="AI74" s="274"/>
      <c r="AJ74" s="145"/>
      <c r="AK74" s="145"/>
      <c r="AL74" s="145"/>
      <c r="AM74" s="145"/>
      <c r="AN74" s="133"/>
      <c r="AO74" s="181"/>
      <c r="AP74" s="74"/>
      <c r="AQ74" s="142"/>
      <c r="AR74" s="142"/>
      <c r="AS74" s="135"/>
      <c r="AT74" s="135"/>
      <c r="AU74" s="135"/>
      <c r="AV74" s="135"/>
      <c r="AW74" s="127"/>
      <c r="AX74" s="127"/>
      <c r="AY74" s="133"/>
      <c r="AZ74" s="133"/>
      <c r="BA74" s="133"/>
      <c r="BB74" s="133"/>
      <c r="BC74" s="166"/>
      <c r="BD74" s="127"/>
      <c r="BE74" s="127"/>
      <c r="BF74" s="142"/>
      <c r="BG74" s="183"/>
      <c r="BH74" s="183"/>
      <c r="BI74" s="133"/>
      <c r="BJ74" s="127"/>
      <c r="BK74" s="127"/>
      <c r="BL74" s="135"/>
      <c r="BM74" s="135"/>
      <c r="BN74" s="135"/>
      <c r="BO74" s="135"/>
      <c r="BP74" s="14"/>
      <c r="BQ74" s="127"/>
      <c r="BR74" s="127"/>
      <c r="BS74" s="133"/>
      <c r="BT74" s="133"/>
      <c r="BU74" s="133"/>
      <c r="BV74" s="133"/>
      <c r="BW74" s="14"/>
      <c r="BX74" s="127"/>
      <c r="BY74" s="127"/>
      <c r="BZ74" s="133"/>
      <c r="CA74" s="133"/>
      <c r="CB74" s="133"/>
      <c r="CC74" s="133"/>
      <c r="CD74" s="13"/>
      <c r="CE74" s="127"/>
      <c r="CF74" s="127"/>
      <c r="CG74" s="135"/>
      <c r="CH74" s="135"/>
      <c r="CI74" s="135"/>
      <c r="CJ74" s="135"/>
      <c r="CK74" s="14"/>
      <c r="CL74" s="127"/>
      <c r="CM74" s="127"/>
      <c r="CN74" s="133"/>
      <c r="CO74" s="133"/>
      <c r="CP74" s="133"/>
      <c r="CQ74" s="133"/>
      <c r="CR74" s="14"/>
      <c r="CS74" s="127"/>
      <c r="CT74" s="127"/>
      <c r="CU74" s="133"/>
      <c r="CV74" s="133"/>
      <c r="CW74" s="133"/>
      <c r="CX74" s="133"/>
      <c r="CY74" s="14"/>
    </row>
    <row r="75" spans="1:103">
      <c r="A75" s="83"/>
      <c r="B75" s="83"/>
      <c r="C75" s="83"/>
      <c r="D75" s="83"/>
      <c r="E75" s="83"/>
      <c r="F75" s="83"/>
      <c r="G75" s="83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26"/>
      <c r="AH75" s="127"/>
      <c r="AI75" s="127"/>
      <c r="AJ75" s="135"/>
      <c r="AK75" s="135"/>
      <c r="AL75" s="135"/>
      <c r="AM75" s="135"/>
      <c r="AN75" s="133"/>
      <c r="AO75" s="181"/>
      <c r="AP75" s="74"/>
      <c r="AQ75" s="142"/>
      <c r="AR75" s="142"/>
      <c r="AS75" s="135"/>
      <c r="AT75" s="135"/>
      <c r="AU75" s="135"/>
      <c r="AV75" s="135"/>
      <c r="AW75" s="127"/>
      <c r="AX75" s="127"/>
      <c r="AY75" s="133"/>
      <c r="AZ75" s="133"/>
      <c r="BA75" s="133"/>
      <c r="BB75" s="133"/>
      <c r="BC75" s="166"/>
      <c r="BD75" s="127"/>
      <c r="BE75" s="127"/>
      <c r="BF75" s="142"/>
      <c r="BG75" s="183"/>
      <c r="BH75" s="183"/>
      <c r="BI75" s="133"/>
      <c r="BJ75" s="127"/>
      <c r="BK75" s="127"/>
      <c r="BL75" s="135"/>
      <c r="BM75" s="135"/>
      <c r="BN75" s="135"/>
      <c r="BO75" s="135"/>
      <c r="BP75" s="14"/>
      <c r="BQ75" s="127"/>
      <c r="BR75" s="127"/>
      <c r="BS75" s="127"/>
      <c r="BT75" s="127"/>
      <c r="BU75" s="127"/>
      <c r="BV75" s="133"/>
      <c r="BW75" s="14"/>
      <c r="BX75" s="127"/>
      <c r="BY75" s="127"/>
      <c r="BZ75" s="133"/>
      <c r="CA75" s="133"/>
      <c r="CB75" s="133"/>
      <c r="CC75" s="133"/>
      <c r="CD75" s="13"/>
      <c r="CE75" s="127"/>
      <c r="CF75" s="127"/>
      <c r="CG75" s="135"/>
      <c r="CH75" s="135"/>
      <c r="CI75" s="135"/>
      <c r="CJ75" s="135"/>
      <c r="CK75" s="14"/>
      <c r="CL75" s="127"/>
      <c r="CM75" s="127"/>
      <c r="CN75" s="133"/>
      <c r="CO75" s="133"/>
      <c r="CP75" s="133"/>
      <c r="CQ75" s="133"/>
      <c r="CR75" s="14"/>
      <c r="CS75" s="127"/>
      <c r="CT75" s="127"/>
      <c r="CU75" s="133"/>
      <c r="CV75" s="133"/>
      <c r="CW75" s="133"/>
      <c r="CX75" s="133"/>
      <c r="CY75" s="14"/>
    </row>
    <row r="76" spans="1:103">
      <c r="A76" s="83"/>
      <c r="B76" s="83"/>
      <c r="C76" s="83"/>
      <c r="D76" s="83"/>
      <c r="E76" s="83"/>
      <c r="F76" s="83"/>
      <c r="G76" s="83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26"/>
      <c r="AH76" s="127"/>
      <c r="AI76" s="127"/>
      <c r="AJ76" s="135"/>
      <c r="AK76" s="135"/>
      <c r="AL76" s="135"/>
      <c r="AM76" s="135"/>
      <c r="AN76" s="133"/>
      <c r="AO76" s="181"/>
      <c r="AP76" s="74"/>
      <c r="AQ76" s="142"/>
      <c r="AR76" s="142"/>
      <c r="AS76" s="135"/>
      <c r="AT76" s="135"/>
      <c r="AU76" s="135"/>
      <c r="AV76" s="135"/>
      <c r="AW76" s="127"/>
      <c r="AX76" s="127"/>
      <c r="AY76" s="133"/>
      <c r="AZ76" s="133"/>
      <c r="BA76" s="133"/>
      <c r="BB76" s="133"/>
      <c r="BC76" s="166"/>
      <c r="BD76" s="127"/>
      <c r="BE76" s="127"/>
      <c r="BF76" s="142"/>
      <c r="BG76" s="183"/>
      <c r="BH76" s="183"/>
      <c r="BI76" s="133"/>
      <c r="BJ76" s="127"/>
      <c r="BK76" s="127"/>
      <c r="BL76" s="135"/>
      <c r="BM76" s="135"/>
      <c r="BN76" s="135"/>
      <c r="BO76" s="135"/>
      <c r="BP76" s="14"/>
      <c r="BQ76" s="127"/>
      <c r="BR76" s="127"/>
      <c r="BS76" s="127"/>
      <c r="BT76" s="127"/>
      <c r="BU76" s="127"/>
      <c r="BV76" s="133"/>
      <c r="BW76" s="14"/>
      <c r="BX76" s="127"/>
      <c r="BY76" s="127"/>
      <c r="BZ76" s="133"/>
      <c r="CA76" s="133"/>
      <c r="CB76" s="133"/>
      <c r="CC76" s="133"/>
      <c r="CD76" s="13"/>
      <c r="CE76" s="127"/>
      <c r="CF76" s="127"/>
      <c r="CG76" s="135"/>
      <c r="CH76" s="135"/>
      <c r="CI76" s="135"/>
      <c r="CJ76" s="135"/>
      <c r="CK76" s="14"/>
      <c r="CL76" s="127"/>
      <c r="CM76" s="127"/>
      <c r="CN76" s="133"/>
      <c r="CO76" s="133"/>
      <c r="CP76" s="133"/>
      <c r="CQ76" s="133"/>
      <c r="CR76" s="14"/>
      <c r="CS76" s="127"/>
      <c r="CT76" s="127"/>
      <c r="CU76" s="133"/>
      <c r="CV76" s="133"/>
      <c r="CW76" s="133"/>
      <c r="CX76" s="133"/>
      <c r="CY76" s="14"/>
    </row>
    <row r="77" spans="1:103">
      <c r="A77" s="83"/>
      <c r="B77" s="83"/>
      <c r="C77" s="83"/>
      <c r="D77" s="83"/>
      <c r="E77" s="83"/>
      <c r="F77" s="83"/>
      <c r="G77" s="83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AH77" s="127"/>
      <c r="AI77" s="127"/>
      <c r="AJ77" s="135"/>
      <c r="AK77" s="135"/>
      <c r="AL77" s="135"/>
      <c r="AM77" s="135"/>
      <c r="AN77" s="133"/>
      <c r="AO77" s="181"/>
      <c r="AP77" s="74"/>
      <c r="AQ77" s="142"/>
      <c r="AR77" s="142"/>
      <c r="AS77" s="135"/>
      <c r="AT77" s="135"/>
      <c r="AU77" s="135"/>
      <c r="AV77" s="135"/>
      <c r="AW77" s="127"/>
      <c r="AX77" s="127"/>
      <c r="AY77" s="133"/>
      <c r="AZ77" s="133"/>
      <c r="BA77" s="133"/>
      <c r="BB77" s="133"/>
      <c r="BC77" s="166"/>
      <c r="BD77" s="127"/>
      <c r="BE77" s="127"/>
      <c r="BF77" s="142"/>
      <c r="BG77" s="183"/>
      <c r="BH77" s="183"/>
      <c r="BI77" s="133"/>
      <c r="BJ77" s="127"/>
      <c r="BK77" s="127"/>
      <c r="BL77" s="135"/>
      <c r="BM77" s="135"/>
      <c r="BN77" s="135"/>
      <c r="BO77" s="135"/>
      <c r="BP77" s="14"/>
      <c r="BQ77" s="127"/>
      <c r="BR77" s="127"/>
      <c r="BS77" s="127"/>
      <c r="BT77" s="127"/>
      <c r="BU77" s="127"/>
      <c r="BV77" s="133"/>
      <c r="BW77" s="14"/>
      <c r="BX77" s="127"/>
      <c r="BY77" s="127"/>
      <c r="BZ77" s="133"/>
      <c r="CA77" s="133"/>
      <c r="CB77" s="133"/>
      <c r="CC77" s="133"/>
      <c r="CD77" s="13"/>
      <c r="CE77" s="127"/>
      <c r="CF77" s="127"/>
      <c r="CG77" s="135"/>
      <c r="CH77" s="135"/>
      <c r="CI77" s="135"/>
      <c r="CJ77" s="135"/>
      <c r="CK77" s="14"/>
      <c r="CL77" s="127"/>
      <c r="CM77" s="127"/>
      <c r="CN77" s="133"/>
      <c r="CO77" s="133"/>
      <c r="CP77" s="133"/>
      <c r="CQ77" s="133"/>
      <c r="CR77" s="14"/>
      <c r="CS77" s="127"/>
      <c r="CT77" s="127"/>
      <c r="CU77" s="133"/>
      <c r="CV77" s="133"/>
      <c r="CW77" s="133"/>
      <c r="CX77" s="133"/>
      <c r="CY77" s="14"/>
    </row>
    <row r="78" spans="1:103">
      <c r="A78" s="184"/>
      <c r="B78" s="133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26"/>
      <c r="AH78" s="127"/>
      <c r="AI78" s="127"/>
      <c r="AJ78" s="135"/>
      <c r="AK78" s="135"/>
      <c r="AL78" s="135"/>
      <c r="AM78" s="135"/>
      <c r="AN78" s="133"/>
      <c r="AO78" s="181"/>
      <c r="AP78" s="74"/>
      <c r="AQ78" s="142"/>
      <c r="AR78" s="142"/>
      <c r="AS78" s="26" t="str">
        <f>IF(ISNUMBER(AJ78),AJ78-($D71*AJ77+$E71),"")</f>
        <v/>
      </c>
      <c r="AT78" s="26" t="str">
        <f>IF(ISNUMBER(AK78),AK78-($D71*AK77+$E71),"")</f>
        <v/>
      </c>
      <c r="AU78" s="26"/>
      <c r="AV78" s="26" t="str">
        <f>IF(ISNUMBER(AM78),AM78-($D71*AM77+$E71),"")</f>
        <v/>
      </c>
      <c r="AW78" s="127"/>
      <c r="AX78" s="127"/>
      <c r="AY78" s="133"/>
      <c r="AZ78" s="133"/>
      <c r="BA78" s="133"/>
      <c r="BB78" s="133"/>
      <c r="BC78" s="166"/>
      <c r="BD78" s="127"/>
      <c r="BE78" s="127"/>
      <c r="BF78" s="142"/>
      <c r="BG78" s="183"/>
      <c r="BH78" s="183"/>
      <c r="BI78" s="133"/>
      <c r="BJ78" s="127"/>
      <c r="BK78" s="127"/>
      <c r="BL78" s="78" t="str">
        <f>IF(ISNUMBER(AS78),AS78/AJ70,"")</f>
        <v/>
      </c>
      <c r="BM78" s="78" t="str">
        <f>IF(ISNUMBER(AT78),AT78/AK70,"")</f>
        <v/>
      </c>
      <c r="BN78" s="78"/>
      <c r="BO78" s="78" t="str">
        <f>IF(ISNUMBER(AV78),AV78/AM70,"")</f>
        <v/>
      </c>
      <c r="BP78" s="117"/>
      <c r="BQ78" s="141"/>
      <c r="BR78" s="127"/>
      <c r="BS78" s="127"/>
      <c r="BT78" s="127"/>
      <c r="BU78" s="127"/>
      <c r="BV78" s="24"/>
      <c r="BW78" s="117"/>
      <c r="BX78" s="141"/>
      <c r="BY78" s="141"/>
      <c r="BZ78" s="27" t="s">
        <v>0</v>
      </c>
      <c r="CA78" s="24" t="str">
        <f>IF(ISNUMBER(BL78),1-BL78/BM78,"")</f>
        <v/>
      </c>
      <c r="CB78" s="24"/>
      <c r="CC78" s="24"/>
      <c r="CD78" s="197"/>
      <c r="CE78" s="141"/>
      <c r="CF78" s="141"/>
      <c r="CG78" s="147"/>
      <c r="CH78" s="147"/>
      <c r="CI78" s="147"/>
      <c r="CJ78" s="147"/>
      <c r="CK78" s="117"/>
      <c r="CL78" s="141"/>
      <c r="CM78" s="141"/>
      <c r="CN78" s="134"/>
      <c r="CO78" s="134"/>
      <c r="CP78" s="134"/>
      <c r="CQ78" s="134"/>
      <c r="CR78" s="117"/>
      <c r="CS78" s="141"/>
      <c r="CT78" s="141"/>
      <c r="CU78" s="134"/>
      <c r="CV78" s="134"/>
      <c r="CW78" s="134"/>
      <c r="CX78" s="134"/>
      <c r="CY78" s="117"/>
    </row>
    <row r="79" spans="1:103">
      <c r="A79" s="184"/>
      <c r="B79" s="133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26"/>
      <c r="AH79" s="127"/>
      <c r="AI79" s="127"/>
      <c r="AJ79" s="135"/>
      <c r="AK79" s="135"/>
      <c r="AL79" s="135"/>
      <c r="AM79" s="135"/>
      <c r="AN79" s="133"/>
      <c r="AO79" s="181"/>
      <c r="AP79" s="74"/>
      <c r="AQ79" s="142"/>
      <c r="AR79" s="142"/>
      <c r="AS79" s="147"/>
      <c r="AT79" s="147"/>
      <c r="AU79" s="147"/>
      <c r="AV79" s="147"/>
      <c r="AW79" s="127"/>
      <c r="AX79" s="127"/>
      <c r="AY79" s="133"/>
      <c r="AZ79" s="133"/>
      <c r="BA79" s="133"/>
      <c r="BB79" s="133"/>
      <c r="BC79" s="166"/>
      <c r="BD79" s="127"/>
      <c r="BE79" s="127"/>
      <c r="BF79" s="142"/>
      <c r="BG79" s="183"/>
      <c r="BH79" s="183"/>
      <c r="BI79" s="133"/>
      <c r="BJ79" s="127"/>
      <c r="BK79" s="127"/>
      <c r="BL79" s="147"/>
      <c r="BM79" s="147"/>
      <c r="BN79" s="147"/>
      <c r="BO79" s="147"/>
      <c r="BP79" s="117"/>
      <c r="BQ79" s="141"/>
      <c r="BR79" s="127"/>
      <c r="BS79" s="127"/>
      <c r="BT79" s="127"/>
      <c r="BU79" s="127"/>
      <c r="BV79" s="134"/>
      <c r="BW79" s="117"/>
      <c r="BX79" s="141"/>
      <c r="BY79" s="141"/>
      <c r="BZ79" s="134"/>
      <c r="CA79" s="134"/>
      <c r="CB79" s="134"/>
      <c r="CC79" s="134"/>
      <c r="CD79" s="197"/>
      <c r="CE79" s="141"/>
      <c r="CF79" s="141"/>
      <c r="CG79" s="147"/>
      <c r="CH79" s="147"/>
      <c r="CI79" s="147"/>
      <c r="CJ79" s="147"/>
      <c r="CK79" s="117"/>
      <c r="CL79" s="141"/>
      <c r="CM79" s="141"/>
      <c r="CN79" s="134"/>
      <c r="CO79" s="134"/>
      <c r="CP79" s="134"/>
      <c r="CQ79" s="134"/>
      <c r="CR79" s="117"/>
      <c r="CS79" s="141"/>
      <c r="CT79" s="141"/>
      <c r="CU79" s="134"/>
      <c r="CV79" s="134"/>
      <c r="CW79" s="134"/>
      <c r="CX79" s="134"/>
      <c r="CY79" s="117"/>
    </row>
    <row r="80" spans="1:103" ht="13.5" thickBot="1">
      <c r="A80" s="460" t="s">
        <v>68</v>
      </c>
      <c r="B80" s="198" t="str">
        <f>$G$22</f>
        <v>DatLab 7 Template 16-08-02</v>
      </c>
      <c r="C80" s="199"/>
      <c r="D80" s="199"/>
      <c r="E80" s="199"/>
      <c r="F80" s="199"/>
      <c r="G80" s="199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1"/>
      <c r="AA80" s="202"/>
      <c r="AB80" s="202"/>
      <c r="AC80" s="202"/>
      <c r="AD80" s="202"/>
      <c r="AE80" s="202"/>
      <c r="AF80" s="202"/>
      <c r="AG80" s="202"/>
      <c r="AH80" s="12" t="str">
        <f>$B80</f>
        <v>DatLab 7 Template 16-08-02</v>
      </c>
      <c r="AI80" s="161"/>
      <c r="AJ80" s="203"/>
      <c r="AK80" s="203"/>
      <c r="AL80" s="203"/>
      <c r="AM80" s="203"/>
      <c r="AN80" s="204"/>
      <c r="AO80" s="205"/>
      <c r="AP80" s="206"/>
      <c r="AQ80" s="79" t="str">
        <f>$B80</f>
        <v>DatLab 7 Template 16-08-02</v>
      </c>
      <c r="AR80" s="161"/>
      <c r="AS80" s="203"/>
      <c r="AT80" s="203"/>
      <c r="AU80" s="203"/>
      <c r="AV80" s="203"/>
      <c r="AW80" s="161"/>
      <c r="AX80" s="161"/>
      <c r="AY80" s="204"/>
      <c r="AZ80" s="204"/>
      <c r="BA80" s="204"/>
      <c r="BB80" s="204"/>
      <c r="BC80" s="207"/>
      <c r="BD80" s="161"/>
      <c r="BE80" s="161"/>
      <c r="BF80" s="61"/>
      <c r="BG80" s="208"/>
      <c r="BH80" s="208"/>
      <c r="BI80" s="204"/>
      <c r="BJ80" s="79" t="str">
        <f>$B80</f>
        <v>DatLab 7 Template 16-08-02</v>
      </c>
      <c r="BK80" s="161"/>
      <c r="BL80" s="203"/>
      <c r="BM80" s="203"/>
      <c r="BN80" s="203"/>
      <c r="BO80" s="203"/>
      <c r="BP80" s="209"/>
      <c r="BQ80" s="79" t="str">
        <f>$B80</f>
        <v>DatLab 7 Template 16-08-02</v>
      </c>
      <c r="BR80" s="200"/>
      <c r="BS80" s="200"/>
      <c r="BT80" s="200"/>
      <c r="BU80" s="200"/>
      <c r="BV80" s="204"/>
      <c r="BW80" s="209"/>
      <c r="BX80" s="79" t="str">
        <f>$B80</f>
        <v>DatLab 7 Template 16-08-02</v>
      </c>
      <c r="BY80" s="161"/>
      <c r="BZ80" s="204"/>
      <c r="CA80" s="204"/>
      <c r="CB80" s="204"/>
      <c r="CC80" s="204"/>
      <c r="CD80" s="210"/>
      <c r="CE80" s="79" t="str">
        <f>$B80</f>
        <v>DatLab 7 Template 16-08-02</v>
      </c>
      <c r="CF80" s="161"/>
      <c r="CG80" s="203"/>
      <c r="CH80" s="203"/>
      <c r="CI80" s="203"/>
      <c r="CJ80" s="203"/>
      <c r="CK80" s="209"/>
      <c r="CL80" s="79" t="str">
        <f>$B80</f>
        <v>DatLab 7 Template 16-08-02</v>
      </c>
      <c r="CM80" s="161"/>
      <c r="CN80" s="204"/>
      <c r="CO80" s="204"/>
      <c r="CP80" s="204"/>
      <c r="CQ80" s="204"/>
      <c r="CR80" s="209"/>
      <c r="CS80" s="79" t="str">
        <f>$B80</f>
        <v>DatLab 7 Template 16-08-02</v>
      </c>
      <c r="CT80" s="161"/>
      <c r="CU80" s="204"/>
      <c r="CV80" s="204"/>
      <c r="CW80" s="204"/>
      <c r="CX80" s="204"/>
      <c r="CY80" s="209"/>
    </row>
    <row r="81" spans="1:104">
      <c r="A81" s="331" t="s">
        <v>106</v>
      </c>
      <c r="B81" s="285" t="str">
        <f>AA84</f>
        <v>•</v>
      </c>
      <c r="C81" s="277"/>
      <c r="D81" s="30"/>
      <c r="F81" s="55" t="s">
        <v>16</v>
      </c>
      <c r="G81" s="56">
        <f>AC85</f>
        <v>0</v>
      </c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425"/>
      <c r="AC81" s="110"/>
      <c r="AD81" s="110"/>
      <c r="AE81" s="110"/>
      <c r="AF81" s="110"/>
      <c r="AG81" s="110"/>
      <c r="AH81" s="110"/>
      <c r="AI81" s="180" t="s">
        <v>65</v>
      </c>
      <c r="AJ81" s="485" t="str">
        <f>AJ$1</f>
        <v>R</v>
      </c>
      <c r="AK81" s="31" t="str">
        <f t="shared" ref="AK81:AM81" si="102">AK$1</f>
        <v>1Omy</v>
      </c>
      <c r="AL81" s="32" t="str">
        <f t="shared" si="102"/>
        <v>2U</v>
      </c>
      <c r="AM81" s="33" t="str">
        <f t="shared" si="102"/>
        <v>3Ama</v>
      </c>
      <c r="AN81" s="133"/>
      <c r="AO81" s="181"/>
      <c r="AP81" s="74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8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3"/>
      <c r="BR81" s="143"/>
      <c r="BS81" s="143"/>
      <c r="BT81" s="143"/>
      <c r="BU81" s="143"/>
      <c r="BV81" s="143"/>
      <c r="BW81" s="14"/>
      <c r="BY81" s="143"/>
      <c r="BZ81" s="143"/>
      <c r="CA81" s="143"/>
      <c r="CB81" s="143"/>
      <c r="CC81" s="143"/>
      <c r="CD81" s="13"/>
      <c r="CF81" s="143"/>
      <c r="CG81" s="143"/>
      <c r="CH81" s="143"/>
      <c r="CI81" s="143"/>
      <c r="CJ81" s="143"/>
      <c r="CK81" s="13"/>
      <c r="CM81" s="143"/>
      <c r="CN81" s="143"/>
      <c r="CO81" s="143"/>
      <c r="CP81" s="143"/>
      <c r="CQ81" s="143"/>
      <c r="CR81" s="13"/>
      <c r="CT81" s="143"/>
      <c r="CU81" s="143"/>
      <c r="CV81" s="143"/>
      <c r="CW81" s="143"/>
      <c r="CX81" s="143"/>
      <c r="CY81" s="13"/>
    </row>
    <row r="82" spans="1:104">
      <c r="A82" s="452" t="str">
        <f>E82</f>
        <v/>
      </c>
      <c r="B82" s="286" t="s">
        <v>26</v>
      </c>
      <c r="C82" s="88">
        <f>AB87</f>
        <v>0</v>
      </c>
      <c r="D82" s="88">
        <f>AB89</f>
        <v>0</v>
      </c>
      <c r="E82" s="278" t="str">
        <f>IF(ISNUMBER(AB90),AB90+0.01*AB91,"")</f>
        <v/>
      </c>
      <c r="F82" s="279" t="s">
        <v>10</v>
      </c>
      <c r="G82" s="98">
        <f>AE93</f>
        <v>-2</v>
      </c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240" t="str">
        <f>$E82</f>
        <v/>
      </c>
      <c r="AA82" s="176"/>
      <c r="AB82" s="176"/>
      <c r="AC82" s="176"/>
      <c r="AD82" s="176"/>
      <c r="AE82" s="176"/>
      <c r="AF82" s="176"/>
      <c r="AG82" s="176"/>
      <c r="AH82" s="57" t="s">
        <v>215</v>
      </c>
      <c r="AI82" s="58" t="s">
        <v>12</v>
      </c>
      <c r="AJ82" s="182">
        <f>AJ86</f>
        <v>0</v>
      </c>
      <c r="AK82" s="182">
        <f t="shared" ref="AK82:AM82" si="103">AK86</f>
        <v>0</v>
      </c>
      <c r="AL82" s="182">
        <f t="shared" si="103"/>
        <v>0</v>
      </c>
      <c r="AM82" s="182">
        <f t="shared" si="103"/>
        <v>0</v>
      </c>
      <c r="AN82" s="133"/>
      <c r="AO82" s="181"/>
      <c r="AP82" s="74"/>
      <c r="AQ82" s="142"/>
      <c r="AR82" s="142"/>
      <c r="AS82" s="135"/>
      <c r="AT82" s="135"/>
      <c r="AU82" s="135"/>
      <c r="AV82" s="135"/>
      <c r="AW82" s="127"/>
      <c r="AX82" s="127"/>
      <c r="AY82" s="133"/>
      <c r="AZ82" s="133"/>
      <c r="BA82" s="133"/>
      <c r="BB82" s="133"/>
      <c r="BC82" s="166"/>
      <c r="BD82" s="127"/>
      <c r="BE82" s="127"/>
      <c r="BF82" s="142"/>
      <c r="BG82" s="183"/>
      <c r="BH82" s="183"/>
      <c r="BI82" s="133"/>
      <c r="BJ82" s="127"/>
      <c r="BK82" s="127"/>
      <c r="BL82" s="135"/>
      <c r="BM82" s="135"/>
      <c r="BN82" s="135"/>
      <c r="BO82" s="135"/>
      <c r="BP82" s="14"/>
      <c r="BQ82" s="127"/>
      <c r="BR82" s="127"/>
      <c r="BS82" s="133"/>
      <c r="BT82" s="133"/>
      <c r="BU82" s="133"/>
      <c r="BV82" s="133"/>
      <c r="BW82" s="14"/>
      <c r="BX82" s="127"/>
      <c r="BY82" s="127"/>
      <c r="BZ82" s="133"/>
      <c r="CA82" s="133"/>
      <c r="CB82" s="133"/>
      <c r="CC82" s="133"/>
      <c r="CD82" s="13"/>
      <c r="CE82" s="127"/>
      <c r="CF82" s="127"/>
      <c r="CG82" s="135"/>
      <c r="CH82" s="135"/>
      <c r="CI82" s="135"/>
      <c r="CJ82" s="135"/>
      <c r="CK82" s="14"/>
      <c r="CL82" s="127"/>
      <c r="CM82" s="127"/>
      <c r="CN82" s="133"/>
      <c r="CO82" s="133"/>
      <c r="CP82" s="133"/>
      <c r="CQ82" s="133"/>
      <c r="CR82" s="14"/>
      <c r="CS82" s="127"/>
      <c r="CT82" s="127"/>
      <c r="CU82" s="133"/>
      <c r="CV82" s="133"/>
      <c r="CW82" s="133"/>
      <c r="CX82" s="133"/>
      <c r="CY82" s="14"/>
    </row>
    <row r="83" spans="1:104" ht="13.5" thickBot="1">
      <c r="A83" s="457" t="s">
        <v>84</v>
      </c>
      <c r="B83" s="280">
        <f>AB88</f>
        <v>0</v>
      </c>
      <c r="C83" s="281" t="s">
        <v>35</v>
      </c>
      <c r="D83" s="281" t="s">
        <v>181</v>
      </c>
      <c r="E83" s="22">
        <f>E84/G84</f>
        <v>0</v>
      </c>
      <c r="F83" s="279" t="s">
        <v>11</v>
      </c>
      <c r="G83" s="99">
        <f>AE94</f>
        <v>2.5000000000000001E-2</v>
      </c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463" t="s">
        <v>80</v>
      </c>
      <c r="AA83" s="133" t="s">
        <v>83</v>
      </c>
      <c r="AB83" s="51"/>
      <c r="AC83" s="110" t="str">
        <f>$G$3</f>
        <v>DatLab 7</v>
      </c>
      <c r="AD83" s="51"/>
      <c r="AE83" s="51"/>
      <c r="AF83" s="96"/>
      <c r="AG83" s="51"/>
      <c r="AH83" s="59" t="s">
        <v>8</v>
      </c>
      <c r="AI83" s="59" t="s">
        <v>183</v>
      </c>
      <c r="AJ83" s="60">
        <f>$E83-($E83*AJ82/1000)/2</f>
        <v>0</v>
      </c>
      <c r="AK83" s="60">
        <f>$E83-($E83*(SUM(AJ82:AK82))/1000)/2</f>
        <v>0</v>
      </c>
      <c r="AL83" s="60">
        <f>$E83-($E83*(SUM(AJ82:AL82))/1000)/2</f>
        <v>0</v>
      </c>
      <c r="AM83" s="60">
        <f>$E83-($E83*(SUM(AJ82:AM82))/1000)/2</f>
        <v>0</v>
      </c>
      <c r="AN83" s="133"/>
      <c r="AO83" s="181"/>
      <c r="AP83" s="74"/>
      <c r="AQ83" s="142"/>
      <c r="AR83" s="142"/>
      <c r="AS83" s="135"/>
      <c r="AT83" s="135"/>
      <c r="AU83" s="135"/>
      <c r="AV83" s="135"/>
      <c r="AW83" s="127"/>
      <c r="AX83" s="127"/>
      <c r="AY83" s="133"/>
      <c r="AZ83" s="133"/>
      <c r="BA83" s="133"/>
      <c r="BB83" s="133"/>
      <c r="BC83" s="166"/>
      <c r="BD83" s="127"/>
      <c r="BE83" s="127"/>
      <c r="BF83" s="142"/>
      <c r="BG83" s="183"/>
      <c r="BH83" s="183"/>
      <c r="BI83" s="133"/>
      <c r="BJ83" s="127"/>
      <c r="BK83" s="127"/>
      <c r="BL83" s="135"/>
      <c r="BM83" s="135"/>
      <c r="BN83" s="135"/>
      <c r="BO83" s="135"/>
      <c r="BP83" s="14"/>
      <c r="BQ83" s="127"/>
      <c r="BR83" s="127"/>
      <c r="BS83" s="133"/>
      <c r="BT83" s="133"/>
      <c r="BU83" s="133"/>
      <c r="BV83" s="133"/>
      <c r="BW83" s="14"/>
      <c r="BX83" s="127"/>
      <c r="BY83" s="127"/>
      <c r="BZ83" s="133"/>
      <c r="CA83" s="133"/>
      <c r="CB83" s="133"/>
      <c r="CC83" s="133"/>
      <c r="CD83" s="13"/>
      <c r="CE83" s="127"/>
      <c r="CF83" s="127"/>
      <c r="CG83" s="135"/>
      <c r="CH83" s="135"/>
      <c r="CI83" s="135"/>
      <c r="CJ83" s="135"/>
      <c r="CK83" s="14"/>
      <c r="CL83" s="127"/>
      <c r="CM83" s="127"/>
      <c r="CN83" s="133"/>
      <c r="CO83" s="133"/>
      <c r="CP83" s="133"/>
      <c r="CQ83" s="133"/>
      <c r="CR83" s="14"/>
      <c r="CS83" s="127"/>
      <c r="CT83" s="127"/>
      <c r="CU83" s="133"/>
      <c r="CV83" s="133"/>
      <c r="CW83" s="133"/>
      <c r="CX83" s="133"/>
      <c r="CY83" s="14"/>
      <c r="CZ83" s="10" t="s">
        <v>9</v>
      </c>
    </row>
    <row r="84" spans="1:104" ht="14.25" thickTop="1" thickBot="1">
      <c r="A84" s="184"/>
      <c r="B84" s="282">
        <f>AB86</f>
        <v>0</v>
      </c>
      <c r="C84" s="283" t="s">
        <v>7</v>
      </c>
      <c r="D84" s="283" t="s">
        <v>182</v>
      </c>
      <c r="E84" s="100">
        <f>AB93</f>
        <v>0</v>
      </c>
      <c r="F84" s="284" t="s">
        <v>36</v>
      </c>
      <c r="G84" s="62">
        <f>AB94</f>
        <v>2</v>
      </c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241" t="s">
        <v>33</v>
      </c>
      <c r="AA84" s="211" t="s">
        <v>177</v>
      </c>
      <c r="AB84" s="242"/>
      <c r="AC84" s="242"/>
      <c r="AD84" s="242"/>
      <c r="AE84" s="242"/>
      <c r="AF84" s="243"/>
      <c r="AG84" s="117"/>
      <c r="AH84" s="117"/>
      <c r="AI84" s="117"/>
      <c r="AJ84" s="117"/>
      <c r="AK84" s="117"/>
      <c r="AL84" s="117"/>
      <c r="AM84" s="117"/>
      <c r="AP84" s="74"/>
      <c r="AS84" s="135"/>
      <c r="AT84" s="135"/>
      <c r="AU84" s="135"/>
      <c r="AV84" s="135"/>
      <c r="BC84" s="166"/>
      <c r="BD84" s="127"/>
      <c r="BE84" s="127"/>
      <c r="BF84" s="142"/>
      <c r="BG84" s="183"/>
      <c r="BH84" s="183"/>
      <c r="BI84" s="133"/>
      <c r="BJ84" s="127"/>
      <c r="BK84" s="127"/>
      <c r="BL84" s="135"/>
      <c r="BM84" s="135"/>
      <c r="BN84" s="135"/>
      <c r="BO84" s="135"/>
      <c r="BP84" s="14"/>
      <c r="BQ84" s="127"/>
      <c r="BR84" s="127"/>
      <c r="BS84" s="133"/>
      <c r="BT84" s="133"/>
      <c r="BU84" s="133"/>
      <c r="BV84" s="133"/>
      <c r="BW84" s="14"/>
      <c r="BX84" s="127"/>
      <c r="BY84" s="127"/>
      <c r="BZ84" s="133"/>
      <c r="CA84" s="133"/>
      <c r="CB84" s="133"/>
      <c r="CC84" s="133"/>
      <c r="CD84" s="13"/>
      <c r="CE84" s="127"/>
      <c r="CF84" s="127"/>
      <c r="CG84" s="135"/>
      <c r="CH84" s="135"/>
      <c r="CI84" s="135"/>
      <c r="CJ84" s="135"/>
      <c r="CK84" s="14"/>
      <c r="CL84" s="127"/>
      <c r="CM84" s="127"/>
      <c r="CN84" s="133"/>
      <c r="CO84" s="133"/>
      <c r="CP84" s="133"/>
      <c r="CQ84" s="133"/>
      <c r="CR84" s="14"/>
      <c r="CS84" s="127"/>
      <c r="CT84" s="127"/>
      <c r="CU84" s="133"/>
      <c r="CV84" s="133"/>
      <c r="CW84" s="133"/>
      <c r="CX84" s="133"/>
      <c r="CY84" s="14"/>
      <c r="CZ84" s="101" t="s">
        <v>66</v>
      </c>
    </row>
    <row r="85" spans="1:104" ht="13.5" thickBot="1">
      <c r="A85" s="83" t="s">
        <v>69</v>
      </c>
      <c r="B85" s="63"/>
      <c r="C85" s="134"/>
      <c r="D85" s="41"/>
      <c r="E85" s="41"/>
      <c r="F85" s="469" t="s">
        <v>166</v>
      </c>
      <c r="G85" s="469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16"/>
      <c r="AA85" s="269"/>
      <c r="AB85" s="244" t="s">
        <v>56</v>
      </c>
      <c r="AC85" s="245"/>
      <c r="AD85" s="246" t="s">
        <v>37</v>
      </c>
      <c r="AE85" s="247" t="s">
        <v>38</v>
      </c>
      <c r="AF85" s="248"/>
      <c r="AG85" s="102"/>
      <c r="AH85" s="15"/>
      <c r="AI85" s="15"/>
      <c r="AJ85" s="485"/>
      <c r="AK85" s="31"/>
      <c r="AL85" s="32"/>
      <c r="AM85" s="33"/>
      <c r="AN85" s="133"/>
      <c r="AO85" s="181"/>
      <c r="AP85" s="74"/>
      <c r="AS85" s="135"/>
      <c r="AT85" s="135"/>
      <c r="AU85" s="135"/>
      <c r="AV85" s="135"/>
      <c r="AW85" s="127"/>
      <c r="AX85" s="127"/>
      <c r="AY85" s="133"/>
      <c r="AZ85" s="133"/>
      <c r="BA85" s="133"/>
      <c r="BB85" s="133"/>
      <c r="BC85" s="166"/>
      <c r="BD85" s="127"/>
      <c r="BE85" s="127"/>
      <c r="BF85" s="142"/>
      <c r="BG85" s="183"/>
      <c r="BH85" s="183"/>
      <c r="BI85" s="133"/>
      <c r="BJ85" s="127"/>
      <c r="BK85" s="127"/>
      <c r="BL85" s="135"/>
      <c r="BM85" s="135"/>
      <c r="BN85" s="135"/>
      <c r="BO85" s="135"/>
      <c r="BP85" s="14"/>
      <c r="BQ85" s="127"/>
      <c r="BR85" s="127"/>
      <c r="BS85" s="133"/>
      <c r="BT85" s="133"/>
      <c r="BU85" s="133"/>
      <c r="BV85" s="133"/>
      <c r="BW85" s="14"/>
      <c r="BX85" s="127"/>
      <c r="BY85" s="127"/>
      <c r="BZ85" s="133"/>
      <c r="CA85" s="133"/>
      <c r="CB85" s="133"/>
      <c r="CC85" s="133"/>
      <c r="CD85" s="13"/>
      <c r="CE85" s="127"/>
      <c r="CF85" s="127"/>
      <c r="CG85" s="135"/>
      <c r="CH85" s="135"/>
      <c r="CI85" s="135"/>
      <c r="CJ85" s="135"/>
      <c r="CK85" s="14"/>
      <c r="CL85" s="127"/>
      <c r="CM85" s="127"/>
      <c r="CN85" s="133"/>
      <c r="CO85" s="133"/>
      <c r="CP85" s="133"/>
      <c r="CQ85" s="133"/>
      <c r="CR85" s="14"/>
      <c r="CS85" s="127"/>
      <c r="CT85" s="127"/>
      <c r="CU85" s="133"/>
      <c r="CV85" s="133"/>
      <c r="CW85" s="133"/>
      <c r="CX85" s="133"/>
      <c r="CY85" s="14"/>
    </row>
    <row r="86" spans="1:104">
      <c r="A86" s="9" t="s">
        <v>70</v>
      </c>
      <c r="B86" s="83"/>
      <c r="C86" s="13"/>
      <c r="D86" s="185"/>
      <c r="E86" s="8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26"/>
      <c r="AA86" s="270" t="s">
        <v>39</v>
      </c>
      <c r="AB86" s="249"/>
      <c r="AC86" s="250"/>
      <c r="AD86" s="251" t="s">
        <v>40</v>
      </c>
      <c r="AE86" s="247"/>
      <c r="AF86" s="252"/>
      <c r="AG86" s="102"/>
      <c r="AH86" s="186"/>
      <c r="AI86" s="186"/>
      <c r="AJ86" s="133"/>
      <c r="AK86" s="133"/>
      <c r="AL86" s="133"/>
      <c r="AM86" s="133"/>
      <c r="AN86" s="133"/>
      <c r="AO86" s="181"/>
      <c r="AP86" s="74"/>
      <c r="AQ86" s="64" t="s">
        <v>17</v>
      </c>
      <c r="AR86" s="187"/>
      <c r="AS86" s="135"/>
      <c r="AT86" s="135"/>
      <c r="AU86" s="135"/>
      <c r="AV86" s="135"/>
      <c r="AW86" s="127"/>
      <c r="AX86" s="127"/>
      <c r="AY86" s="133"/>
      <c r="AZ86" s="133"/>
      <c r="BA86" s="133"/>
      <c r="BB86" s="133"/>
      <c r="BC86" s="166"/>
      <c r="BD86" s="127"/>
      <c r="BE86" s="127"/>
      <c r="BF86" s="142"/>
      <c r="BG86" s="183"/>
      <c r="BH86" s="183"/>
      <c r="BI86" s="133"/>
      <c r="BJ86" s="127"/>
      <c r="BK86" s="127"/>
      <c r="BL86" s="135"/>
      <c r="BM86" s="135"/>
      <c r="BN86" s="135"/>
      <c r="BO86" s="135"/>
      <c r="BP86" s="14"/>
      <c r="BQ86" s="127"/>
      <c r="BR86" s="127"/>
      <c r="BS86" s="133"/>
      <c r="BT86" s="133"/>
      <c r="BU86" s="133"/>
      <c r="BV86" s="133"/>
      <c r="BW86" s="14"/>
      <c r="BX86" s="127"/>
      <c r="BY86" s="127"/>
      <c r="BZ86" s="133"/>
      <c r="CA86" s="133"/>
      <c r="CB86" s="133"/>
      <c r="CC86" s="133"/>
      <c r="CD86" s="13"/>
      <c r="CE86" s="127"/>
      <c r="CF86" s="127"/>
      <c r="CG86" s="135"/>
      <c r="CH86" s="135"/>
      <c r="CI86" s="135"/>
      <c r="CJ86" s="135"/>
      <c r="CK86" s="14"/>
      <c r="CL86" s="127"/>
      <c r="CM86" s="127"/>
      <c r="CN86" s="133"/>
      <c r="CO86" s="133"/>
      <c r="CP86" s="133"/>
      <c r="CQ86" s="133"/>
      <c r="CR86" s="14"/>
      <c r="CS86" s="127"/>
      <c r="CT86" s="127"/>
      <c r="CU86" s="133"/>
      <c r="CV86" s="133"/>
      <c r="CW86" s="133"/>
      <c r="CX86" s="133"/>
      <c r="CY86" s="14"/>
    </row>
    <row r="87" spans="1:104" ht="13.5" thickBot="1">
      <c r="A87" s="83"/>
      <c r="B87" s="83"/>
      <c r="C87" s="83"/>
      <c r="D87" s="85"/>
      <c r="E87" s="84"/>
      <c r="F87" s="86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26"/>
      <c r="AA87" s="271" t="s">
        <v>41</v>
      </c>
      <c r="AB87" s="253"/>
      <c r="AC87" s="254"/>
      <c r="AD87" s="158" t="s">
        <v>42</v>
      </c>
      <c r="AE87" s="117"/>
      <c r="AF87" s="255"/>
      <c r="AG87" s="14"/>
      <c r="AH87" s="186"/>
      <c r="AI87" s="186"/>
      <c r="AJ87" s="188"/>
      <c r="AK87" s="188"/>
      <c r="AL87" s="188"/>
      <c r="AM87" s="188"/>
      <c r="AN87" s="133"/>
      <c r="AO87" s="181"/>
      <c r="AP87" s="74"/>
      <c r="AQ87" s="65" t="s">
        <v>43</v>
      </c>
      <c r="AR87" s="66"/>
      <c r="AS87" s="135"/>
      <c r="AT87" s="135"/>
      <c r="AU87" s="135"/>
      <c r="AV87" s="135"/>
      <c r="AW87" s="127"/>
      <c r="AX87" s="127"/>
      <c r="AY87" s="133"/>
      <c r="AZ87" s="133"/>
      <c r="BA87" s="133"/>
      <c r="BB87" s="133"/>
      <c r="BC87" s="166"/>
      <c r="BD87" s="127"/>
      <c r="BE87" s="127"/>
      <c r="BF87" s="142"/>
      <c r="BG87" s="183"/>
      <c r="BH87" s="183"/>
      <c r="BI87" s="133"/>
      <c r="BJ87" s="127"/>
      <c r="BK87" s="127"/>
      <c r="BL87" s="135"/>
      <c r="BM87" s="135"/>
      <c r="BN87" s="135"/>
      <c r="BO87" s="135"/>
      <c r="BP87" s="14"/>
      <c r="BQ87" s="127"/>
      <c r="BR87" s="127"/>
      <c r="BS87" s="133"/>
      <c r="BT87" s="133"/>
      <c r="BU87" s="133"/>
      <c r="BV87" s="133"/>
      <c r="BW87" s="14"/>
      <c r="BX87" s="127"/>
      <c r="BY87" s="127"/>
      <c r="BZ87" s="133"/>
      <c r="CA87" s="133"/>
      <c r="CB87" s="133"/>
      <c r="CC87" s="133"/>
      <c r="CD87" s="13"/>
      <c r="CE87" s="127"/>
      <c r="CF87" s="127"/>
      <c r="CG87" s="135"/>
      <c r="CH87" s="135"/>
      <c r="CI87" s="135"/>
      <c r="CJ87" s="135"/>
      <c r="CK87" s="14"/>
      <c r="CL87" s="127"/>
      <c r="CM87" s="127"/>
      <c r="CN87" s="133"/>
      <c r="CO87" s="133"/>
      <c r="CP87" s="133"/>
      <c r="CQ87" s="133"/>
      <c r="CR87" s="14"/>
      <c r="CS87" s="127"/>
      <c r="CT87" s="127"/>
      <c r="CU87" s="133"/>
      <c r="CV87" s="133"/>
      <c r="CW87" s="133"/>
      <c r="CX87" s="133"/>
      <c r="CY87" s="14"/>
    </row>
    <row r="88" spans="1:104">
      <c r="A88" s="83"/>
      <c r="B88" s="83"/>
      <c r="C88" s="83"/>
      <c r="D88" s="85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26"/>
      <c r="AA88" s="271" t="s">
        <v>120</v>
      </c>
      <c r="AB88" s="253"/>
      <c r="AC88" s="254"/>
      <c r="AD88" s="158" t="s">
        <v>44</v>
      </c>
      <c r="AE88" s="117"/>
      <c r="AF88" s="255"/>
      <c r="AG88" s="14"/>
      <c r="AH88" s="186"/>
      <c r="AI88" s="188"/>
      <c r="AJ88" s="188"/>
      <c r="AK88" s="188"/>
      <c r="AL88" s="188"/>
      <c r="AM88" s="188"/>
      <c r="AP88" s="74"/>
      <c r="AQ88" s="67" t="s">
        <v>188</v>
      </c>
      <c r="AR88" s="68" t="s">
        <v>189</v>
      </c>
      <c r="AS88" s="135"/>
      <c r="AT88" s="135"/>
      <c r="AU88" s="135"/>
      <c r="AV88" s="135"/>
      <c r="AW88" s="127"/>
      <c r="AX88" s="127"/>
      <c r="AY88" s="133"/>
      <c r="AZ88" s="133"/>
      <c r="BA88" s="133"/>
      <c r="BB88" s="133"/>
      <c r="BC88" s="166"/>
      <c r="BD88" s="127"/>
      <c r="BE88" s="127"/>
      <c r="BF88" s="142"/>
      <c r="BG88" s="183"/>
      <c r="BH88" s="183"/>
      <c r="BI88" s="133"/>
      <c r="BJ88" s="127"/>
      <c r="BK88" s="127"/>
      <c r="BL88" s="135"/>
      <c r="BM88" s="135"/>
      <c r="BN88" s="135"/>
      <c r="BO88" s="135"/>
      <c r="BP88" s="14"/>
      <c r="BQ88" s="127"/>
      <c r="BR88" s="127"/>
      <c r="BS88" s="133"/>
      <c r="BT88" s="133"/>
      <c r="BU88" s="133"/>
      <c r="BV88" s="133"/>
      <c r="BW88" s="14"/>
      <c r="BX88" s="127"/>
      <c r="BY88" s="127"/>
      <c r="BZ88" s="133"/>
      <c r="CA88" s="133"/>
      <c r="CB88" s="133"/>
      <c r="CC88" s="133"/>
      <c r="CD88" s="13"/>
      <c r="CE88" s="127"/>
      <c r="CF88" s="127"/>
      <c r="CG88" s="135"/>
      <c r="CH88" s="135"/>
      <c r="CI88" s="135"/>
      <c r="CJ88" s="135"/>
      <c r="CK88" s="14"/>
      <c r="CL88" s="127"/>
      <c r="CM88" s="127"/>
      <c r="CN88" s="133"/>
      <c r="CO88" s="133"/>
      <c r="CP88" s="133"/>
      <c r="CQ88" s="133"/>
      <c r="CR88" s="14"/>
      <c r="CS88" s="127"/>
      <c r="CT88" s="127"/>
      <c r="CU88" s="133"/>
      <c r="CV88" s="133"/>
      <c r="CW88" s="133"/>
      <c r="CX88" s="133"/>
      <c r="CY88" s="14"/>
    </row>
    <row r="89" spans="1:104" ht="13.5" thickBot="1">
      <c r="A89" s="83"/>
      <c r="B89" s="83"/>
      <c r="C89" s="83"/>
      <c r="D89" s="83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26"/>
      <c r="AA89" s="271" t="s">
        <v>28</v>
      </c>
      <c r="AB89" s="197"/>
      <c r="AC89" s="254"/>
      <c r="AD89" s="158" t="s">
        <v>45</v>
      </c>
      <c r="AE89" s="117"/>
      <c r="AF89" s="255"/>
      <c r="AG89" s="177"/>
      <c r="AH89" s="189"/>
      <c r="AI89" s="190"/>
      <c r="AJ89" s="189"/>
      <c r="AK89" s="189"/>
      <c r="AL89" s="189"/>
      <c r="AM89" s="189"/>
      <c r="AP89" s="74"/>
      <c r="AQ89" s="69" t="str">
        <f>BN91</f>
        <v/>
      </c>
      <c r="AR89" s="70" t="str">
        <f>BO91</f>
        <v/>
      </c>
      <c r="AS89" s="135"/>
      <c r="AT89" s="135"/>
      <c r="AU89" s="135"/>
      <c r="AV89" s="135"/>
      <c r="AW89" s="127"/>
      <c r="AX89" s="127"/>
      <c r="AY89" s="133"/>
      <c r="AZ89" s="133"/>
      <c r="BA89" s="133"/>
      <c r="BB89" s="133"/>
      <c r="BC89" s="166"/>
      <c r="BD89" s="127"/>
      <c r="BE89" s="127"/>
      <c r="BF89" s="142"/>
      <c r="BG89" s="183"/>
      <c r="BH89" s="183"/>
      <c r="BI89" s="133"/>
      <c r="BJ89" s="127"/>
      <c r="BK89" s="127"/>
      <c r="BL89" s="135"/>
      <c r="BM89" s="135"/>
      <c r="BN89" s="135"/>
      <c r="BO89" s="135"/>
      <c r="BP89" s="14"/>
      <c r="BQ89" s="127"/>
      <c r="BR89" s="127"/>
      <c r="BS89" s="133"/>
      <c r="BT89" s="133"/>
      <c r="BU89" s="133"/>
      <c r="BV89" s="133"/>
      <c r="BW89" s="14"/>
      <c r="BX89" s="127"/>
      <c r="BY89" s="127"/>
      <c r="BZ89" s="133"/>
      <c r="CA89" s="133"/>
      <c r="CB89" s="133"/>
      <c r="CC89" s="133"/>
      <c r="CD89" s="13"/>
      <c r="CE89" s="127"/>
      <c r="CF89" s="127"/>
      <c r="CG89" s="135"/>
      <c r="CH89" s="135"/>
      <c r="CI89" s="135"/>
      <c r="CJ89" s="135"/>
      <c r="CK89" s="14"/>
      <c r="CL89" s="127"/>
      <c r="CM89" s="127"/>
      <c r="CN89" s="133"/>
      <c r="CO89" s="133"/>
      <c r="CP89" s="133"/>
      <c r="CQ89" s="133"/>
      <c r="CR89" s="14"/>
      <c r="CS89" s="127"/>
      <c r="CT89" s="127"/>
      <c r="CU89" s="133"/>
      <c r="CV89" s="133"/>
      <c r="CW89" s="133"/>
      <c r="CX89" s="133"/>
      <c r="CY89" s="14"/>
    </row>
    <row r="90" spans="1:104">
      <c r="A90" s="83"/>
      <c r="B90" s="87"/>
      <c r="C90" s="87"/>
      <c r="D90" s="87"/>
      <c r="E90" s="145"/>
      <c r="F90" s="145"/>
      <c r="G90" s="87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6"/>
      <c r="AA90" s="271" t="s">
        <v>46</v>
      </c>
      <c r="AB90" s="256"/>
      <c r="AC90" s="254"/>
      <c r="AD90" s="158" t="s">
        <v>47</v>
      </c>
      <c r="AE90" s="117"/>
      <c r="AF90" s="255"/>
      <c r="AG90" s="103"/>
      <c r="AH90" s="104"/>
      <c r="AI90" s="16"/>
      <c r="AJ90" s="71"/>
      <c r="AK90" s="71"/>
      <c r="AL90" s="71"/>
      <c r="AM90" s="71"/>
      <c r="AP90" s="454"/>
      <c r="AQ90" s="113" t="s">
        <v>14</v>
      </c>
      <c r="AR90" s="113" t="s">
        <v>13</v>
      </c>
      <c r="AS90" s="485" t="str">
        <f>AS$1</f>
        <v>R</v>
      </c>
      <c r="AT90" s="31" t="str">
        <f t="shared" ref="AT90:AV90" si="104">AT$1</f>
        <v>1Omy</v>
      </c>
      <c r="AU90" s="32" t="str">
        <f t="shared" si="104"/>
        <v>2U</v>
      </c>
      <c r="AV90" s="33" t="str">
        <f t="shared" si="104"/>
        <v>3Ama</v>
      </c>
      <c r="AW90" s="113" t="str">
        <f>AQ90</f>
        <v>Quantity</v>
      </c>
      <c r="AX90" s="113" t="str">
        <f>AR90</f>
        <v>Units</v>
      </c>
      <c r="AY90" s="485">
        <f>AJ85</f>
        <v>0</v>
      </c>
      <c r="AZ90" s="31">
        <f>AK85</f>
        <v>0</v>
      </c>
      <c r="BA90" s="32">
        <f>AL85</f>
        <v>0</v>
      </c>
      <c r="BB90" s="33">
        <f>AM85</f>
        <v>0</v>
      </c>
      <c r="BC90" s="166"/>
      <c r="BD90" s="34" t="s">
        <v>27</v>
      </c>
      <c r="BE90" s="34" t="s">
        <v>28</v>
      </c>
      <c r="BF90" s="35" t="s">
        <v>120</v>
      </c>
      <c r="BG90" s="72" t="s">
        <v>26</v>
      </c>
      <c r="BH90" s="72"/>
      <c r="BI90" s="36" t="s">
        <v>7</v>
      </c>
      <c r="BJ90" s="113" t="str">
        <f>$AQ90</f>
        <v>Quantity</v>
      </c>
      <c r="BK90" s="113" t="str">
        <f>$AR90</f>
        <v>Units</v>
      </c>
      <c r="BL90" s="485" t="str">
        <f>BL$1</f>
        <v>R</v>
      </c>
      <c r="BM90" s="31" t="str">
        <f t="shared" ref="BM90:BO90" si="105">BM$1</f>
        <v>1Omy</v>
      </c>
      <c r="BN90" s="32" t="str">
        <f t="shared" si="105"/>
        <v>2U</v>
      </c>
      <c r="BO90" s="33" t="str">
        <f t="shared" si="105"/>
        <v>3Ama</v>
      </c>
      <c r="BP90" s="191"/>
      <c r="BQ90" s="113" t="str">
        <f>$AQ90</f>
        <v>Quantity</v>
      </c>
      <c r="BR90" s="113" t="str">
        <f>$AR90</f>
        <v>Units</v>
      </c>
      <c r="BS90" s="485" t="str">
        <f>BS$1</f>
        <v>R</v>
      </c>
      <c r="BT90" s="31" t="str">
        <f t="shared" ref="BT90:BV90" si="106">BT$1</f>
        <v>1Omy</v>
      </c>
      <c r="BU90" s="32" t="str">
        <f t="shared" si="106"/>
        <v>2U</v>
      </c>
      <c r="BV90" s="33" t="str">
        <f t="shared" si="106"/>
        <v>3Ama</v>
      </c>
      <c r="BW90" s="191"/>
      <c r="BX90" s="113" t="str">
        <f>$AQ90</f>
        <v>Quantity</v>
      </c>
      <c r="BY90" s="113" t="str">
        <f>$AR90</f>
        <v>Units</v>
      </c>
      <c r="BZ90" s="485" t="str">
        <f>BZ$1</f>
        <v>1-R/U</v>
      </c>
      <c r="CA90" s="31" t="str">
        <f t="shared" ref="CA90:CC90" si="107">CA$1</f>
        <v>1-Omy/R</v>
      </c>
      <c r="CB90" s="32" t="str">
        <f t="shared" si="107"/>
        <v>1-Omy/U</v>
      </c>
      <c r="CC90" s="33" t="str">
        <f t="shared" si="107"/>
        <v>1-ROX/U</v>
      </c>
      <c r="CD90" s="191"/>
      <c r="CE90" s="113" t="str">
        <f>$AQ90</f>
        <v>Quantity</v>
      </c>
      <c r="CF90" s="113" t="str">
        <f>$AR90</f>
        <v>Units</v>
      </c>
      <c r="CG90" s="485" t="str">
        <f>CG$1</f>
        <v>R</v>
      </c>
      <c r="CH90" s="31" t="str">
        <f t="shared" ref="CH90:CJ90" si="108">CH$1</f>
        <v>1Omy</v>
      </c>
      <c r="CI90" s="32" t="str">
        <f t="shared" si="108"/>
        <v>2U</v>
      </c>
      <c r="CJ90" s="33" t="str">
        <f t="shared" si="108"/>
        <v>3Ama</v>
      </c>
      <c r="CK90" s="191"/>
      <c r="CL90" s="113" t="str">
        <f>$AQ90</f>
        <v>Quantity</v>
      </c>
      <c r="CM90" s="113" t="str">
        <f>$AR90</f>
        <v>Units</v>
      </c>
      <c r="CN90" s="485" t="str">
        <f>CN$1</f>
        <v>R</v>
      </c>
      <c r="CO90" s="31" t="str">
        <f t="shared" ref="CO90:CQ90" si="109">CO$1</f>
        <v>1Omy</v>
      </c>
      <c r="CP90" s="32" t="str">
        <f t="shared" si="109"/>
        <v>2U</v>
      </c>
      <c r="CQ90" s="33" t="str">
        <f t="shared" si="109"/>
        <v>3Ama</v>
      </c>
      <c r="CR90" s="191"/>
      <c r="CS90" s="113" t="str">
        <f>$AQ90</f>
        <v>Quantity</v>
      </c>
      <c r="CT90" s="113" t="str">
        <f>$AR90</f>
        <v>Units</v>
      </c>
      <c r="CU90" s="485" t="str">
        <f>CU$1</f>
        <v>1-R/U</v>
      </c>
      <c r="CV90" s="31" t="str">
        <f t="shared" ref="CV90:CX90" si="110">CV$1</f>
        <v>1-Omy/R</v>
      </c>
      <c r="CW90" s="32" t="str">
        <f t="shared" si="110"/>
        <v>1-Omy/U</v>
      </c>
      <c r="CX90" s="33" t="str">
        <f t="shared" si="110"/>
        <v>1-ROX/U</v>
      </c>
      <c r="CY90" s="14"/>
    </row>
    <row r="91" spans="1:104">
      <c r="A91" s="83"/>
      <c r="B91" s="83"/>
      <c r="C91" s="83"/>
      <c r="D91" s="83"/>
      <c r="E91" s="14"/>
      <c r="F91" s="14"/>
      <c r="G91" s="83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16"/>
      <c r="AA91" s="271" t="s">
        <v>48</v>
      </c>
      <c r="AB91" s="257"/>
      <c r="AC91" s="254"/>
      <c r="AD91" s="158" t="s">
        <v>49</v>
      </c>
      <c r="AE91" s="117"/>
      <c r="AF91" s="255"/>
      <c r="AG91" s="105"/>
      <c r="AH91" s="106"/>
      <c r="AI91" s="17"/>
      <c r="AJ91" s="8"/>
      <c r="AK91" s="8"/>
      <c r="AL91" s="8"/>
      <c r="AM91" s="8"/>
      <c r="AP91" s="455" t="str">
        <f>E82</f>
        <v/>
      </c>
      <c r="AQ91" s="488" t="s">
        <v>5</v>
      </c>
      <c r="AR91" s="488" t="s">
        <v>4</v>
      </c>
      <c r="AS91" s="21" t="str">
        <f>IF(ISNUMBER(AJ91),AJ91-($G83*AJ90+$G82),"")</f>
        <v/>
      </c>
      <c r="AT91" s="21" t="str">
        <f>IF(ISNUMBER(AK91),AK91-($G83*AK90+$G82),"")</f>
        <v/>
      </c>
      <c r="AU91" s="21" t="str">
        <f>IF(ISNUMBER(AL91),AL91-($G83*AL90+$G82),"")</f>
        <v/>
      </c>
      <c r="AV91" s="21" t="str">
        <f>IF(ISNUMBER(AM91),AM91-($G83*AM90+$G82),"")</f>
        <v/>
      </c>
      <c r="AW91" s="107">
        <f>$AH90</f>
        <v>0</v>
      </c>
      <c r="AX91" s="107">
        <f>$AI90</f>
        <v>0</v>
      </c>
      <c r="AY91" s="73" t="str">
        <f>IF(ISNUMBER(AJ90),AJ90,"")</f>
        <v/>
      </c>
      <c r="AZ91" s="73" t="str">
        <f>IF(ISNUMBER(AK90),AK90,"")</f>
        <v/>
      </c>
      <c r="BA91" s="73" t="str">
        <f t="shared" ref="BA91:BB91" si="111">IF(ISNUMBER(AL90),AL90,"")</f>
        <v/>
      </c>
      <c r="BB91" s="73" t="str">
        <f t="shared" si="111"/>
        <v/>
      </c>
      <c r="BC91" s="166"/>
      <c r="BD91" s="176" t="str">
        <f>$AA84</f>
        <v>•</v>
      </c>
      <c r="BE91" s="193">
        <f>$D82</f>
        <v>0</v>
      </c>
      <c r="BF91" s="124">
        <f>$B83</f>
        <v>0</v>
      </c>
      <c r="BG91" s="194" t="str">
        <f>$E82</f>
        <v/>
      </c>
      <c r="BH91" s="195"/>
      <c r="BI91" s="196" t="str">
        <f>IF(ISNUMBER($AB93),$AB93,"")</f>
        <v/>
      </c>
      <c r="BJ91" s="489" t="str">
        <f>AH2</f>
        <v>O2 flow per cells</v>
      </c>
      <c r="BK91" s="489" t="str">
        <f>AI2</f>
        <v>pmol/(s*Mill)</v>
      </c>
      <c r="BL91" s="7" t="str">
        <f>IF(ISNUMBER(AS91),AS91/AJ83,"")</f>
        <v/>
      </c>
      <c r="BM91" s="7" t="str">
        <f>IF(ISNUMBER(AT91),AT91/AK83,"")</f>
        <v/>
      </c>
      <c r="BN91" s="7" t="str">
        <f>IF(ISNUMBER(AU91),AU91/AL83,"")</f>
        <v/>
      </c>
      <c r="BO91" s="7" t="str">
        <f>IF(ISNUMBER(AV91),AV91/AM83,"")</f>
        <v/>
      </c>
      <c r="BP91" s="194" t="str">
        <f>$E82</f>
        <v/>
      </c>
      <c r="BQ91" s="6" t="s">
        <v>19</v>
      </c>
      <c r="BR91" s="6" t="s">
        <v>20</v>
      </c>
      <c r="BS91" s="5" t="str">
        <f>IF(ISNUMBER(BL91),BL91/$AQ89,"")</f>
        <v/>
      </c>
      <c r="BT91" s="5" t="str">
        <f>IF(ISNUMBER(BM91),BM91/$AQ89,"")</f>
        <v/>
      </c>
      <c r="BU91" s="5" t="str">
        <f>IF(ISNUMBER(BN91),BN91/$AQ89,"")</f>
        <v/>
      </c>
      <c r="BV91" s="5" t="str">
        <f>IF(ISNUMBER(BO91),BO91/$AQ89,"")</f>
        <v/>
      </c>
      <c r="BW91" s="194" t="str">
        <f>$E82</f>
        <v/>
      </c>
      <c r="BX91" s="6" t="s">
        <v>18</v>
      </c>
      <c r="BY91" s="6" t="s">
        <v>21</v>
      </c>
      <c r="BZ91" s="5" t="str">
        <f>IF(ISNUMBER(BN91),1-BL91/BN91,"")</f>
        <v/>
      </c>
      <c r="CA91" s="5" t="str">
        <f>IF(ISNUMBER(BM91),1-BM91/BL91,"")</f>
        <v/>
      </c>
      <c r="CB91" s="5" t="str">
        <f>IF(ISNUMBER(BM91),1-BM91/BN91,"")</f>
        <v/>
      </c>
      <c r="CC91" s="5" t="str">
        <f>IF(ISNUMBER(BN91),1-BO91/BN91,"")</f>
        <v/>
      </c>
      <c r="CD91" s="194" t="str">
        <f>$E82</f>
        <v/>
      </c>
      <c r="CE91" s="489" t="str">
        <f>AH3</f>
        <v>O2 flow per cells (mt: ROX-corr.)</v>
      </c>
      <c r="CF91" s="489" t="str">
        <f>AI2</f>
        <v>pmol/(s*Mill)</v>
      </c>
      <c r="CG91" s="7" t="str">
        <f>IF(ISNUMBER(BL91),BL91-$AR89,"")</f>
        <v/>
      </c>
      <c r="CH91" s="7" t="str">
        <f t="shared" ref="CH91:CJ91" si="112">IF(ISNUMBER(BM91),BM91-$AR89,"")</f>
        <v/>
      </c>
      <c r="CI91" s="7" t="str">
        <f t="shared" si="112"/>
        <v/>
      </c>
      <c r="CJ91" s="7" t="str">
        <f t="shared" si="112"/>
        <v/>
      </c>
      <c r="CK91" s="194" t="str">
        <f>$E82</f>
        <v/>
      </c>
      <c r="CL91" s="6" t="s">
        <v>3</v>
      </c>
      <c r="CM91" s="6" t="s">
        <v>1</v>
      </c>
      <c r="CN91" s="5" t="str">
        <f>IF(ISNUMBER(CG91),CG91/($AQ89-$AR89),"")</f>
        <v/>
      </c>
      <c r="CO91" s="5" t="str">
        <f t="shared" ref="CO91:CQ91" si="113">IF(ISNUMBER(CH91),CH91/($AQ89-$AR89),"")</f>
        <v/>
      </c>
      <c r="CP91" s="5" t="str">
        <f t="shared" si="113"/>
        <v/>
      </c>
      <c r="CQ91" s="5" t="str">
        <f t="shared" si="113"/>
        <v/>
      </c>
      <c r="CR91" s="194" t="str">
        <f>$E82</f>
        <v/>
      </c>
      <c r="CS91" s="6" t="s">
        <v>2</v>
      </c>
      <c r="CT91" s="6" t="s">
        <v>1</v>
      </c>
      <c r="CU91" s="5" t="str">
        <f>IF(ISNUMBER(CI91),1-CG91/CI91,"")</f>
        <v/>
      </c>
      <c r="CV91" s="5" t="str">
        <f>IF(ISNUMBER(CH91),1-CH91/CG91,"")</f>
        <v/>
      </c>
      <c r="CW91" s="5" t="str">
        <f>IF(ISNUMBER(CH91),1-CH91/CI91,"")</f>
        <v/>
      </c>
      <c r="CX91" s="5" t="str">
        <f>IF(ISNUMBER(CI91),1-CJ91/CI91,"")</f>
        <v/>
      </c>
      <c r="CY91" s="14"/>
    </row>
    <row r="92" spans="1:104">
      <c r="A92" s="83"/>
      <c r="B92" s="83"/>
      <c r="C92" s="83"/>
      <c r="D92" s="83"/>
      <c r="E92" s="83"/>
      <c r="F92" s="83"/>
      <c r="G92" s="83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26"/>
      <c r="AA92" s="272" t="s">
        <v>50</v>
      </c>
      <c r="AB92" s="258"/>
      <c r="AC92" s="259"/>
      <c r="AD92" s="158" t="s">
        <v>178</v>
      </c>
      <c r="AE92" s="256"/>
      <c r="AF92" s="255"/>
      <c r="AG92" s="274"/>
      <c r="AH92" s="275"/>
      <c r="AI92" s="275"/>
      <c r="AJ92" s="276"/>
      <c r="AK92" s="276"/>
      <c r="AL92" s="276"/>
      <c r="AM92" s="276"/>
      <c r="AN92" s="2"/>
      <c r="AO92" s="11"/>
      <c r="AP92" s="74"/>
      <c r="AQ92" s="75"/>
      <c r="AR92" s="75"/>
      <c r="AS92" s="3"/>
      <c r="AT92" s="3"/>
      <c r="AU92" s="3"/>
      <c r="AV92" s="3"/>
      <c r="AW92" s="4"/>
      <c r="AX92" s="4"/>
      <c r="AY92" s="2"/>
      <c r="AZ92" s="2"/>
      <c r="BA92" s="2"/>
      <c r="BB92" s="2"/>
      <c r="BC92" s="76"/>
      <c r="BD92" s="4"/>
      <c r="BE92" s="4"/>
      <c r="BF92" s="75"/>
      <c r="BG92" s="77"/>
      <c r="BH92" s="77"/>
      <c r="BI92" s="2"/>
      <c r="BJ92" s="4"/>
      <c r="BK92" s="4"/>
      <c r="BL92" s="3"/>
      <c r="BM92" s="3"/>
      <c r="BN92" s="3"/>
      <c r="BO92" s="3"/>
      <c r="BP92" s="14"/>
      <c r="BQ92" s="4"/>
      <c r="BR92" s="4"/>
      <c r="BS92" s="2"/>
      <c r="BT92" s="2"/>
      <c r="BU92" s="2"/>
      <c r="BV92" s="2"/>
      <c r="BW92" s="14"/>
      <c r="BX92" s="4"/>
      <c r="BY92" s="4"/>
      <c r="BZ92" s="2"/>
      <c r="CA92" s="2"/>
      <c r="CB92" s="2"/>
      <c r="CC92" s="2"/>
      <c r="CD92" s="13"/>
      <c r="CE92" s="4"/>
      <c r="CF92" s="4"/>
      <c r="CG92" s="3"/>
      <c r="CH92" s="3"/>
      <c r="CI92" s="3"/>
      <c r="CJ92" s="3"/>
      <c r="CK92" s="14"/>
      <c r="CL92" s="4"/>
      <c r="CM92" s="4"/>
      <c r="CN92" s="2"/>
      <c r="CO92" s="2"/>
      <c r="CP92" s="2"/>
      <c r="CQ92" s="2"/>
      <c r="CR92" s="14"/>
      <c r="CS92" s="4"/>
      <c r="CT92" s="4"/>
      <c r="CU92" s="2"/>
      <c r="CV92" s="2"/>
      <c r="CW92" s="2"/>
      <c r="CX92" s="2"/>
      <c r="CY92" s="14"/>
    </row>
    <row r="93" spans="1:104">
      <c r="A93" s="83"/>
      <c r="B93" s="83"/>
      <c r="C93" s="83"/>
      <c r="D93" s="83"/>
      <c r="E93" s="83"/>
      <c r="F93" s="83"/>
      <c r="G93" s="83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26"/>
      <c r="AA93" s="271" t="s">
        <v>51</v>
      </c>
      <c r="AB93" s="260"/>
      <c r="AC93" s="261"/>
      <c r="AD93" s="262" t="s">
        <v>52</v>
      </c>
      <c r="AE93" s="263">
        <v>-2</v>
      </c>
      <c r="AF93" s="255"/>
      <c r="AG93" s="274"/>
      <c r="AH93" s="274"/>
      <c r="AI93" s="274"/>
      <c r="AJ93" s="145"/>
      <c r="AK93" s="145"/>
      <c r="AL93" s="145"/>
      <c r="AM93" s="145"/>
      <c r="AN93" s="133"/>
      <c r="AO93" s="181"/>
      <c r="AP93" s="74"/>
      <c r="AQ93" s="142"/>
      <c r="AR93" s="142"/>
      <c r="AS93" s="135"/>
      <c r="AT93" s="135"/>
      <c r="AU93" s="135"/>
      <c r="AV93" s="135"/>
      <c r="AW93" s="127"/>
      <c r="AX93" s="127"/>
      <c r="AY93" s="133"/>
      <c r="AZ93" s="133"/>
      <c r="BA93" s="133"/>
      <c r="BB93" s="133"/>
      <c r="BC93" s="166"/>
      <c r="BD93" s="127"/>
      <c r="BE93" s="127"/>
      <c r="BF93" s="142"/>
      <c r="BG93" s="183"/>
      <c r="BH93" s="183"/>
      <c r="BI93" s="133"/>
      <c r="BJ93" s="127"/>
      <c r="BK93" s="127"/>
      <c r="BL93" s="135"/>
      <c r="BM93" s="135"/>
      <c r="BN93" s="135"/>
      <c r="BO93" s="135"/>
      <c r="BP93" s="14"/>
      <c r="BQ93" s="127"/>
      <c r="BR93" s="127"/>
      <c r="BS93" s="133"/>
      <c r="BT93" s="133"/>
      <c r="BU93" s="133"/>
      <c r="BV93" s="133"/>
      <c r="BW93" s="14"/>
      <c r="BX93" s="127"/>
      <c r="BY93" s="127"/>
      <c r="BZ93" s="133"/>
      <c r="CA93" s="133"/>
      <c r="CB93" s="133"/>
      <c r="CC93" s="133"/>
      <c r="CD93" s="13"/>
      <c r="CE93" s="127"/>
      <c r="CF93" s="127"/>
      <c r="CG93" s="135"/>
      <c r="CH93" s="135"/>
      <c r="CI93" s="135"/>
      <c r="CJ93" s="135"/>
      <c r="CK93" s="14"/>
      <c r="CL93" s="127"/>
      <c r="CM93" s="127"/>
      <c r="CN93" s="133"/>
      <c r="CO93" s="133"/>
      <c r="CP93" s="133"/>
      <c r="CQ93" s="133"/>
      <c r="CR93" s="14"/>
      <c r="CS93" s="127"/>
      <c r="CT93" s="127"/>
      <c r="CU93" s="133"/>
      <c r="CV93" s="133"/>
      <c r="CW93" s="133"/>
      <c r="CX93" s="133"/>
      <c r="CY93" s="14"/>
    </row>
    <row r="94" spans="1:104" ht="13.5" thickBot="1">
      <c r="A94" s="83"/>
      <c r="B94" s="83"/>
      <c r="C94" s="83"/>
      <c r="D94" s="83"/>
      <c r="E94" s="83"/>
      <c r="F94" s="83"/>
      <c r="G94" s="83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26"/>
      <c r="AA94" s="273" t="s">
        <v>53</v>
      </c>
      <c r="AB94" s="264">
        <v>2</v>
      </c>
      <c r="AC94" s="265" t="s">
        <v>54</v>
      </c>
      <c r="AD94" s="266" t="s">
        <v>55</v>
      </c>
      <c r="AE94" s="267">
        <v>2.5000000000000001E-2</v>
      </c>
      <c r="AF94" s="268"/>
      <c r="AG94" s="274"/>
      <c r="AH94" s="274"/>
      <c r="AI94" s="274"/>
      <c r="AJ94" s="145"/>
      <c r="AK94" s="145"/>
      <c r="AL94" s="145"/>
      <c r="AM94" s="145"/>
      <c r="AN94" s="133"/>
      <c r="AO94" s="181"/>
      <c r="AP94" s="74"/>
      <c r="AQ94" s="142"/>
      <c r="AR94" s="142"/>
      <c r="AS94" s="135"/>
      <c r="AT94" s="135"/>
      <c r="AU94" s="135"/>
      <c r="AV94" s="135"/>
      <c r="AW94" s="127"/>
      <c r="AX94" s="127"/>
      <c r="AY94" s="133"/>
      <c r="AZ94" s="133"/>
      <c r="BA94" s="133"/>
      <c r="BB94" s="133"/>
      <c r="BC94" s="166"/>
      <c r="BD94" s="127"/>
      <c r="BE94" s="127"/>
      <c r="BF94" s="142"/>
      <c r="BG94" s="183"/>
      <c r="BH94" s="183"/>
      <c r="BI94" s="133"/>
      <c r="BJ94" s="127"/>
      <c r="BK94" s="127"/>
      <c r="BL94" s="135"/>
      <c r="BM94" s="135"/>
      <c r="BN94" s="135"/>
      <c r="BO94" s="135"/>
      <c r="BP94" s="14"/>
      <c r="BQ94" s="127"/>
      <c r="BR94" s="127"/>
      <c r="BS94" s="133"/>
      <c r="BT94" s="133"/>
      <c r="BU94" s="133"/>
      <c r="BV94" s="133"/>
      <c r="BW94" s="14"/>
      <c r="BX94" s="127"/>
      <c r="BY94" s="127"/>
      <c r="BZ94" s="133"/>
      <c r="CA94" s="133"/>
      <c r="CB94" s="133"/>
      <c r="CC94" s="133"/>
      <c r="CD94" s="13"/>
      <c r="CE94" s="127"/>
      <c r="CF94" s="127"/>
      <c r="CG94" s="135"/>
      <c r="CH94" s="135"/>
      <c r="CI94" s="135"/>
      <c r="CJ94" s="135"/>
      <c r="CK94" s="14"/>
      <c r="CL94" s="127"/>
      <c r="CM94" s="127"/>
      <c r="CN94" s="133"/>
      <c r="CO94" s="133"/>
      <c r="CP94" s="133"/>
      <c r="CQ94" s="133"/>
      <c r="CR94" s="14"/>
      <c r="CS94" s="127"/>
      <c r="CT94" s="127"/>
      <c r="CU94" s="133"/>
      <c r="CV94" s="133"/>
      <c r="CW94" s="133"/>
      <c r="CX94" s="133"/>
      <c r="CY94" s="14"/>
    </row>
    <row r="95" spans="1:104">
      <c r="A95" s="83"/>
      <c r="B95" s="83"/>
      <c r="C95" s="83"/>
      <c r="D95" s="83"/>
      <c r="E95" s="83"/>
      <c r="F95" s="83"/>
      <c r="G95" s="83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26"/>
      <c r="AH95" s="127"/>
      <c r="AI95" s="127"/>
      <c r="AJ95" s="135"/>
      <c r="AK95" s="135"/>
      <c r="AL95" s="135"/>
      <c r="AM95" s="135"/>
      <c r="AN95" s="133"/>
      <c r="AO95" s="181"/>
      <c r="AP95" s="74"/>
      <c r="AQ95" s="142"/>
      <c r="AR95" s="142"/>
      <c r="AS95" s="135"/>
      <c r="AT95" s="135"/>
      <c r="AU95" s="135"/>
      <c r="AV95" s="135"/>
      <c r="AW95" s="127"/>
      <c r="AX95" s="127"/>
      <c r="AY95" s="133"/>
      <c r="AZ95" s="133"/>
      <c r="BA95" s="133"/>
      <c r="BB95" s="133"/>
      <c r="BC95" s="166"/>
      <c r="BD95" s="127"/>
      <c r="BE95" s="127"/>
      <c r="BF95" s="142"/>
      <c r="BG95" s="183"/>
      <c r="BH95" s="183"/>
      <c r="BI95" s="133"/>
      <c r="BJ95" s="127"/>
      <c r="BK95" s="127"/>
      <c r="BL95" s="135"/>
      <c r="BM95" s="135"/>
      <c r="BN95" s="135"/>
      <c r="BO95" s="135"/>
      <c r="BP95" s="14"/>
      <c r="BQ95" s="127"/>
      <c r="BV95" s="133"/>
      <c r="BW95" s="14"/>
      <c r="BX95" s="127"/>
      <c r="BY95" s="127"/>
      <c r="BZ95" s="133"/>
      <c r="CA95" s="133"/>
      <c r="CB95" s="133"/>
      <c r="CC95" s="133"/>
      <c r="CD95" s="13"/>
      <c r="CE95" s="127"/>
      <c r="CF95" s="127"/>
      <c r="CG95" s="135"/>
      <c r="CH95" s="135"/>
      <c r="CI95" s="135"/>
      <c r="CJ95" s="135"/>
      <c r="CK95" s="14"/>
      <c r="CL95" s="127"/>
      <c r="CM95" s="127"/>
      <c r="CN95" s="133"/>
      <c r="CO95" s="133"/>
      <c r="CP95" s="133"/>
      <c r="CQ95" s="133"/>
      <c r="CR95" s="14"/>
      <c r="CS95" s="127"/>
      <c r="CT95" s="127"/>
      <c r="CU95" s="133"/>
      <c r="CV95" s="133"/>
      <c r="CW95" s="133"/>
      <c r="CX95" s="133"/>
      <c r="CY95" s="14"/>
    </row>
    <row r="96" spans="1:104">
      <c r="A96" s="83"/>
      <c r="B96" s="83"/>
      <c r="C96" s="83"/>
      <c r="D96" s="83"/>
      <c r="E96" s="83"/>
      <c r="F96" s="83"/>
      <c r="G96" s="83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26"/>
      <c r="AH96" s="127"/>
      <c r="AI96" s="127"/>
      <c r="AJ96" s="135"/>
      <c r="AK96" s="135"/>
      <c r="AL96" s="135"/>
      <c r="AM96" s="135"/>
      <c r="AN96" s="133"/>
      <c r="AO96" s="181"/>
      <c r="AP96" s="74"/>
      <c r="AQ96" s="142"/>
      <c r="AR96" s="142"/>
      <c r="AS96" s="135"/>
      <c r="AT96" s="135"/>
      <c r="AU96" s="135"/>
      <c r="AV96" s="135"/>
      <c r="AW96" s="127"/>
      <c r="AX96" s="127"/>
      <c r="AY96" s="133"/>
      <c r="AZ96" s="133"/>
      <c r="BA96" s="133"/>
      <c r="BB96" s="133"/>
      <c r="BC96" s="166"/>
      <c r="BD96" s="127"/>
      <c r="BE96" s="127"/>
      <c r="BF96" s="142"/>
      <c r="BG96" s="183"/>
      <c r="BH96" s="183"/>
      <c r="BI96" s="133"/>
      <c r="BJ96" s="127"/>
      <c r="BK96" s="127"/>
      <c r="BL96" s="135"/>
      <c r="BM96" s="135"/>
      <c r="BN96" s="135"/>
      <c r="BO96" s="135"/>
      <c r="BP96" s="14"/>
      <c r="BQ96" s="127"/>
      <c r="BV96" s="133"/>
      <c r="BW96" s="14"/>
      <c r="BX96" s="127"/>
      <c r="BY96" s="127"/>
      <c r="BZ96" s="133"/>
      <c r="CA96" s="133"/>
      <c r="CB96" s="133"/>
      <c r="CC96" s="133"/>
      <c r="CD96" s="13"/>
      <c r="CE96" s="127"/>
      <c r="CF96" s="127"/>
      <c r="CG96" s="135"/>
      <c r="CH96" s="135"/>
      <c r="CI96" s="135"/>
      <c r="CJ96" s="135"/>
      <c r="CK96" s="14"/>
      <c r="CL96" s="127"/>
      <c r="CM96" s="127"/>
      <c r="CN96" s="133"/>
      <c r="CO96" s="133"/>
      <c r="CP96" s="133"/>
      <c r="CQ96" s="133"/>
      <c r="CR96" s="14"/>
      <c r="CS96" s="127"/>
      <c r="CT96" s="127"/>
      <c r="CU96" s="133"/>
      <c r="CV96" s="133"/>
      <c r="CW96" s="133"/>
      <c r="CX96" s="133"/>
      <c r="CY96" s="14"/>
    </row>
    <row r="97" spans="1:104">
      <c r="A97" s="83"/>
      <c r="B97" s="83"/>
      <c r="C97" s="83"/>
      <c r="D97" s="83"/>
      <c r="E97" s="83"/>
      <c r="F97" s="83"/>
      <c r="G97" s="83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AH97" s="127"/>
      <c r="AI97" s="127"/>
      <c r="AJ97" s="135"/>
      <c r="AK97" s="135"/>
      <c r="AL97" s="135"/>
      <c r="AM97" s="135"/>
      <c r="AN97" s="133"/>
      <c r="AO97" s="181"/>
      <c r="AP97" s="74"/>
      <c r="AQ97" s="142"/>
      <c r="AR97" s="142"/>
      <c r="AS97" s="135"/>
      <c r="AT97" s="135"/>
      <c r="AU97" s="135"/>
      <c r="AV97" s="135"/>
      <c r="AW97" s="127"/>
      <c r="AX97" s="127"/>
      <c r="AY97" s="133"/>
      <c r="AZ97" s="133"/>
      <c r="BA97" s="133"/>
      <c r="BB97" s="133"/>
      <c r="BC97" s="166"/>
      <c r="BD97" s="127"/>
      <c r="BE97" s="127"/>
      <c r="BF97" s="142"/>
      <c r="BG97" s="183"/>
      <c r="BH97" s="183"/>
      <c r="BI97" s="133"/>
      <c r="BJ97" s="127"/>
      <c r="BK97" s="127"/>
      <c r="BL97" s="135"/>
      <c r="BM97" s="135"/>
      <c r="BN97" s="135"/>
      <c r="BO97" s="135"/>
      <c r="BP97" s="14"/>
      <c r="BQ97" s="127"/>
      <c r="BV97" s="133"/>
      <c r="BW97" s="14"/>
      <c r="BX97" s="127"/>
      <c r="BY97" s="127"/>
      <c r="BZ97" s="133"/>
      <c r="CA97" s="133"/>
      <c r="CB97" s="133"/>
      <c r="CC97" s="133"/>
      <c r="CD97" s="13"/>
      <c r="CE97" s="127"/>
      <c r="CF97" s="127"/>
      <c r="CG97" s="135"/>
      <c r="CH97" s="135"/>
      <c r="CI97" s="135"/>
      <c r="CJ97" s="135"/>
      <c r="CK97" s="14"/>
      <c r="CL97" s="127"/>
      <c r="CM97" s="127"/>
      <c r="CN97" s="133"/>
      <c r="CO97" s="133"/>
      <c r="CP97" s="133"/>
      <c r="CQ97" s="133"/>
      <c r="CR97" s="14"/>
      <c r="CS97" s="127"/>
      <c r="CT97" s="127"/>
      <c r="CU97" s="133"/>
      <c r="CV97" s="133"/>
      <c r="CW97" s="133"/>
      <c r="CX97" s="133"/>
      <c r="CY97" s="14"/>
    </row>
    <row r="98" spans="1:104">
      <c r="A98" s="184"/>
      <c r="B98" s="133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26"/>
      <c r="AH98" s="127"/>
      <c r="AI98" s="127"/>
      <c r="AJ98" s="135"/>
      <c r="AK98" s="135"/>
      <c r="AL98" s="135"/>
      <c r="AM98" s="135"/>
      <c r="AN98" s="133"/>
      <c r="AO98" s="181"/>
      <c r="AP98" s="74"/>
      <c r="AQ98" s="142"/>
      <c r="AR98" s="142"/>
      <c r="AS98" s="26" t="str">
        <f>IF(ISNUMBER(AJ98),AJ98-($D91*AJ97+$E91),"")</f>
        <v/>
      </c>
      <c r="AT98" s="26" t="str">
        <f>IF(ISNUMBER(AK98),AK98-($D91*AK97+$E91),"")</f>
        <v/>
      </c>
      <c r="AU98" s="26"/>
      <c r="AV98" s="26" t="str">
        <f>IF(ISNUMBER(AM98),AM98-($D91*AM97+$E91),"")</f>
        <v/>
      </c>
      <c r="AW98" s="127"/>
      <c r="AX98" s="127"/>
      <c r="AY98" s="133"/>
      <c r="AZ98" s="133"/>
      <c r="BA98" s="133"/>
      <c r="BB98" s="133"/>
      <c r="BC98" s="166"/>
      <c r="BD98" s="127"/>
      <c r="BE98" s="127"/>
      <c r="BF98" s="142"/>
      <c r="BG98" s="183"/>
      <c r="BH98" s="183"/>
      <c r="BI98" s="133"/>
      <c r="BJ98" s="127"/>
      <c r="BK98" s="127"/>
      <c r="BL98" s="78" t="str">
        <f>IF(ISNUMBER(AS98),AS98/AJ90,"")</f>
        <v/>
      </c>
      <c r="BM98" s="78" t="str">
        <f>IF(ISNUMBER(AT98),AT98/AK90,"")</f>
        <v/>
      </c>
      <c r="BN98" s="78"/>
      <c r="BO98" s="78" t="str">
        <f>IF(ISNUMBER(AV98),AV98/AM90,"")</f>
        <v/>
      </c>
      <c r="BP98" s="117"/>
      <c r="BQ98" s="141"/>
      <c r="BV98" s="24"/>
      <c r="BW98" s="117"/>
      <c r="BX98" s="141"/>
      <c r="BY98" s="141"/>
      <c r="BZ98" s="27" t="s">
        <v>0</v>
      </c>
      <c r="CA98" s="24" t="str">
        <f>IF(ISNUMBER(BL98),1-BL98/BM98,"")</f>
        <v/>
      </c>
      <c r="CB98" s="24"/>
      <c r="CC98" s="24"/>
      <c r="CD98" s="197"/>
      <c r="CE98" s="141"/>
      <c r="CF98" s="141"/>
      <c r="CG98" s="147"/>
      <c r="CH98" s="147"/>
      <c r="CI98" s="147"/>
      <c r="CJ98" s="147"/>
      <c r="CK98" s="117"/>
      <c r="CL98" s="141"/>
      <c r="CM98" s="141"/>
      <c r="CN98" s="134"/>
      <c r="CO98" s="134"/>
      <c r="CP98" s="134"/>
      <c r="CQ98" s="134"/>
      <c r="CR98" s="117"/>
      <c r="CS98" s="141"/>
      <c r="CT98" s="141"/>
      <c r="CU98" s="134"/>
      <c r="CV98" s="134"/>
      <c r="CW98" s="134"/>
      <c r="CX98" s="134"/>
      <c r="CY98" s="117"/>
    </row>
    <row r="99" spans="1:104">
      <c r="A99" s="184"/>
      <c r="B99" s="133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26"/>
      <c r="AH99" s="127"/>
      <c r="AI99" s="127"/>
      <c r="AJ99" s="135"/>
      <c r="AK99" s="135"/>
      <c r="AL99" s="135"/>
      <c r="AM99" s="135"/>
      <c r="AN99" s="133"/>
      <c r="AO99" s="181"/>
      <c r="AP99" s="74"/>
      <c r="AQ99" s="142"/>
      <c r="AR99" s="142"/>
      <c r="AS99" s="147"/>
      <c r="AT99" s="147"/>
      <c r="AU99" s="147"/>
      <c r="AV99" s="147"/>
      <c r="AW99" s="127"/>
      <c r="AX99" s="127"/>
      <c r="AY99" s="133"/>
      <c r="AZ99" s="133"/>
      <c r="BA99" s="133"/>
      <c r="BB99" s="133"/>
      <c r="BC99" s="166"/>
      <c r="BD99" s="127"/>
      <c r="BE99" s="127"/>
      <c r="BF99" s="142"/>
      <c r="BG99" s="183"/>
      <c r="BH99" s="183"/>
      <c r="BI99" s="133"/>
      <c r="BJ99" s="127"/>
      <c r="BK99" s="127"/>
      <c r="BL99" s="147"/>
      <c r="BM99" s="147"/>
      <c r="BN99" s="147"/>
      <c r="BO99" s="147"/>
      <c r="BP99" s="117"/>
      <c r="BQ99" s="141"/>
      <c r="BV99" s="134"/>
      <c r="BW99" s="117"/>
      <c r="BX99" s="141"/>
      <c r="BY99" s="141"/>
      <c r="BZ99" s="134"/>
      <c r="CA99" s="134"/>
      <c r="CB99" s="134"/>
      <c r="CC99" s="134"/>
      <c r="CD99" s="197"/>
      <c r="CE99" s="141"/>
      <c r="CF99" s="141"/>
      <c r="CG99" s="147"/>
      <c r="CH99" s="147"/>
      <c r="CI99" s="147"/>
      <c r="CJ99" s="147"/>
      <c r="CK99" s="117"/>
      <c r="CL99" s="141"/>
      <c r="CM99" s="141"/>
      <c r="CN99" s="134"/>
      <c r="CO99" s="134"/>
      <c r="CP99" s="134"/>
      <c r="CQ99" s="134"/>
      <c r="CR99" s="117"/>
      <c r="CS99" s="141"/>
      <c r="CT99" s="141"/>
      <c r="CU99" s="134"/>
      <c r="CV99" s="134"/>
      <c r="CW99" s="134"/>
      <c r="CX99" s="134"/>
      <c r="CY99" s="117"/>
    </row>
    <row r="100" spans="1:104" ht="13.5" thickBot="1">
      <c r="A100" s="460" t="s">
        <v>68</v>
      </c>
      <c r="B100" s="198" t="str">
        <f>$G$22</f>
        <v>DatLab 7 Template 16-08-02</v>
      </c>
      <c r="C100" s="199"/>
      <c r="D100" s="199"/>
      <c r="E100" s="199"/>
      <c r="F100" s="199"/>
      <c r="G100" s="199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1"/>
      <c r="AA100" s="202"/>
      <c r="AB100" s="202"/>
      <c r="AC100" s="202"/>
      <c r="AD100" s="202"/>
      <c r="AE100" s="202"/>
      <c r="AF100" s="202"/>
      <c r="AG100" s="202"/>
      <c r="AH100" s="12" t="str">
        <f>$B100</f>
        <v>DatLab 7 Template 16-08-02</v>
      </c>
      <c r="AI100" s="161"/>
      <c r="AJ100" s="203"/>
      <c r="AK100" s="203"/>
      <c r="AL100" s="203"/>
      <c r="AM100" s="203"/>
      <c r="AN100" s="204"/>
      <c r="AO100" s="205"/>
      <c r="AP100" s="206"/>
      <c r="AQ100" s="79" t="str">
        <f>$B100</f>
        <v>DatLab 7 Template 16-08-02</v>
      </c>
      <c r="AR100" s="161"/>
      <c r="AS100" s="203"/>
      <c r="AT100" s="203"/>
      <c r="AU100" s="203"/>
      <c r="AV100" s="203"/>
      <c r="AW100" s="161"/>
      <c r="AX100" s="161"/>
      <c r="AY100" s="204"/>
      <c r="AZ100" s="204"/>
      <c r="BA100" s="204"/>
      <c r="BB100" s="204"/>
      <c r="BC100" s="207"/>
      <c r="BD100" s="161"/>
      <c r="BE100" s="161"/>
      <c r="BF100" s="61"/>
      <c r="BG100" s="208"/>
      <c r="BH100" s="208"/>
      <c r="BI100" s="204"/>
      <c r="BJ100" s="79" t="str">
        <f>$B100</f>
        <v>DatLab 7 Template 16-08-02</v>
      </c>
      <c r="BK100" s="161"/>
      <c r="BL100" s="203"/>
      <c r="BM100" s="203"/>
      <c r="BN100" s="203"/>
      <c r="BO100" s="203"/>
      <c r="BP100" s="209"/>
      <c r="BQ100" s="79" t="str">
        <f>$B100</f>
        <v>DatLab 7 Template 16-08-02</v>
      </c>
      <c r="BR100" s="202"/>
      <c r="BS100" s="199"/>
      <c r="BT100" s="199"/>
      <c r="BU100" s="199"/>
      <c r="BV100" s="204"/>
      <c r="BW100" s="209"/>
      <c r="BX100" s="79" t="str">
        <f>$B100</f>
        <v>DatLab 7 Template 16-08-02</v>
      </c>
      <c r="BY100" s="161"/>
      <c r="BZ100" s="204"/>
      <c r="CA100" s="204"/>
      <c r="CB100" s="204"/>
      <c r="CC100" s="204"/>
      <c r="CD100" s="210"/>
      <c r="CE100" s="79" t="str">
        <f>$B100</f>
        <v>DatLab 7 Template 16-08-02</v>
      </c>
      <c r="CF100" s="161"/>
      <c r="CG100" s="203"/>
      <c r="CH100" s="203"/>
      <c r="CI100" s="203"/>
      <c r="CJ100" s="203"/>
      <c r="CK100" s="209"/>
      <c r="CL100" s="79" t="str">
        <f>$B100</f>
        <v>DatLab 7 Template 16-08-02</v>
      </c>
      <c r="CM100" s="161"/>
      <c r="CN100" s="204"/>
      <c r="CO100" s="204"/>
      <c r="CP100" s="204"/>
      <c r="CQ100" s="204"/>
      <c r="CR100" s="209"/>
      <c r="CS100" s="79" t="str">
        <f>$B100</f>
        <v>DatLab 7 Template 16-08-02</v>
      </c>
      <c r="CT100" s="161"/>
      <c r="CU100" s="204"/>
      <c r="CV100" s="204"/>
      <c r="CW100" s="204"/>
      <c r="CX100" s="204"/>
      <c r="CY100" s="209"/>
    </row>
    <row r="101" spans="1:104">
      <c r="A101" s="331" t="s">
        <v>107</v>
      </c>
      <c r="B101" s="285" t="str">
        <f>AA104</f>
        <v>•</v>
      </c>
      <c r="C101" s="277"/>
      <c r="D101" s="30"/>
      <c r="F101" s="55" t="s">
        <v>16</v>
      </c>
      <c r="G101" s="56">
        <f>AC105</f>
        <v>0</v>
      </c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425"/>
      <c r="AC101" s="110"/>
      <c r="AD101" s="110"/>
      <c r="AE101" s="110"/>
      <c r="AF101" s="110"/>
      <c r="AG101" s="110"/>
      <c r="AH101" s="110"/>
      <c r="AI101" s="180" t="s">
        <v>65</v>
      </c>
      <c r="AJ101" s="485" t="str">
        <f>AJ$1</f>
        <v>R</v>
      </c>
      <c r="AK101" s="31" t="str">
        <f t="shared" ref="AK101:AM101" si="114">AK$1</f>
        <v>1Omy</v>
      </c>
      <c r="AL101" s="32" t="str">
        <f t="shared" si="114"/>
        <v>2U</v>
      </c>
      <c r="AM101" s="33" t="str">
        <f t="shared" si="114"/>
        <v>3Ama</v>
      </c>
      <c r="AN101" s="133"/>
      <c r="AO101" s="181"/>
      <c r="AP101" s="74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8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3"/>
      <c r="BR101" s="143"/>
      <c r="BS101" s="143"/>
      <c r="BT101" s="143"/>
      <c r="BU101" s="143"/>
      <c r="BV101" s="143"/>
      <c r="BW101" s="14"/>
      <c r="BY101" s="143"/>
      <c r="BZ101" s="143"/>
      <c r="CA101" s="143"/>
      <c r="CB101" s="143"/>
      <c r="CC101" s="143"/>
      <c r="CD101" s="13"/>
      <c r="CF101" s="143"/>
      <c r="CG101" s="143"/>
      <c r="CH101" s="143"/>
      <c r="CI101" s="143"/>
      <c r="CJ101" s="143"/>
      <c r="CK101" s="13"/>
      <c r="CM101" s="143"/>
      <c r="CN101" s="143"/>
      <c r="CO101" s="143"/>
      <c r="CP101" s="143"/>
      <c r="CQ101" s="143"/>
      <c r="CR101" s="13"/>
      <c r="CT101" s="143"/>
      <c r="CU101" s="143"/>
      <c r="CV101" s="143"/>
      <c r="CW101" s="143"/>
      <c r="CX101" s="143"/>
      <c r="CY101" s="13"/>
    </row>
    <row r="102" spans="1:104">
      <c r="A102" s="452" t="str">
        <f>E102</f>
        <v/>
      </c>
      <c r="B102" s="286" t="s">
        <v>26</v>
      </c>
      <c r="C102" s="88">
        <f>AB107</f>
        <v>0</v>
      </c>
      <c r="D102" s="88">
        <f>AB109</f>
        <v>0</v>
      </c>
      <c r="E102" s="278" t="str">
        <f>IF(ISNUMBER(AB110),AB110+0.01*AB111,"")</f>
        <v/>
      </c>
      <c r="F102" s="279" t="s">
        <v>10</v>
      </c>
      <c r="G102" s="98">
        <f>AE113</f>
        <v>-2</v>
      </c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240" t="str">
        <f>$E102</f>
        <v/>
      </c>
      <c r="AA102" s="176"/>
      <c r="AB102" s="176"/>
      <c r="AC102" s="176"/>
      <c r="AD102" s="176"/>
      <c r="AE102" s="176"/>
      <c r="AF102" s="176"/>
      <c r="AG102" s="176"/>
      <c r="AH102" s="57" t="s">
        <v>215</v>
      </c>
      <c r="AI102" s="58" t="s">
        <v>12</v>
      </c>
      <c r="AJ102" s="182">
        <f>AJ106</f>
        <v>0</v>
      </c>
      <c r="AK102" s="182">
        <f t="shared" ref="AK102:AM102" si="115">AK106</f>
        <v>0</v>
      </c>
      <c r="AL102" s="182">
        <f t="shared" si="115"/>
        <v>0</v>
      </c>
      <c r="AM102" s="182">
        <f t="shared" si="115"/>
        <v>0</v>
      </c>
      <c r="AN102" s="133"/>
      <c r="AO102" s="181"/>
      <c r="AP102" s="74"/>
      <c r="AQ102" s="142"/>
      <c r="AR102" s="142"/>
      <c r="AS102" s="135"/>
      <c r="AT102" s="135"/>
      <c r="AU102" s="135"/>
      <c r="AV102" s="135"/>
      <c r="AW102" s="127"/>
      <c r="AX102" s="127"/>
      <c r="AY102" s="133"/>
      <c r="AZ102" s="133"/>
      <c r="BA102" s="133"/>
      <c r="BB102" s="133"/>
      <c r="BC102" s="166"/>
      <c r="BD102" s="127"/>
      <c r="BE102" s="127"/>
      <c r="BF102" s="142"/>
      <c r="BG102" s="183"/>
      <c r="BH102" s="183"/>
      <c r="BI102" s="133"/>
      <c r="BJ102" s="127"/>
      <c r="BK102" s="127"/>
      <c r="BL102" s="135"/>
      <c r="BM102" s="135"/>
      <c r="BN102" s="135"/>
      <c r="BO102" s="135"/>
      <c r="BP102" s="14"/>
      <c r="BQ102" s="127"/>
      <c r="BR102" s="127"/>
      <c r="BS102" s="133"/>
      <c r="BT102" s="133"/>
      <c r="BU102" s="133"/>
      <c r="BV102" s="133"/>
      <c r="BW102" s="14"/>
      <c r="BX102" s="127"/>
      <c r="BY102" s="127"/>
      <c r="BZ102" s="133"/>
      <c r="CA102" s="133"/>
      <c r="CB102" s="133"/>
      <c r="CC102" s="133"/>
      <c r="CD102" s="13"/>
      <c r="CE102" s="127"/>
      <c r="CF102" s="127"/>
      <c r="CG102" s="135"/>
      <c r="CH102" s="135"/>
      <c r="CI102" s="135"/>
      <c r="CJ102" s="135"/>
      <c r="CK102" s="14"/>
      <c r="CL102" s="127"/>
      <c r="CM102" s="127"/>
      <c r="CN102" s="133"/>
      <c r="CO102" s="133"/>
      <c r="CP102" s="133"/>
      <c r="CQ102" s="133"/>
      <c r="CR102" s="14"/>
      <c r="CS102" s="127"/>
      <c r="CT102" s="127"/>
      <c r="CU102" s="133"/>
      <c r="CV102" s="133"/>
      <c r="CW102" s="133"/>
      <c r="CX102" s="133"/>
      <c r="CY102" s="14"/>
    </row>
    <row r="103" spans="1:104" ht="13.5" thickBot="1">
      <c r="A103" s="457" t="s">
        <v>84</v>
      </c>
      <c r="B103" s="280">
        <f>AB108</f>
        <v>0</v>
      </c>
      <c r="C103" s="281" t="s">
        <v>35</v>
      </c>
      <c r="D103" s="281" t="s">
        <v>181</v>
      </c>
      <c r="E103" s="22">
        <f>E104/G104</f>
        <v>0</v>
      </c>
      <c r="F103" s="279" t="s">
        <v>11</v>
      </c>
      <c r="G103" s="99">
        <f>AE114</f>
        <v>2.5000000000000001E-2</v>
      </c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463" t="s">
        <v>80</v>
      </c>
      <c r="AA103" s="133" t="s">
        <v>83</v>
      </c>
      <c r="AB103" s="51"/>
      <c r="AC103" s="110" t="str">
        <f>$G$3</f>
        <v>DatLab 7</v>
      </c>
      <c r="AD103" s="51"/>
      <c r="AE103" s="51"/>
      <c r="AF103" s="96"/>
      <c r="AG103" s="51"/>
      <c r="AH103" s="59" t="s">
        <v>8</v>
      </c>
      <c r="AI103" s="59" t="s">
        <v>183</v>
      </c>
      <c r="AJ103" s="60">
        <f>$E103-($E103*AJ102/1000)/2</f>
        <v>0</v>
      </c>
      <c r="AK103" s="60">
        <f>$E103-($E103*(SUM(AJ102:AK102))/1000)/2</f>
        <v>0</v>
      </c>
      <c r="AL103" s="60">
        <f>$E103-($E103*(SUM(AJ102:AL102))/1000)/2</f>
        <v>0</v>
      </c>
      <c r="AM103" s="60">
        <f>$E103-($E103*(SUM(AJ102:AM102))/1000)/2</f>
        <v>0</v>
      </c>
      <c r="AN103" s="133"/>
      <c r="AO103" s="181"/>
      <c r="AP103" s="74"/>
      <c r="AQ103" s="142"/>
      <c r="AR103" s="142"/>
      <c r="AS103" s="135"/>
      <c r="AT103" s="135"/>
      <c r="AU103" s="135"/>
      <c r="AV103" s="135"/>
      <c r="AW103" s="127"/>
      <c r="AX103" s="127"/>
      <c r="AY103" s="133"/>
      <c r="AZ103" s="133"/>
      <c r="BA103" s="133"/>
      <c r="BB103" s="133"/>
      <c r="BC103" s="166"/>
      <c r="BD103" s="127"/>
      <c r="BE103" s="127"/>
      <c r="BF103" s="142"/>
      <c r="BG103" s="183"/>
      <c r="BH103" s="183"/>
      <c r="BI103" s="133"/>
      <c r="BJ103" s="127"/>
      <c r="BK103" s="127"/>
      <c r="BL103" s="135"/>
      <c r="BM103" s="135"/>
      <c r="BN103" s="135"/>
      <c r="BO103" s="135"/>
      <c r="BP103" s="14"/>
      <c r="BQ103" s="127"/>
      <c r="BR103" s="127"/>
      <c r="BS103" s="133"/>
      <c r="BT103" s="133"/>
      <c r="BU103" s="133"/>
      <c r="BV103" s="133"/>
      <c r="BW103" s="14"/>
      <c r="BX103" s="127"/>
      <c r="BY103" s="127"/>
      <c r="BZ103" s="133"/>
      <c r="CA103" s="133"/>
      <c r="CB103" s="133"/>
      <c r="CC103" s="133"/>
      <c r="CD103" s="13"/>
      <c r="CE103" s="127"/>
      <c r="CF103" s="127"/>
      <c r="CG103" s="135"/>
      <c r="CH103" s="135"/>
      <c r="CI103" s="135"/>
      <c r="CJ103" s="135"/>
      <c r="CK103" s="14"/>
      <c r="CL103" s="127"/>
      <c r="CM103" s="127"/>
      <c r="CN103" s="133"/>
      <c r="CO103" s="133"/>
      <c r="CP103" s="133"/>
      <c r="CQ103" s="133"/>
      <c r="CR103" s="14"/>
      <c r="CS103" s="127"/>
      <c r="CT103" s="127"/>
      <c r="CU103" s="133"/>
      <c r="CV103" s="133"/>
      <c r="CW103" s="133"/>
      <c r="CX103" s="133"/>
      <c r="CY103" s="14"/>
      <c r="CZ103" s="10" t="s">
        <v>9</v>
      </c>
    </row>
    <row r="104" spans="1:104" ht="14.25" thickTop="1" thickBot="1">
      <c r="A104" s="184"/>
      <c r="B104" s="282">
        <f>AB106</f>
        <v>0</v>
      </c>
      <c r="C104" s="283" t="s">
        <v>7</v>
      </c>
      <c r="D104" s="283" t="s">
        <v>182</v>
      </c>
      <c r="E104" s="100">
        <f>AB113</f>
        <v>0</v>
      </c>
      <c r="F104" s="284" t="s">
        <v>36</v>
      </c>
      <c r="G104" s="62">
        <f>AB114</f>
        <v>2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241" t="s">
        <v>33</v>
      </c>
      <c r="AA104" s="211" t="s">
        <v>177</v>
      </c>
      <c r="AB104" s="242"/>
      <c r="AC104" s="242"/>
      <c r="AD104" s="242"/>
      <c r="AE104" s="242"/>
      <c r="AF104" s="243"/>
      <c r="AG104" s="117"/>
      <c r="AH104" s="117"/>
      <c r="AI104" s="117"/>
      <c r="AJ104" s="117"/>
      <c r="AK104" s="117"/>
      <c r="AL104" s="117"/>
      <c r="AM104" s="117"/>
      <c r="AP104" s="74"/>
      <c r="AS104" s="135"/>
      <c r="AT104" s="135"/>
      <c r="AU104" s="135"/>
      <c r="AV104" s="135"/>
      <c r="BC104" s="166"/>
      <c r="BD104" s="127"/>
      <c r="BE104" s="127"/>
      <c r="BF104" s="142"/>
      <c r="BG104" s="183"/>
      <c r="BH104" s="183"/>
      <c r="BI104" s="133"/>
      <c r="BJ104" s="127"/>
      <c r="BK104" s="127"/>
      <c r="BL104" s="135"/>
      <c r="BM104" s="135"/>
      <c r="BN104" s="135"/>
      <c r="BO104" s="135"/>
      <c r="BP104" s="14"/>
      <c r="BQ104" s="127"/>
      <c r="BR104" s="127"/>
      <c r="BS104" s="133"/>
      <c r="BT104" s="133"/>
      <c r="BU104" s="133"/>
      <c r="BV104" s="133"/>
      <c r="BW104" s="14"/>
      <c r="BX104" s="127"/>
      <c r="BY104" s="127"/>
      <c r="BZ104" s="133"/>
      <c r="CA104" s="133"/>
      <c r="CB104" s="133"/>
      <c r="CC104" s="133"/>
      <c r="CD104" s="13"/>
      <c r="CE104" s="127"/>
      <c r="CF104" s="127"/>
      <c r="CG104" s="135"/>
      <c r="CH104" s="135"/>
      <c r="CI104" s="135"/>
      <c r="CJ104" s="135"/>
      <c r="CK104" s="14"/>
      <c r="CL104" s="127"/>
      <c r="CM104" s="127"/>
      <c r="CN104" s="133"/>
      <c r="CO104" s="133"/>
      <c r="CP104" s="133"/>
      <c r="CQ104" s="133"/>
      <c r="CR104" s="14"/>
      <c r="CS104" s="127"/>
      <c r="CT104" s="127"/>
      <c r="CU104" s="133"/>
      <c r="CV104" s="133"/>
      <c r="CW104" s="133"/>
      <c r="CX104" s="133"/>
      <c r="CY104" s="14"/>
      <c r="CZ104" s="101" t="s">
        <v>66</v>
      </c>
    </row>
    <row r="105" spans="1:104" ht="13.5" thickBot="1">
      <c r="A105" s="83" t="s">
        <v>69</v>
      </c>
      <c r="B105" s="63"/>
      <c r="C105" s="134"/>
      <c r="D105" s="41"/>
      <c r="E105" s="41"/>
      <c r="F105" s="469" t="s">
        <v>166</v>
      </c>
      <c r="G105" s="469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16"/>
      <c r="AA105" s="269"/>
      <c r="AB105" s="244" t="s">
        <v>56</v>
      </c>
      <c r="AC105" s="245"/>
      <c r="AD105" s="246" t="s">
        <v>37</v>
      </c>
      <c r="AE105" s="247" t="s">
        <v>38</v>
      </c>
      <c r="AF105" s="248"/>
      <c r="AG105" s="102"/>
      <c r="AH105" s="15"/>
      <c r="AI105" s="15"/>
      <c r="AJ105" s="485"/>
      <c r="AK105" s="31"/>
      <c r="AL105" s="32"/>
      <c r="AM105" s="33"/>
      <c r="AN105" s="133"/>
      <c r="AO105" s="181"/>
      <c r="AP105" s="74"/>
      <c r="AS105" s="135"/>
      <c r="AT105" s="135"/>
      <c r="AU105" s="135"/>
      <c r="AV105" s="135"/>
      <c r="AW105" s="127"/>
      <c r="AX105" s="127"/>
      <c r="AY105" s="133"/>
      <c r="AZ105" s="133"/>
      <c r="BA105" s="133"/>
      <c r="BB105" s="133"/>
      <c r="BC105" s="166"/>
      <c r="BD105" s="127"/>
      <c r="BE105" s="127"/>
      <c r="BF105" s="142"/>
      <c r="BG105" s="183"/>
      <c r="BH105" s="183"/>
      <c r="BI105" s="133"/>
      <c r="BJ105" s="127"/>
      <c r="BK105" s="127"/>
      <c r="BL105" s="135"/>
      <c r="BM105" s="135"/>
      <c r="BN105" s="135"/>
      <c r="BO105" s="135"/>
      <c r="BP105" s="14"/>
      <c r="BQ105" s="127"/>
      <c r="BR105" s="127"/>
      <c r="BS105" s="133"/>
      <c r="BT105" s="133"/>
      <c r="BU105" s="133"/>
      <c r="BV105" s="133"/>
      <c r="BW105" s="14"/>
      <c r="BX105" s="127"/>
      <c r="BY105" s="127"/>
      <c r="BZ105" s="133"/>
      <c r="CA105" s="133"/>
      <c r="CB105" s="133"/>
      <c r="CC105" s="133"/>
      <c r="CD105" s="13"/>
      <c r="CE105" s="127"/>
      <c r="CF105" s="127"/>
      <c r="CG105" s="135"/>
      <c r="CH105" s="135"/>
      <c r="CI105" s="135"/>
      <c r="CJ105" s="135"/>
      <c r="CK105" s="14"/>
      <c r="CL105" s="127"/>
      <c r="CM105" s="127"/>
      <c r="CN105" s="133"/>
      <c r="CO105" s="133"/>
      <c r="CP105" s="133"/>
      <c r="CQ105" s="133"/>
      <c r="CR105" s="14"/>
      <c r="CS105" s="127"/>
      <c r="CT105" s="127"/>
      <c r="CU105" s="133"/>
      <c r="CV105" s="133"/>
      <c r="CW105" s="133"/>
      <c r="CX105" s="133"/>
      <c r="CY105" s="14"/>
    </row>
    <row r="106" spans="1:104">
      <c r="A106" s="9" t="s">
        <v>70</v>
      </c>
      <c r="B106" s="83"/>
      <c r="C106" s="13"/>
      <c r="D106" s="185"/>
      <c r="E106" s="8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26"/>
      <c r="AA106" s="270" t="s">
        <v>39</v>
      </c>
      <c r="AB106" s="249"/>
      <c r="AC106" s="250"/>
      <c r="AD106" s="251" t="s">
        <v>40</v>
      </c>
      <c r="AE106" s="247"/>
      <c r="AF106" s="252"/>
      <c r="AG106" s="102"/>
      <c r="AH106" s="186"/>
      <c r="AI106" s="186"/>
      <c r="AJ106" s="133"/>
      <c r="AK106" s="133"/>
      <c r="AL106" s="133"/>
      <c r="AM106" s="133"/>
      <c r="AN106" s="133"/>
      <c r="AO106" s="181"/>
      <c r="AP106" s="74"/>
      <c r="AQ106" s="64" t="s">
        <v>17</v>
      </c>
      <c r="AR106" s="187"/>
      <c r="AS106" s="135"/>
      <c r="AT106" s="135"/>
      <c r="AU106" s="135"/>
      <c r="AV106" s="135"/>
      <c r="AW106" s="127"/>
      <c r="AX106" s="127"/>
      <c r="AY106" s="133"/>
      <c r="AZ106" s="133"/>
      <c r="BA106" s="133"/>
      <c r="BB106" s="133"/>
      <c r="BC106" s="166"/>
      <c r="BD106" s="127"/>
      <c r="BE106" s="127"/>
      <c r="BF106" s="142"/>
      <c r="BG106" s="183"/>
      <c r="BH106" s="183"/>
      <c r="BI106" s="133"/>
      <c r="BJ106" s="127"/>
      <c r="BK106" s="127"/>
      <c r="BL106" s="135"/>
      <c r="BM106" s="135"/>
      <c r="BN106" s="135"/>
      <c r="BO106" s="135"/>
      <c r="BP106" s="14"/>
      <c r="BQ106" s="127"/>
      <c r="BR106" s="127"/>
      <c r="BS106" s="133"/>
      <c r="BT106" s="133"/>
      <c r="BU106" s="133"/>
      <c r="BV106" s="133"/>
      <c r="BW106" s="14"/>
      <c r="BX106" s="127"/>
      <c r="BY106" s="127"/>
      <c r="BZ106" s="133"/>
      <c r="CA106" s="133"/>
      <c r="CB106" s="133"/>
      <c r="CC106" s="133"/>
      <c r="CD106" s="13"/>
      <c r="CE106" s="127"/>
      <c r="CF106" s="127"/>
      <c r="CG106" s="135"/>
      <c r="CH106" s="135"/>
      <c r="CI106" s="135"/>
      <c r="CJ106" s="135"/>
      <c r="CK106" s="14"/>
      <c r="CL106" s="127"/>
      <c r="CM106" s="127"/>
      <c r="CN106" s="133"/>
      <c r="CO106" s="133"/>
      <c r="CP106" s="133"/>
      <c r="CQ106" s="133"/>
      <c r="CR106" s="14"/>
      <c r="CS106" s="127"/>
      <c r="CT106" s="127"/>
      <c r="CU106" s="133"/>
      <c r="CV106" s="133"/>
      <c r="CW106" s="133"/>
      <c r="CX106" s="133"/>
      <c r="CY106" s="14"/>
    </row>
    <row r="107" spans="1:104" ht="13.5" thickBot="1">
      <c r="A107" s="83"/>
      <c r="B107" s="83"/>
      <c r="C107" s="83"/>
      <c r="D107" s="85"/>
      <c r="E107" s="84"/>
      <c r="F107" s="86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26"/>
      <c r="AA107" s="271" t="s">
        <v>41</v>
      </c>
      <c r="AB107" s="253"/>
      <c r="AC107" s="254"/>
      <c r="AD107" s="158" t="s">
        <v>42</v>
      </c>
      <c r="AE107" s="117"/>
      <c r="AF107" s="255"/>
      <c r="AG107" s="14"/>
      <c r="AH107" s="186"/>
      <c r="AI107" s="186"/>
      <c r="AJ107" s="188"/>
      <c r="AK107" s="188"/>
      <c r="AL107" s="188"/>
      <c r="AM107" s="188"/>
      <c r="AN107" s="133"/>
      <c r="AO107" s="181"/>
      <c r="AP107" s="74"/>
      <c r="AQ107" s="65" t="s">
        <v>43</v>
      </c>
      <c r="AR107" s="66"/>
      <c r="AS107" s="135"/>
      <c r="AT107" s="135"/>
      <c r="AU107" s="135"/>
      <c r="AV107" s="135"/>
      <c r="AW107" s="127"/>
      <c r="AX107" s="127"/>
      <c r="AY107" s="133"/>
      <c r="AZ107" s="133"/>
      <c r="BA107" s="133"/>
      <c r="BB107" s="133"/>
      <c r="BC107" s="166"/>
      <c r="BD107" s="127"/>
      <c r="BE107" s="127"/>
      <c r="BF107" s="142"/>
      <c r="BG107" s="183"/>
      <c r="BH107" s="183"/>
      <c r="BI107" s="133"/>
      <c r="BJ107" s="127"/>
      <c r="BK107" s="127"/>
      <c r="BL107" s="135"/>
      <c r="BM107" s="135"/>
      <c r="BN107" s="135"/>
      <c r="BO107" s="135"/>
      <c r="BP107" s="14"/>
      <c r="BQ107" s="127"/>
      <c r="BR107" s="127"/>
      <c r="BS107" s="133"/>
      <c r="BT107" s="133"/>
      <c r="BU107" s="133"/>
      <c r="BV107" s="133"/>
      <c r="BW107" s="14"/>
      <c r="BX107" s="127"/>
      <c r="BY107" s="127"/>
      <c r="BZ107" s="133"/>
      <c r="CA107" s="133"/>
      <c r="CB107" s="133"/>
      <c r="CC107" s="133"/>
      <c r="CD107" s="13"/>
      <c r="CE107" s="127"/>
      <c r="CF107" s="127"/>
      <c r="CG107" s="135"/>
      <c r="CH107" s="135"/>
      <c r="CI107" s="135"/>
      <c r="CJ107" s="135"/>
      <c r="CK107" s="14"/>
      <c r="CL107" s="127"/>
      <c r="CM107" s="127"/>
      <c r="CN107" s="133"/>
      <c r="CO107" s="133"/>
      <c r="CP107" s="133"/>
      <c r="CQ107" s="133"/>
      <c r="CR107" s="14"/>
      <c r="CS107" s="127"/>
      <c r="CT107" s="127"/>
      <c r="CU107" s="133"/>
      <c r="CV107" s="133"/>
      <c r="CW107" s="133"/>
      <c r="CX107" s="133"/>
      <c r="CY107" s="14"/>
    </row>
    <row r="108" spans="1:104">
      <c r="A108" s="83"/>
      <c r="B108" s="83"/>
      <c r="C108" s="83"/>
      <c r="D108" s="85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26"/>
      <c r="AA108" s="271" t="s">
        <v>120</v>
      </c>
      <c r="AB108" s="253"/>
      <c r="AC108" s="254"/>
      <c r="AD108" s="158" t="s">
        <v>44</v>
      </c>
      <c r="AE108" s="117"/>
      <c r="AF108" s="255"/>
      <c r="AG108" s="14"/>
      <c r="AH108" s="186"/>
      <c r="AI108" s="188"/>
      <c r="AJ108" s="188"/>
      <c r="AK108" s="188"/>
      <c r="AL108" s="188"/>
      <c r="AM108" s="188"/>
      <c r="AP108" s="74"/>
      <c r="AQ108" s="67" t="s">
        <v>188</v>
      </c>
      <c r="AR108" s="68" t="s">
        <v>189</v>
      </c>
      <c r="AS108" s="135"/>
      <c r="AT108" s="135"/>
      <c r="AU108" s="135"/>
      <c r="AV108" s="135"/>
      <c r="AW108" s="127"/>
      <c r="AX108" s="127"/>
      <c r="AY108" s="133"/>
      <c r="AZ108" s="133"/>
      <c r="BA108" s="133"/>
      <c r="BB108" s="133"/>
      <c r="BC108" s="166"/>
      <c r="BD108" s="127"/>
      <c r="BE108" s="127"/>
      <c r="BF108" s="142"/>
      <c r="BG108" s="183"/>
      <c r="BH108" s="183"/>
      <c r="BI108" s="133"/>
      <c r="BJ108" s="127"/>
      <c r="BK108" s="127"/>
      <c r="BL108" s="135"/>
      <c r="BM108" s="135"/>
      <c r="BN108" s="135"/>
      <c r="BO108" s="135"/>
      <c r="BP108" s="14"/>
      <c r="BQ108" s="127"/>
      <c r="BR108" s="127"/>
      <c r="BS108" s="133"/>
      <c r="BT108" s="133"/>
      <c r="BU108" s="133"/>
      <c r="BV108" s="133"/>
      <c r="BW108" s="14"/>
      <c r="BX108" s="127"/>
      <c r="BY108" s="127"/>
      <c r="BZ108" s="133"/>
      <c r="CA108" s="133"/>
      <c r="CB108" s="133"/>
      <c r="CC108" s="133"/>
      <c r="CD108" s="13"/>
      <c r="CE108" s="127"/>
      <c r="CF108" s="127"/>
      <c r="CG108" s="135"/>
      <c r="CH108" s="135"/>
      <c r="CI108" s="135"/>
      <c r="CJ108" s="135"/>
      <c r="CK108" s="14"/>
      <c r="CL108" s="127"/>
      <c r="CM108" s="127"/>
      <c r="CN108" s="133"/>
      <c r="CO108" s="133"/>
      <c r="CP108" s="133"/>
      <c r="CQ108" s="133"/>
      <c r="CR108" s="14"/>
      <c r="CS108" s="127"/>
      <c r="CT108" s="127"/>
      <c r="CU108" s="133"/>
      <c r="CV108" s="133"/>
      <c r="CW108" s="133"/>
      <c r="CX108" s="133"/>
      <c r="CY108" s="14"/>
    </row>
    <row r="109" spans="1:104" ht="13.5" thickBot="1">
      <c r="A109" s="83"/>
      <c r="B109" s="83"/>
      <c r="C109" s="83"/>
      <c r="D109" s="83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26"/>
      <c r="AA109" s="271" t="s">
        <v>28</v>
      </c>
      <c r="AB109" s="197"/>
      <c r="AC109" s="254"/>
      <c r="AD109" s="158" t="s">
        <v>45</v>
      </c>
      <c r="AE109" s="117"/>
      <c r="AF109" s="255"/>
      <c r="AG109" s="177"/>
      <c r="AH109" s="189"/>
      <c r="AI109" s="190"/>
      <c r="AJ109" s="189"/>
      <c r="AK109" s="189"/>
      <c r="AL109" s="189"/>
      <c r="AM109" s="189"/>
      <c r="AP109" s="74"/>
      <c r="AQ109" s="69" t="str">
        <f>BN111</f>
        <v/>
      </c>
      <c r="AR109" s="70" t="str">
        <f>BO111</f>
        <v/>
      </c>
      <c r="AS109" s="135"/>
      <c r="AT109" s="135"/>
      <c r="AU109" s="135"/>
      <c r="AV109" s="135"/>
      <c r="AW109" s="127"/>
      <c r="AX109" s="127"/>
      <c r="AY109" s="133"/>
      <c r="AZ109" s="133"/>
      <c r="BA109" s="133"/>
      <c r="BB109" s="133"/>
      <c r="BC109" s="166"/>
      <c r="BD109" s="127"/>
      <c r="BE109" s="127"/>
      <c r="BF109" s="142"/>
      <c r="BG109" s="183"/>
      <c r="BH109" s="183"/>
      <c r="BI109" s="133"/>
      <c r="BJ109" s="127"/>
      <c r="BK109" s="127"/>
      <c r="BL109" s="135"/>
      <c r="BM109" s="135"/>
      <c r="BN109" s="135"/>
      <c r="BO109" s="135"/>
      <c r="BP109" s="14"/>
      <c r="BQ109" s="127"/>
      <c r="BR109" s="127"/>
      <c r="BS109" s="133"/>
      <c r="BT109" s="133"/>
      <c r="BU109" s="133"/>
      <c r="BV109" s="133"/>
      <c r="BW109" s="14"/>
      <c r="BX109" s="127"/>
      <c r="BY109" s="127"/>
      <c r="BZ109" s="133"/>
      <c r="CA109" s="133"/>
      <c r="CB109" s="133"/>
      <c r="CC109" s="133"/>
      <c r="CD109" s="13"/>
      <c r="CE109" s="127"/>
      <c r="CF109" s="127"/>
      <c r="CG109" s="135"/>
      <c r="CH109" s="135"/>
      <c r="CI109" s="135"/>
      <c r="CJ109" s="135"/>
      <c r="CK109" s="14"/>
      <c r="CL109" s="127"/>
      <c r="CM109" s="127"/>
      <c r="CN109" s="133"/>
      <c r="CO109" s="133"/>
      <c r="CP109" s="133"/>
      <c r="CQ109" s="133"/>
      <c r="CR109" s="14"/>
      <c r="CS109" s="127"/>
      <c r="CT109" s="127"/>
      <c r="CU109" s="133"/>
      <c r="CV109" s="133"/>
      <c r="CW109" s="133"/>
      <c r="CX109" s="133"/>
      <c r="CY109" s="14"/>
    </row>
    <row r="110" spans="1:104">
      <c r="A110" s="83"/>
      <c r="B110" s="87"/>
      <c r="C110" s="87"/>
      <c r="D110" s="87"/>
      <c r="E110" s="145"/>
      <c r="F110" s="145"/>
      <c r="G110" s="87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6"/>
      <c r="AA110" s="271" t="s">
        <v>46</v>
      </c>
      <c r="AB110" s="256"/>
      <c r="AC110" s="254"/>
      <c r="AD110" s="158" t="s">
        <v>47</v>
      </c>
      <c r="AE110" s="117"/>
      <c r="AF110" s="255"/>
      <c r="AG110" s="103"/>
      <c r="AH110" s="104"/>
      <c r="AI110" s="16"/>
      <c r="AJ110" s="71"/>
      <c r="AK110" s="71"/>
      <c r="AL110" s="71"/>
      <c r="AM110" s="71"/>
      <c r="AP110" s="454"/>
      <c r="AQ110" s="113" t="s">
        <v>14</v>
      </c>
      <c r="AR110" s="113" t="s">
        <v>13</v>
      </c>
      <c r="AS110" s="485" t="str">
        <f>AS$1</f>
        <v>R</v>
      </c>
      <c r="AT110" s="31" t="str">
        <f t="shared" ref="AT110:AV110" si="116">AT$1</f>
        <v>1Omy</v>
      </c>
      <c r="AU110" s="32" t="str">
        <f t="shared" si="116"/>
        <v>2U</v>
      </c>
      <c r="AV110" s="33" t="str">
        <f t="shared" si="116"/>
        <v>3Ama</v>
      </c>
      <c r="AW110" s="113" t="str">
        <f>AQ110</f>
        <v>Quantity</v>
      </c>
      <c r="AX110" s="113" t="str">
        <f>AR110</f>
        <v>Units</v>
      </c>
      <c r="AY110" s="485">
        <f>AJ105</f>
        <v>0</v>
      </c>
      <c r="AZ110" s="31">
        <f>AK105</f>
        <v>0</v>
      </c>
      <c r="BA110" s="32">
        <f>AL105</f>
        <v>0</v>
      </c>
      <c r="BB110" s="33">
        <f>AM105</f>
        <v>0</v>
      </c>
      <c r="BC110" s="166"/>
      <c r="BD110" s="34" t="s">
        <v>27</v>
      </c>
      <c r="BE110" s="34" t="s">
        <v>28</v>
      </c>
      <c r="BF110" s="35" t="s">
        <v>120</v>
      </c>
      <c r="BG110" s="72" t="s">
        <v>26</v>
      </c>
      <c r="BH110" s="72"/>
      <c r="BI110" s="36" t="s">
        <v>7</v>
      </c>
      <c r="BJ110" s="113" t="str">
        <f>$AQ110</f>
        <v>Quantity</v>
      </c>
      <c r="BK110" s="113" t="str">
        <f>$AR110</f>
        <v>Units</v>
      </c>
      <c r="BL110" s="485" t="str">
        <f>BL$1</f>
        <v>R</v>
      </c>
      <c r="BM110" s="31" t="str">
        <f t="shared" ref="BM110:BO110" si="117">BM$1</f>
        <v>1Omy</v>
      </c>
      <c r="BN110" s="32" t="str">
        <f t="shared" si="117"/>
        <v>2U</v>
      </c>
      <c r="BO110" s="33" t="str">
        <f t="shared" si="117"/>
        <v>3Ama</v>
      </c>
      <c r="BP110" s="191"/>
      <c r="BQ110" s="113" t="str">
        <f>$AQ110</f>
        <v>Quantity</v>
      </c>
      <c r="BR110" s="113" t="str">
        <f>$AR110</f>
        <v>Units</v>
      </c>
      <c r="BS110" s="485" t="str">
        <f>BS$1</f>
        <v>R</v>
      </c>
      <c r="BT110" s="31" t="str">
        <f t="shared" ref="BT110:BV110" si="118">BT$1</f>
        <v>1Omy</v>
      </c>
      <c r="BU110" s="32" t="str">
        <f t="shared" si="118"/>
        <v>2U</v>
      </c>
      <c r="BV110" s="33" t="str">
        <f t="shared" si="118"/>
        <v>3Ama</v>
      </c>
      <c r="BW110" s="191"/>
      <c r="BX110" s="113" t="str">
        <f>$AQ110</f>
        <v>Quantity</v>
      </c>
      <c r="BY110" s="113" t="str">
        <f>$AR110</f>
        <v>Units</v>
      </c>
      <c r="BZ110" s="485" t="str">
        <f>BZ$1</f>
        <v>1-R/U</v>
      </c>
      <c r="CA110" s="31" t="str">
        <f t="shared" ref="CA110:CC110" si="119">CA$1</f>
        <v>1-Omy/R</v>
      </c>
      <c r="CB110" s="32" t="str">
        <f t="shared" si="119"/>
        <v>1-Omy/U</v>
      </c>
      <c r="CC110" s="33" t="str">
        <f t="shared" si="119"/>
        <v>1-ROX/U</v>
      </c>
      <c r="CD110" s="191"/>
      <c r="CE110" s="113" t="str">
        <f>$AQ110</f>
        <v>Quantity</v>
      </c>
      <c r="CF110" s="113" t="str">
        <f>$AR110</f>
        <v>Units</v>
      </c>
      <c r="CG110" s="485" t="str">
        <f>CG$1</f>
        <v>R</v>
      </c>
      <c r="CH110" s="31" t="str">
        <f t="shared" ref="CH110:CJ110" si="120">CH$1</f>
        <v>1Omy</v>
      </c>
      <c r="CI110" s="32" t="str">
        <f t="shared" si="120"/>
        <v>2U</v>
      </c>
      <c r="CJ110" s="33" t="str">
        <f t="shared" si="120"/>
        <v>3Ama</v>
      </c>
      <c r="CK110" s="191"/>
      <c r="CL110" s="113" t="str">
        <f>$AQ110</f>
        <v>Quantity</v>
      </c>
      <c r="CM110" s="113" t="str">
        <f>$AR110</f>
        <v>Units</v>
      </c>
      <c r="CN110" s="485" t="str">
        <f>CN$1</f>
        <v>R</v>
      </c>
      <c r="CO110" s="31" t="str">
        <f t="shared" ref="CO110:CQ110" si="121">CO$1</f>
        <v>1Omy</v>
      </c>
      <c r="CP110" s="32" t="str">
        <f t="shared" si="121"/>
        <v>2U</v>
      </c>
      <c r="CQ110" s="33" t="str">
        <f t="shared" si="121"/>
        <v>3Ama</v>
      </c>
      <c r="CR110" s="191"/>
      <c r="CS110" s="113" t="str">
        <f>$AQ110</f>
        <v>Quantity</v>
      </c>
      <c r="CT110" s="113" t="str">
        <f>$AR110</f>
        <v>Units</v>
      </c>
      <c r="CU110" s="485" t="str">
        <f>CU$1</f>
        <v>1-R/U</v>
      </c>
      <c r="CV110" s="31" t="str">
        <f t="shared" ref="CV110:CX110" si="122">CV$1</f>
        <v>1-Omy/R</v>
      </c>
      <c r="CW110" s="32" t="str">
        <f t="shared" si="122"/>
        <v>1-Omy/U</v>
      </c>
      <c r="CX110" s="33" t="str">
        <f t="shared" si="122"/>
        <v>1-ROX/U</v>
      </c>
      <c r="CY110" s="14"/>
    </row>
    <row r="111" spans="1:104">
      <c r="A111" s="83"/>
      <c r="B111" s="83"/>
      <c r="C111" s="83"/>
      <c r="D111" s="83"/>
      <c r="E111" s="14"/>
      <c r="F111" s="14"/>
      <c r="G111" s="83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16"/>
      <c r="AA111" s="271" t="s">
        <v>48</v>
      </c>
      <c r="AB111" s="257"/>
      <c r="AC111" s="254"/>
      <c r="AD111" s="158" t="s">
        <v>49</v>
      </c>
      <c r="AE111" s="117"/>
      <c r="AF111" s="255"/>
      <c r="AG111" s="105"/>
      <c r="AH111" s="106"/>
      <c r="AI111" s="17"/>
      <c r="AJ111" s="8"/>
      <c r="AK111" s="8"/>
      <c r="AL111" s="8"/>
      <c r="AM111" s="8"/>
      <c r="AP111" s="455" t="str">
        <f>E102</f>
        <v/>
      </c>
      <c r="AQ111" s="488" t="s">
        <v>5</v>
      </c>
      <c r="AR111" s="488" t="s">
        <v>4</v>
      </c>
      <c r="AS111" s="21" t="str">
        <f>IF(ISNUMBER(AJ111),AJ111-($G103*AJ110+$G102),"")</f>
        <v/>
      </c>
      <c r="AT111" s="21" t="str">
        <f>IF(ISNUMBER(AK111),AK111-($G103*AK110+$G102),"")</f>
        <v/>
      </c>
      <c r="AU111" s="21" t="str">
        <f>IF(ISNUMBER(AL111),AL111-($G103*AL110+$G102),"")</f>
        <v/>
      </c>
      <c r="AV111" s="21" t="str">
        <f>IF(ISNUMBER(AM111),AM111-($G103*AM110+$G102),"")</f>
        <v/>
      </c>
      <c r="AW111" s="107">
        <f>$AH110</f>
        <v>0</v>
      </c>
      <c r="AX111" s="107">
        <f>$AI110</f>
        <v>0</v>
      </c>
      <c r="AY111" s="73" t="str">
        <f>IF(ISNUMBER(AJ110),AJ110,"")</f>
        <v/>
      </c>
      <c r="AZ111" s="73" t="str">
        <f>IF(ISNUMBER(AK110),AK110,"")</f>
        <v/>
      </c>
      <c r="BA111" s="73" t="str">
        <f t="shared" ref="BA111:BB111" si="123">IF(ISNUMBER(AL110),AL110,"")</f>
        <v/>
      </c>
      <c r="BB111" s="73" t="str">
        <f t="shared" si="123"/>
        <v/>
      </c>
      <c r="BC111" s="166"/>
      <c r="BD111" s="176" t="str">
        <f>$AA104</f>
        <v>•</v>
      </c>
      <c r="BE111" s="193">
        <f>$D102</f>
        <v>0</v>
      </c>
      <c r="BF111" s="124">
        <f>$B103</f>
        <v>0</v>
      </c>
      <c r="BG111" s="194" t="str">
        <f>$E102</f>
        <v/>
      </c>
      <c r="BH111" s="195"/>
      <c r="BI111" s="196" t="str">
        <f>IF(ISNUMBER($AB113),$AB113,"")</f>
        <v/>
      </c>
      <c r="BJ111" s="489" t="str">
        <f>AH2</f>
        <v>O2 flow per cells</v>
      </c>
      <c r="BK111" s="489" t="str">
        <f>AI2</f>
        <v>pmol/(s*Mill)</v>
      </c>
      <c r="BL111" s="7" t="str">
        <f>IF(ISNUMBER(AS111),AS111/AJ103,"")</f>
        <v/>
      </c>
      <c r="BM111" s="7" t="str">
        <f>IF(ISNUMBER(AT111),AT111/AK103,"")</f>
        <v/>
      </c>
      <c r="BN111" s="7" t="str">
        <f>IF(ISNUMBER(AU111),AU111/AL103,"")</f>
        <v/>
      </c>
      <c r="BO111" s="7" t="str">
        <f>IF(ISNUMBER(AV111),AV111/AM103,"")</f>
        <v/>
      </c>
      <c r="BP111" s="194" t="str">
        <f>$E102</f>
        <v/>
      </c>
      <c r="BQ111" s="6" t="s">
        <v>19</v>
      </c>
      <c r="BR111" s="6" t="s">
        <v>20</v>
      </c>
      <c r="BS111" s="5" t="str">
        <f>IF(ISNUMBER(BL111),BL111/$AQ109,"")</f>
        <v/>
      </c>
      <c r="BT111" s="5" t="str">
        <f>IF(ISNUMBER(BM111),BM111/$AQ109,"")</f>
        <v/>
      </c>
      <c r="BU111" s="5" t="str">
        <f>IF(ISNUMBER(BN111),BN111/$AQ109,"")</f>
        <v/>
      </c>
      <c r="BV111" s="5" t="str">
        <f>IF(ISNUMBER(BO111),BO111/$AQ109,"")</f>
        <v/>
      </c>
      <c r="BW111" s="194" t="str">
        <f>$E102</f>
        <v/>
      </c>
      <c r="BX111" s="6" t="s">
        <v>18</v>
      </c>
      <c r="BY111" s="6" t="s">
        <v>21</v>
      </c>
      <c r="BZ111" s="5" t="str">
        <f>IF(ISNUMBER(BN111),1-BL111/BN111,"")</f>
        <v/>
      </c>
      <c r="CA111" s="5" t="str">
        <f>IF(ISNUMBER(BM111),1-BM111/BL111,"")</f>
        <v/>
      </c>
      <c r="CB111" s="5" t="str">
        <f>IF(ISNUMBER(BM111),1-BM111/BN111,"")</f>
        <v/>
      </c>
      <c r="CC111" s="5" t="str">
        <f>IF(ISNUMBER(BN111),1-BO111/BN111,"")</f>
        <v/>
      </c>
      <c r="CD111" s="194" t="str">
        <f>$E102</f>
        <v/>
      </c>
      <c r="CE111" s="489" t="str">
        <f>AH3</f>
        <v>O2 flow per cells (mt: ROX-corr.)</v>
      </c>
      <c r="CF111" s="489" t="str">
        <f>AI2</f>
        <v>pmol/(s*Mill)</v>
      </c>
      <c r="CG111" s="7" t="str">
        <f>IF(ISNUMBER(BL111),BL111-$AR109,"")</f>
        <v/>
      </c>
      <c r="CH111" s="7" t="str">
        <f t="shared" ref="CH111:CJ111" si="124">IF(ISNUMBER(BM111),BM111-$AR109,"")</f>
        <v/>
      </c>
      <c r="CI111" s="7" t="str">
        <f t="shared" si="124"/>
        <v/>
      </c>
      <c r="CJ111" s="7" t="str">
        <f t="shared" si="124"/>
        <v/>
      </c>
      <c r="CK111" s="194" t="str">
        <f>$E102</f>
        <v/>
      </c>
      <c r="CL111" s="6" t="s">
        <v>3</v>
      </c>
      <c r="CM111" s="6" t="s">
        <v>1</v>
      </c>
      <c r="CN111" s="5" t="str">
        <f>IF(ISNUMBER(CG111),CG111/($AQ109-$AR109),"")</f>
        <v/>
      </c>
      <c r="CO111" s="5" t="str">
        <f t="shared" ref="CO111:CQ111" si="125">IF(ISNUMBER(CH111),CH111/($AQ109-$AR109),"")</f>
        <v/>
      </c>
      <c r="CP111" s="5" t="str">
        <f t="shared" si="125"/>
        <v/>
      </c>
      <c r="CQ111" s="5" t="str">
        <f t="shared" si="125"/>
        <v/>
      </c>
      <c r="CR111" s="194" t="str">
        <f>$E102</f>
        <v/>
      </c>
      <c r="CS111" s="6" t="s">
        <v>2</v>
      </c>
      <c r="CT111" s="6" t="s">
        <v>1</v>
      </c>
      <c r="CU111" s="5" t="str">
        <f>IF(ISNUMBER(CI111),1-CG111/CI111,"")</f>
        <v/>
      </c>
      <c r="CV111" s="5" t="str">
        <f>IF(ISNUMBER(CH111),1-CH111/CG111,"")</f>
        <v/>
      </c>
      <c r="CW111" s="5" t="str">
        <f>IF(ISNUMBER(CH111),1-CH111/CI111,"")</f>
        <v/>
      </c>
      <c r="CX111" s="5" t="str">
        <f>IF(ISNUMBER(CI111),1-CJ111/CI111,"")</f>
        <v/>
      </c>
      <c r="CY111" s="14"/>
    </row>
    <row r="112" spans="1:104">
      <c r="A112" s="83"/>
      <c r="B112" s="83"/>
      <c r="C112" s="83"/>
      <c r="D112" s="83"/>
      <c r="E112" s="83"/>
      <c r="F112" s="83"/>
      <c r="G112" s="83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26"/>
      <c r="AA112" s="272" t="s">
        <v>50</v>
      </c>
      <c r="AB112" s="258"/>
      <c r="AC112" s="259"/>
      <c r="AD112" s="158" t="s">
        <v>178</v>
      </c>
      <c r="AE112" s="256"/>
      <c r="AF112" s="255"/>
      <c r="AG112" s="274"/>
      <c r="AH112" s="275"/>
      <c r="AI112" s="275"/>
      <c r="AJ112" s="276"/>
      <c r="AK112" s="276"/>
      <c r="AL112" s="276"/>
      <c r="AM112" s="276"/>
      <c r="AN112" s="2"/>
      <c r="AO112" s="11"/>
      <c r="AP112" s="74"/>
      <c r="AQ112" s="75"/>
      <c r="AR112" s="75"/>
      <c r="AS112" s="3"/>
      <c r="AT112" s="3"/>
      <c r="AU112" s="3"/>
      <c r="AV112" s="3"/>
      <c r="AW112" s="4"/>
      <c r="AX112" s="4"/>
      <c r="AY112" s="2"/>
      <c r="AZ112" s="2"/>
      <c r="BA112" s="2"/>
      <c r="BB112" s="2"/>
      <c r="BC112" s="76"/>
      <c r="BD112" s="4"/>
      <c r="BE112" s="4"/>
      <c r="BF112" s="75"/>
      <c r="BG112" s="77"/>
      <c r="BH112" s="77"/>
      <c r="BI112" s="2"/>
      <c r="BJ112" s="4"/>
      <c r="BK112" s="4"/>
      <c r="BL112" s="3"/>
      <c r="BM112" s="3"/>
      <c r="BN112" s="3"/>
      <c r="BO112" s="3"/>
      <c r="BP112" s="14"/>
      <c r="BQ112" s="4"/>
      <c r="BR112" s="4"/>
      <c r="BS112" s="2"/>
      <c r="BT112" s="2"/>
      <c r="BU112" s="2"/>
      <c r="BV112" s="2"/>
      <c r="BW112" s="14"/>
      <c r="BX112" s="4"/>
      <c r="BY112" s="4"/>
      <c r="BZ112" s="2"/>
      <c r="CA112" s="2"/>
      <c r="CB112" s="2"/>
      <c r="CC112" s="2"/>
      <c r="CD112" s="13"/>
      <c r="CE112" s="4"/>
      <c r="CF112" s="4"/>
      <c r="CG112" s="3"/>
      <c r="CH112" s="3"/>
      <c r="CI112" s="3"/>
      <c r="CJ112" s="3"/>
      <c r="CK112" s="14"/>
      <c r="CL112" s="4"/>
      <c r="CM112" s="4"/>
      <c r="CN112" s="2"/>
      <c r="CO112" s="2"/>
      <c r="CP112" s="2"/>
      <c r="CQ112" s="2"/>
      <c r="CR112" s="14"/>
      <c r="CS112" s="4"/>
      <c r="CT112" s="4"/>
      <c r="CU112" s="2"/>
      <c r="CV112" s="2"/>
      <c r="CW112" s="2"/>
      <c r="CX112" s="2"/>
      <c r="CY112" s="14"/>
    </row>
    <row r="113" spans="1:104">
      <c r="A113" s="83"/>
      <c r="B113" s="83"/>
      <c r="C113" s="83"/>
      <c r="D113" s="83"/>
      <c r="E113" s="83"/>
      <c r="F113" s="83"/>
      <c r="G113" s="83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26"/>
      <c r="AA113" s="271" t="s">
        <v>51</v>
      </c>
      <c r="AB113" s="260"/>
      <c r="AC113" s="261"/>
      <c r="AD113" s="262" t="s">
        <v>52</v>
      </c>
      <c r="AE113" s="263">
        <v>-2</v>
      </c>
      <c r="AF113" s="255"/>
      <c r="AG113" s="274"/>
      <c r="AH113" s="274"/>
      <c r="AI113" s="274"/>
      <c r="AJ113" s="145"/>
      <c r="AK113" s="145"/>
      <c r="AL113" s="145"/>
      <c r="AM113" s="145"/>
      <c r="AN113" s="133"/>
      <c r="AO113" s="181"/>
      <c r="AP113" s="74"/>
      <c r="AQ113" s="142"/>
      <c r="AR113" s="142"/>
      <c r="AS113" s="135"/>
      <c r="AT113" s="135"/>
      <c r="AU113" s="135"/>
      <c r="AV113" s="135"/>
      <c r="AW113" s="127"/>
      <c r="AX113" s="127"/>
      <c r="AY113" s="133"/>
      <c r="AZ113" s="133"/>
      <c r="BA113" s="133"/>
      <c r="BB113" s="133"/>
      <c r="BC113" s="166"/>
      <c r="BD113" s="127"/>
      <c r="BE113" s="127"/>
      <c r="BF113" s="142"/>
      <c r="BG113" s="183"/>
      <c r="BH113" s="183"/>
      <c r="BI113" s="133"/>
      <c r="BJ113" s="127"/>
      <c r="BK113" s="127"/>
      <c r="BL113" s="135"/>
      <c r="BM113" s="135"/>
      <c r="BN113" s="135"/>
      <c r="BO113" s="135"/>
      <c r="BP113" s="14"/>
      <c r="BQ113" s="127"/>
      <c r="BR113" s="127"/>
      <c r="BS113" s="133"/>
      <c r="BT113" s="133"/>
      <c r="BU113" s="133"/>
      <c r="BV113" s="133"/>
      <c r="BW113" s="14"/>
      <c r="BX113" s="127"/>
      <c r="BY113" s="127"/>
      <c r="BZ113" s="133"/>
      <c r="CA113" s="133"/>
      <c r="CB113" s="133"/>
      <c r="CC113" s="133"/>
      <c r="CD113" s="13"/>
      <c r="CE113" s="127"/>
      <c r="CF113" s="127"/>
      <c r="CG113" s="135"/>
      <c r="CH113" s="135"/>
      <c r="CI113" s="135"/>
      <c r="CJ113" s="135"/>
      <c r="CK113" s="14"/>
      <c r="CL113" s="127"/>
      <c r="CM113" s="127"/>
      <c r="CN113" s="133"/>
      <c r="CO113" s="133"/>
      <c r="CP113" s="133"/>
      <c r="CQ113" s="133"/>
      <c r="CR113" s="14"/>
      <c r="CS113" s="127"/>
      <c r="CT113" s="127"/>
      <c r="CU113" s="133"/>
      <c r="CV113" s="133"/>
      <c r="CW113" s="133"/>
      <c r="CX113" s="133"/>
      <c r="CY113" s="14"/>
    </row>
    <row r="114" spans="1:104" ht="13.5" thickBot="1">
      <c r="A114" s="83"/>
      <c r="B114" s="83"/>
      <c r="C114" s="83"/>
      <c r="D114" s="83"/>
      <c r="E114" s="83"/>
      <c r="F114" s="83"/>
      <c r="G114" s="83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26"/>
      <c r="AA114" s="273" t="s">
        <v>53</v>
      </c>
      <c r="AB114" s="264">
        <v>2</v>
      </c>
      <c r="AC114" s="265" t="s">
        <v>54</v>
      </c>
      <c r="AD114" s="266" t="s">
        <v>55</v>
      </c>
      <c r="AE114" s="267">
        <v>2.5000000000000001E-2</v>
      </c>
      <c r="AF114" s="268"/>
      <c r="AG114" s="274"/>
      <c r="AH114" s="274"/>
      <c r="AI114" s="274"/>
      <c r="AJ114" s="145"/>
      <c r="AK114" s="145"/>
      <c r="AL114" s="145"/>
      <c r="AM114" s="145"/>
      <c r="AN114" s="133"/>
      <c r="AO114" s="181"/>
      <c r="AP114" s="74"/>
      <c r="AQ114" s="142"/>
      <c r="AR114" s="142"/>
      <c r="AS114" s="135"/>
      <c r="AT114" s="135"/>
      <c r="AU114" s="135"/>
      <c r="AV114" s="135"/>
      <c r="AW114" s="127"/>
      <c r="AX114" s="127"/>
      <c r="AY114" s="133"/>
      <c r="AZ114" s="133"/>
      <c r="BA114" s="133"/>
      <c r="BB114" s="133"/>
      <c r="BC114" s="166"/>
      <c r="BD114" s="127"/>
      <c r="BE114" s="127"/>
      <c r="BF114" s="142"/>
      <c r="BG114" s="183"/>
      <c r="BH114" s="183"/>
      <c r="BI114" s="133"/>
      <c r="BJ114" s="127"/>
      <c r="BK114" s="127"/>
      <c r="BL114" s="135"/>
      <c r="BM114" s="135"/>
      <c r="BN114" s="135"/>
      <c r="BO114" s="135"/>
      <c r="BP114" s="14"/>
      <c r="BQ114" s="127"/>
      <c r="BR114" s="127"/>
      <c r="BS114" s="133"/>
      <c r="BT114" s="133"/>
      <c r="BU114" s="133"/>
      <c r="BV114" s="133"/>
      <c r="BW114" s="14"/>
      <c r="BX114" s="127"/>
      <c r="BY114" s="127"/>
      <c r="BZ114" s="133"/>
      <c r="CA114" s="133"/>
      <c r="CB114" s="133"/>
      <c r="CC114" s="133"/>
      <c r="CD114" s="13"/>
      <c r="CE114" s="127"/>
      <c r="CF114" s="127"/>
      <c r="CG114" s="135"/>
      <c r="CH114" s="135"/>
      <c r="CI114" s="135"/>
      <c r="CJ114" s="135"/>
      <c r="CK114" s="14"/>
      <c r="CL114" s="127"/>
      <c r="CM114" s="127"/>
      <c r="CN114" s="133"/>
      <c r="CO114" s="133"/>
      <c r="CP114" s="133"/>
      <c r="CQ114" s="133"/>
      <c r="CR114" s="14"/>
      <c r="CS114" s="127"/>
      <c r="CT114" s="127"/>
      <c r="CU114" s="133"/>
      <c r="CV114" s="133"/>
      <c r="CW114" s="133"/>
      <c r="CX114" s="133"/>
      <c r="CY114" s="14"/>
    </row>
    <row r="115" spans="1:104">
      <c r="A115" s="83"/>
      <c r="B115" s="83"/>
      <c r="C115" s="83"/>
      <c r="D115" s="83"/>
      <c r="E115" s="83"/>
      <c r="F115" s="83"/>
      <c r="G115" s="83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26"/>
      <c r="AH115" s="127"/>
      <c r="AI115" s="127"/>
      <c r="AJ115" s="135"/>
      <c r="AK115" s="135"/>
      <c r="AL115" s="135"/>
      <c r="AM115" s="135"/>
      <c r="AN115" s="133"/>
      <c r="AO115" s="181"/>
      <c r="AP115" s="74"/>
      <c r="AQ115" s="142"/>
      <c r="AR115" s="142"/>
      <c r="AS115" s="135"/>
      <c r="AT115" s="135"/>
      <c r="AU115" s="135"/>
      <c r="AV115" s="135"/>
      <c r="AW115" s="127"/>
      <c r="AX115" s="127"/>
      <c r="AY115" s="133"/>
      <c r="AZ115" s="133"/>
      <c r="BA115" s="133"/>
      <c r="BB115" s="133"/>
      <c r="BC115" s="166"/>
      <c r="BD115" s="127"/>
      <c r="BE115" s="127"/>
      <c r="BF115" s="142"/>
      <c r="BG115" s="183"/>
      <c r="BH115" s="183"/>
      <c r="BI115" s="133"/>
      <c r="BJ115" s="127"/>
      <c r="BK115" s="127"/>
      <c r="BL115" s="135"/>
      <c r="BM115" s="135"/>
      <c r="BN115" s="135"/>
      <c r="BO115" s="135"/>
      <c r="BP115" s="14"/>
      <c r="BQ115" s="127"/>
      <c r="BR115" s="127"/>
      <c r="BS115" s="127"/>
      <c r="BT115" s="127"/>
      <c r="BU115" s="127"/>
      <c r="BV115" s="133"/>
      <c r="BW115" s="14"/>
      <c r="BX115" s="127"/>
      <c r="BY115" s="127"/>
      <c r="BZ115" s="133"/>
      <c r="CA115" s="133"/>
      <c r="CB115" s="133"/>
      <c r="CC115" s="133"/>
      <c r="CD115" s="13"/>
      <c r="CE115" s="127"/>
      <c r="CF115" s="127"/>
      <c r="CG115" s="135"/>
      <c r="CH115" s="135"/>
      <c r="CI115" s="135"/>
      <c r="CJ115" s="135"/>
      <c r="CK115" s="14"/>
      <c r="CL115" s="127"/>
      <c r="CM115" s="127"/>
      <c r="CN115" s="133"/>
      <c r="CO115" s="133"/>
      <c r="CP115" s="133"/>
      <c r="CQ115" s="133"/>
      <c r="CR115" s="14"/>
      <c r="CS115" s="127"/>
      <c r="CT115" s="127"/>
      <c r="CU115" s="133"/>
      <c r="CV115" s="133"/>
      <c r="CW115" s="133"/>
      <c r="CX115" s="133"/>
      <c r="CY115" s="14"/>
    </row>
    <row r="116" spans="1:104">
      <c r="A116" s="83"/>
      <c r="B116" s="83"/>
      <c r="C116" s="83"/>
      <c r="D116" s="83"/>
      <c r="E116" s="83"/>
      <c r="F116" s="83"/>
      <c r="G116" s="83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26"/>
      <c r="AH116" s="127"/>
      <c r="AI116" s="127"/>
      <c r="AJ116" s="135"/>
      <c r="AK116" s="135"/>
      <c r="AL116" s="135"/>
      <c r="AM116" s="135"/>
      <c r="AN116" s="133"/>
      <c r="AO116" s="181"/>
      <c r="AP116" s="74"/>
      <c r="AQ116" s="142"/>
      <c r="AR116" s="142"/>
      <c r="AS116" s="135"/>
      <c r="AT116" s="135"/>
      <c r="AU116" s="135"/>
      <c r="AV116" s="135"/>
      <c r="AW116" s="127"/>
      <c r="AX116" s="127"/>
      <c r="AY116" s="133"/>
      <c r="AZ116" s="133"/>
      <c r="BA116" s="133"/>
      <c r="BB116" s="133"/>
      <c r="BC116" s="166"/>
      <c r="BD116" s="127"/>
      <c r="BE116" s="127"/>
      <c r="BF116" s="142"/>
      <c r="BG116" s="183"/>
      <c r="BH116" s="183"/>
      <c r="BI116" s="133"/>
      <c r="BJ116" s="127"/>
      <c r="BK116" s="127"/>
      <c r="BL116" s="135"/>
      <c r="BM116" s="135"/>
      <c r="BN116" s="135"/>
      <c r="BO116" s="135"/>
      <c r="BP116" s="14"/>
      <c r="BQ116" s="127"/>
      <c r="BR116" s="127"/>
      <c r="BS116" s="127"/>
      <c r="BT116" s="127"/>
      <c r="BU116" s="127"/>
      <c r="BV116" s="133"/>
      <c r="BW116" s="14"/>
      <c r="BX116" s="127"/>
      <c r="BY116" s="127"/>
      <c r="BZ116" s="133"/>
      <c r="CA116" s="133"/>
      <c r="CB116" s="133"/>
      <c r="CC116" s="133"/>
      <c r="CD116" s="13"/>
      <c r="CE116" s="127"/>
      <c r="CF116" s="127"/>
      <c r="CG116" s="135"/>
      <c r="CH116" s="135"/>
      <c r="CI116" s="135"/>
      <c r="CJ116" s="135"/>
      <c r="CK116" s="14"/>
      <c r="CL116" s="127"/>
      <c r="CM116" s="127"/>
      <c r="CN116" s="133"/>
      <c r="CO116" s="133"/>
      <c r="CP116" s="133"/>
      <c r="CQ116" s="133"/>
      <c r="CR116" s="14"/>
      <c r="CS116" s="127"/>
      <c r="CT116" s="127"/>
      <c r="CU116" s="133"/>
      <c r="CV116" s="133"/>
      <c r="CW116" s="133"/>
      <c r="CX116" s="133"/>
      <c r="CY116" s="14"/>
    </row>
    <row r="117" spans="1:104">
      <c r="A117" s="83"/>
      <c r="B117" s="83"/>
      <c r="C117" s="83"/>
      <c r="D117" s="83"/>
      <c r="E117" s="83"/>
      <c r="F117" s="83"/>
      <c r="G117" s="83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AH117" s="127"/>
      <c r="AI117" s="127"/>
      <c r="AJ117" s="135"/>
      <c r="AK117" s="135"/>
      <c r="AL117" s="135"/>
      <c r="AM117" s="135"/>
      <c r="AN117" s="133"/>
      <c r="AO117" s="181"/>
      <c r="AP117" s="74"/>
      <c r="AQ117" s="142"/>
      <c r="AR117" s="142"/>
      <c r="AS117" s="135"/>
      <c r="AT117" s="135"/>
      <c r="AU117" s="135"/>
      <c r="AV117" s="135"/>
      <c r="AW117" s="127"/>
      <c r="AX117" s="127"/>
      <c r="AY117" s="133"/>
      <c r="AZ117" s="133"/>
      <c r="BA117" s="133"/>
      <c r="BB117" s="133"/>
      <c r="BC117" s="166"/>
      <c r="BD117" s="127"/>
      <c r="BE117" s="127"/>
      <c r="BF117" s="142"/>
      <c r="BG117" s="183"/>
      <c r="BH117" s="183"/>
      <c r="BI117" s="133"/>
      <c r="BJ117" s="127"/>
      <c r="BK117" s="127"/>
      <c r="BL117" s="135"/>
      <c r="BM117" s="135"/>
      <c r="BN117" s="135"/>
      <c r="BO117" s="135"/>
      <c r="BP117" s="14"/>
      <c r="BQ117" s="127"/>
      <c r="BR117" s="127"/>
      <c r="BS117" s="127"/>
      <c r="BT117" s="127"/>
      <c r="BU117" s="127"/>
      <c r="BV117" s="133"/>
      <c r="BW117" s="14"/>
      <c r="BX117" s="127"/>
      <c r="BY117" s="127"/>
      <c r="BZ117" s="133"/>
      <c r="CA117" s="133"/>
      <c r="CB117" s="133"/>
      <c r="CC117" s="133"/>
      <c r="CD117" s="13"/>
      <c r="CE117" s="127"/>
      <c r="CF117" s="127"/>
      <c r="CG117" s="135"/>
      <c r="CH117" s="135"/>
      <c r="CI117" s="135"/>
      <c r="CJ117" s="135"/>
      <c r="CK117" s="14"/>
      <c r="CL117" s="127"/>
      <c r="CM117" s="127"/>
      <c r="CN117" s="133"/>
      <c r="CO117" s="133"/>
      <c r="CP117" s="133"/>
      <c r="CQ117" s="133"/>
      <c r="CR117" s="14"/>
      <c r="CS117" s="127"/>
      <c r="CT117" s="127"/>
      <c r="CU117" s="133"/>
      <c r="CV117" s="133"/>
      <c r="CW117" s="133"/>
      <c r="CX117" s="133"/>
      <c r="CY117" s="14"/>
    </row>
    <row r="118" spans="1:104">
      <c r="A118" s="184"/>
      <c r="B118" s="133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26"/>
      <c r="AH118" s="127"/>
      <c r="AI118" s="127"/>
      <c r="AJ118" s="135"/>
      <c r="AK118" s="135"/>
      <c r="AL118" s="135"/>
      <c r="AM118" s="135"/>
      <c r="AN118" s="133"/>
      <c r="AO118" s="181"/>
      <c r="AP118" s="74"/>
      <c r="AQ118" s="142"/>
      <c r="AR118" s="142"/>
      <c r="AS118" s="26" t="str">
        <f>IF(ISNUMBER(AJ118),AJ118-($D111*AJ117+$E111),"")</f>
        <v/>
      </c>
      <c r="AT118" s="26" t="str">
        <f>IF(ISNUMBER(AK118),AK118-($D111*AK117+$E111),"")</f>
        <v/>
      </c>
      <c r="AU118" s="26"/>
      <c r="AV118" s="26" t="str">
        <f>IF(ISNUMBER(AM118),AM118-($D111*AM117+$E111),"")</f>
        <v/>
      </c>
      <c r="AW118" s="127"/>
      <c r="AX118" s="127"/>
      <c r="AY118" s="133"/>
      <c r="AZ118" s="133"/>
      <c r="BA118" s="133"/>
      <c r="BB118" s="133"/>
      <c r="BC118" s="166"/>
      <c r="BD118" s="127"/>
      <c r="BE118" s="127"/>
      <c r="BF118" s="142"/>
      <c r="BG118" s="183"/>
      <c r="BH118" s="183"/>
      <c r="BI118" s="133"/>
      <c r="BJ118" s="127"/>
      <c r="BK118" s="127"/>
      <c r="BL118" s="78" t="str">
        <f>IF(ISNUMBER(AS118),AS118/AJ110,"")</f>
        <v/>
      </c>
      <c r="BM118" s="78" t="str">
        <f>IF(ISNUMBER(AT118),AT118/AK110,"")</f>
        <v/>
      </c>
      <c r="BN118" s="78"/>
      <c r="BO118" s="78" t="str">
        <f>IF(ISNUMBER(AV118),AV118/AM110,"")</f>
        <v/>
      </c>
      <c r="BP118" s="117"/>
      <c r="BQ118" s="141"/>
      <c r="BR118" s="127"/>
      <c r="BS118" s="127"/>
      <c r="BT118" s="127"/>
      <c r="BU118" s="127"/>
      <c r="BV118" s="24"/>
      <c r="BW118" s="117"/>
      <c r="BX118" s="141"/>
      <c r="BY118" s="141"/>
      <c r="BZ118" s="27" t="s">
        <v>0</v>
      </c>
      <c r="CA118" s="24" t="str">
        <f>IF(ISNUMBER(BL118),1-BL118/BM118,"")</f>
        <v/>
      </c>
      <c r="CB118" s="24"/>
      <c r="CC118" s="24"/>
      <c r="CD118" s="197"/>
      <c r="CE118" s="141"/>
      <c r="CF118" s="141"/>
      <c r="CG118" s="147"/>
      <c r="CH118" s="147"/>
      <c r="CI118" s="147"/>
      <c r="CJ118" s="147"/>
      <c r="CK118" s="117"/>
      <c r="CL118" s="141"/>
      <c r="CM118" s="141"/>
      <c r="CN118" s="134"/>
      <c r="CO118" s="134"/>
      <c r="CP118" s="134"/>
      <c r="CQ118" s="134"/>
      <c r="CR118" s="117"/>
      <c r="CS118" s="141"/>
      <c r="CT118" s="141"/>
      <c r="CU118" s="134"/>
      <c r="CV118" s="134"/>
      <c r="CW118" s="134"/>
      <c r="CX118" s="134"/>
      <c r="CY118" s="117"/>
    </row>
    <row r="119" spans="1:104">
      <c r="A119" s="184"/>
      <c r="B119" s="133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26"/>
      <c r="AH119" s="127"/>
      <c r="AI119" s="127"/>
      <c r="AJ119" s="135"/>
      <c r="AK119" s="135"/>
      <c r="AL119" s="135"/>
      <c r="AM119" s="135"/>
      <c r="AN119" s="133"/>
      <c r="AO119" s="181"/>
      <c r="AP119" s="74"/>
      <c r="AQ119" s="142"/>
      <c r="AR119" s="142"/>
      <c r="AS119" s="147"/>
      <c r="AT119" s="147"/>
      <c r="AU119" s="147"/>
      <c r="AV119" s="147"/>
      <c r="AW119" s="127"/>
      <c r="AX119" s="127"/>
      <c r="AY119" s="133"/>
      <c r="AZ119" s="133"/>
      <c r="BA119" s="133"/>
      <c r="BB119" s="133"/>
      <c r="BC119" s="166"/>
      <c r="BD119" s="127"/>
      <c r="BE119" s="127"/>
      <c r="BF119" s="142"/>
      <c r="BG119" s="183"/>
      <c r="BH119" s="183"/>
      <c r="BI119" s="133"/>
      <c r="BJ119" s="127"/>
      <c r="BK119" s="127"/>
      <c r="BL119" s="147"/>
      <c r="BM119" s="147"/>
      <c r="BN119" s="147"/>
      <c r="BO119" s="147"/>
      <c r="BP119" s="117"/>
      <c r="BQ119" s="141"/>
      <c r="BR119" s="127"/>
      <c r="BS119" s="127"/>
      <c r="BT119" s="127"/>
      <c r="BU119" s="127"/>
      <c r="BV119" s="134"/>
      <c r="BW119" s="117"/>
      <c r="BX119" s="141"/>
      <c r="BY119" s="141"/>
      <c r="BZ119" s="134"/>
      <c r="CA119" s="134"/>
      <c r="CB119" s="134"/>
      <c r="CC119" s="134"/>
      <c r="CD119" s="197"/>
      <c r="CE119" s="141"/>
      <c r="CF119" s="141"/>
      <c r="CG119" s="147"/>
      <c r="CH119" s="147"/>
      <c r="CI119" s="147"/>
      <c r="CJ119" s="147"/>
      <c r="CK119" s="117"/>
      <c r="CL119" s="141"/>
      <c r="CM119" s="141"/>
      <c r="CN119" s="134"/>
      <c r="CO119" s="134"/>
      <c r="CP119" s="134"/>
      <c r="CQ119" s="134"/>
      <c r="CR119" s="117"/>
      <c r="CS119" s="141"/>
      <c r="CT119" s="141"/>
      <c r="CU119" s="134"/>
      <c r="CV119" s="134"/>
      <c r="CW119" s="134"/>
      <c r="CX119" s="134"/>
      <c r="CY119" s="117"/>
    </row>
    <row r="120" spans="1:104" ht="13.5" thickBot="1">
      <c r="A120" s="460" t="s">
        <v>68</v>
      </c>
      <c r="B120" s="198" t="str">
        <f>$G$22</f>
        <v>DatLab 7 Template 16-08-02</v>
      </c>
      <c r="C120" s="199"/>
      <c r="D120" s="199"/>
      <c r="E120" s="199"/>
      <c r="F120" s="199"/>
      <c r="G120" s="199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1"/>
      <c r="AA120" s="202"/>
      <c r="AB120" s="202"/>
      <c r="AC120" s="202"/>
      <c r="AD120" s="202"/>
      <c r="AE120" s="202"/>
      <c r="AF120" s="202"/>
      <c r="AG120" s="202"/>
      <c r="AH120" s="12" t="str">
        <f>$B120</f>
        <v>DatLab 7 Template 16-08-02</v>
      </c>
      <c r="AI120" s="161"/>
      <c r="AJ120" s="203"/>
      <c r="AK120" s="203"/>
      <c r="AL120" s="203"/>
      <c r="AM120" s="203"/>
      <c r="AN120" s="204"/>
      <c r="AO120" s="205"/>
      <c r="AP120" s="206"/>
      <c r="AQ120" s="79" t="str">
        <f>$B120</f>
        <v>DatLab 7 Template 16-08-02</v>
      </c>
      <c r="AR120" s="161"/>
      <c r="AS120" s="203"/>
      <c r="AT120" s="203"/>
      <c r="AU120" s="203"/>
      <c r="AV120" s="203"/>
      <c r="AW120" s="161"/>
      <c r="AX120" s="161"/>
      <c r="AY120" s="204"/>
      <c r="AZ120" s="204"/>
      <c r="BA120" s="204"/>
      <c r="BB120" s="204"/>
      <c r="BC120" s="207"/>
      <c r="BD120" s="161"/>
      <c r="BE120" s="161"/>
      <c r="BF120" s="61"/>
      <c r="BG120" s="208"/>
      <c r="BH120" s="208"/>
      <c r="BI120" s="204"/>
      <c r="BJ120" s="79" t="str">
        <f>$B120</f>
        <v>DatLab 7 Template 16-08-02</v>
      </c>
      <c r="BK120" s="161"/>
      <c r="BL120" s="203"/>
      <c r="BM120" s="203"/>
      <c r="BN120" s="203"/>
      <c r="BO120" s="203"/>
      <c r="BP120" s="209"/>
      <c r="BQ120" s="79" t="str">
        <f>$B120</f>
        <v>DatLab 7 Template 16-08-02</v>
      </c>
      <c r="BR120" s="200"/>
      <c r="BS120" s="200"/>
      <c r="BT120" s="200"/>
      <c r="BU120" s="200"/>
      <c r="BV120" s="204"/>
      <c r="BW120" s="209"/>
      <c r="BX120" s="79" t="str">
        <f>$B120</f>
        <v>DatLab 7 Template 16-08-02</v>
      </c>
      <c r="BY120" s="161"/>
      <c r="BZ120" s="204"/>
      <c r="CA120" s="204"/>
      <c r="CB120" s="204"/>
      <c r="CC120" s="204"/>
      <c r="CD120" s="210"/>
      <c r="CE120" s="79" t="str">
        <f>$B120</f>
        <v>DatLab 7 Template 16-08-02</v>
      </c>
      <c r="CF120" s="161"/>
      <c r="CG120" s="203"/>
      <c r="CH120" s="203"/>
      <c r="CI120" s="203"/>
      <c r="CJ120" s="203"/>
      <c r="CK120" s="209"/>
      <c r="CL120" s="79" t="str">
        <f>$B120</f>
        <v>DatLab 7 Template 16-08-02</v>
      </c>
      <c r="CM120" s="161"/>
      <c r="CN120" s="204"/>
      <c r="CO120" s="204"/>
      <c r="CP120" s="204"/>
      <c r="CQ120" s="204"/>
      <c r="CR120" s="209"/>
      <c r="CS120" s="79" t="str">
        <f>$B120</f>
        <v>DatLab 7 Template 16-08-02</v>
      </c>
      <c r="CT120" s="161"/>
      <c r="CU120" s="204"/>
      <c r="CV120" s="204"/>
      <c r="CW120" s="204"/>
      <c r="CX120" s="204"/>
      <c r="CY120" s="209"/>
    </row>
    <row r="121" spans="1:104">
      <c r="A121" s="331" t="s">
        <v>108</v>
      </c>
      <c r="B121" s="285" t="str">
        <f>AA124</f>
        <v>•</v>
      </c>
      <c r="C121" s="277"/>
      <c r="D121" s="30"/>
      <c r="F121" s="55" t="s">
        <v>16</v>
      </c>
      <c r="G121" s="56">
        <f>AC125</f>
        <v>0</v>
      </c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425"/>
      <c r="AC121" s="110"/>
      <c r="AD121" s="110"/>
      <c r="AE121" s="110"/>
      <c r="AF121" s="110"/>
      <c r="AG121" s="110"/>
      <c r="AH121" s="110"/>
      <c r="AI121" s="180" t="s">
        <v>65</v>
      </c>
      <c r="AJ121" s="485" t="str">
        <f>AJ$1</f>
        <v>R</v>
      </c>
      <c r="AK121" s="31" t="str">
        <f t="shared" ref="AK121:AM121" si="126">AK$1</f>
        <v>1Omy</v>
      </c>
      <c r="AL121" s="32" t="str">
        <f t="shared" si="126"/>
        <v>2U</v>
      </c>
      <c r="AM121" s="33" t="str">
        <f t="shared" si="126"/>
        <v>3Ama</v>
      </c>
      <c r="AN121" s="133"/>
      <c r="AO121" s="181"/>
      <c r="AP121" s="74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8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3"/>
      <c r="BR121" s="143"/>
      <c r="BS121" s="143"/>
      <c r="BT121" s="143"/>
      <c r="BU121" s="143"/>
      <c r="BV121" s="143"/>
      <c r="BW121" s="14"/>
      <c r="BY121" s="143"/>
      <c r="BZ121" s="143"/>
      <c r="CA121" s="143"/>
      <c r="CB121" s="143"/>
      <c r="CC121" s="143"/>
      <c r="CD121" s="13"/>
      <c r="CF121" s="143"/>
      <c r="CG121" s="143"/>
      <c r="CH121" s="143"/>
      <c r="CI121" s="143"/>
      <c r="CJ121" s="143"/>
      <c r="CK121" s="13"/>
      <c r="CM121" s="143"/>
      <c r="CN121" s="143"/>
      <c r="CO121" s="143"/>
      <c r="CP121" s="143"/>
      <c r="CQ121" s="143"/>
      <c r="CR121" s="13"/>
      <c r="CT121" s="143"/>
      <c r="CU121" s="143"/>
      <c r="CV121" s="143"/>
      <c r="CW121" s="143"/>
      <c r="CX121" s="143"/>
      <c r="CY121" s="13"/>
    </row>
    <row r="122" spans="1:104">
      <c r="A122" s="452" t="str">
        <f>E122</f>
        <v/>
      </c>
      <c r="B122" s="286" t="s">
        <v>26</v>
      </c>
      <c r="C122" s="88">
        <f>AB127</f>
        <v>0</v>
      </c>
      <c r="D122" s="88">
        <f>AB129</f>
        <v>0</v>
      </c>
      <c r="E122" s="278" t="str">
        <f>IF(ISNUMBER(AB130),AB130+0.01*AB131,"")</f>
        <v/>
      </c>
      <c r="F122" s="279" t="s">
        <v>10</v>
      </c>
      <c r="G122" s="98">
        <f>AE133</f>
        <v>-2</v>
      </c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240" t="str">
        <f>$E122</f>
        <v/>
      </c>
      <c r="AA122" s="176"/>
      <c r="AB122" s="176"/>
      <c r="AC122" s="176"/>
      <c r="AD122" s="176"/>
      <c r="AE122" s="176"/>
      <c r="AF122" s="176"/>
      <c r="AG122" s="176"/>
      <c r="AH122" s="57" t="s">
        <v>215</v>
      </c>
      <c r="AI122" s="58" t="s">
        <v>12</v>
      </c>
      <c r="AJ122" s="182">
        <f>AJ126</f>
        <v>0</v>
      </c>
      <c r="AK122" s="182">
        <f t="shared" ref="AK122:AM122" si="127">AK126</f>
        <v>0</v>
      </c>
      <c r="AL122" s="182">
        <f t="shared" si="127"/>
        <v>0</v>
      </c>
      <c r="AM122" s="182">
        <f t="shared" si="127"/>
        <v>0</v>
      </c>
      <c r="AN122" s="133"/>
      <c r="AO122" s="181"/>
      <c r="AP122" s="74"/>
      <c r="AQ122" s="142"/>
      <c r="AR122" s="142"/>
      <c r="AS122" s="135"/>
      <c r="AT122" s="135"/>
      <c r="AU122" s="135"/>
      <c r="AV122" s="135"/>
      <c r="AW122" s="127"/>
      <c r="AX122" s="127"/>
      <c r="AY122" s="133"/>
      <c r="AZ122" s="133"/>
      <c r="BA122" s="133"/>
      <c r="BB122" s="133"/>
      <c r="BC122" s="166"/>
      <c r="BD122" s="127"/>
      <c r="BE122" s="127"/>
      <c r="BF122" s="142"/>
      <c r="BG122" s="183"/>
      <c r="BH122" s="183"/>
      <c r="BI122" s="133"/>
      <c r="BJ122" s="127"/>
      <c r="BK122" s="127"/>
      <c r="BL122" s="135"/>
      <c r="BM122" s="135"/>
      <c r="BN122" s="135"/>
      <c r="BO122" s="135"/>
      <c r="BP122" s="14"/>
      <c r="BQ122" s="127"/>
      <c r="BR122" s="127"/>
      <c r="BS122" s="133"/>
      <c r="BT122" s="133"/>
      <c r="BU122" s="133"/>
      <c r="BV122" s="133"/>
      <c r="BW122" s="14"/>
      <c r="BX122" s="127"/>
      <c r="BY122" s="127"/>
      <c r="BZ122" s="133"/>
      <c r="CA122" s="133"/>
      <c r="CB122" s="133"/>
      <c r="CC122" s="133"/>
      <c r="CD122" s="13"/>
      <c r="CE122" s="127"/>
      <c r="CF122" s="127"/>
      <c r="CG122" s="135"/>
      <c r="CH122" s="135"/>
      <c r="CI122" s="135"/>
      <c r="CJ122" s="135"/>
      <c r="CK122" s="14"/>
      <c r="CL122" s="127"/>
      <c r="CM122" s="127"/>
      <c r="CN122" s="133"/>
      <c r="CO122" s="133"/>
      <c r="CP122" s="133"/>
      <c r="CQ122" s="133"/>
      <c r="CR122" s="14"/>
      <c r="CS122" s="127"/>
      <c r="CT122" s="127"/>
      <c r="CU122" s="133"/>
      <c r="CV122" s="133"/>
      <c r="CW122" s="133"/>
      <c r="CX122" s="133"/>
      <c r="CY122" s="14"/>
    </row>
    <row r="123" spans="1:104" ht="13.5" thickBot="1">
      <c r="A123" s="457" t="s">
        <v>84</v>
      </c>
      <c r="B123" s="280">
        <f>AB128</f>
        <v>0</v>
      </c>
      <c r="C123" s="281" t="s">
        <v>35</v>
      </c>
      <c r="D123" s="281" t="s">
        <v>181</v>
      </c>
      <c r="E123" s="22">
        <f>E124/G124</f>
        <v>0</v>
      </c>
      <c r="F123" s="279" t="s">
        <v>11</v>
      </c>
      <c r="G123" s="99">
        <f>AE134</f>
        <v>2.5000000000000001E-2</v>
      </c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463" t="s">
        <v>80</v>
      </c>
      <c r="AA123" s="133" t="s">
        <v>83</v>
      </c>
      <c r="AB123" s="51"/>
      <c r="AC123" s="110" t="str">
        <f>$G$3</f>
        <v>DatLab 7</v>
      </c>
      <c r="AD123" s="51"/>
      <c r="AE123" s="51"/>
      <c r="AF123" s="96"/>
      <c r="AG123" s="51"/>
      <c r="AH123" s="59" t="s">
        <v>8</v>
      </c>
      <c r="AI123" s="59" t="s">
        <v>183</v>
      </c>
      <c r="AJ123" s="60">
        <f>$E123-($E123*AJ122/1000)/2</f>
        <v>0</v>
      </c>
      <c r="AK123" s="60">
        <f>$E123-($E123*(SUM(AJ122:AK122))/1000)/2</f>
        <v>0</v>
      </c>
      <c r="AL123" s="60">
        <f>$E123-($E123*(SUM(AJ122:AL122))/1000)/2</f>
        <v>0</v>
      </c>
      <c r="AM123" s="60">
        <f>$E123-($E123*(SUM(AJ122:AM122))/1000)/2</f>
        <v>0</v>
      </c>
      <c r="AN123" s="133"/>
      <c r="AO123" s="181"/>
      <c r="AP123" s="74"/>
      <c r="AQ123" s="142"/>
      <c r="AR123" s="142"/>
      <c r="AS123" s="135"/>
      <c r="AT123" s="135"/>
      <c r="AU123" s="135"/>
      <c r="AV123" s="135"/>
      <c r="AW123" s="127"/>
      <c r="AX123" s="127"/>
      <c r="AY123" s="133"/>
      <c r="AZ123" s="133"/>
      <c r="BA123" s="133"/>
      <c r="BB123" s="133"/>
      <c r="BC123" s="166"/>
      <c r="BD123" s="127"/>
      <c r="BE123" s="127"/>
      <c r="BF123" s="142"/>
      <c r="BG123" s="183"/>
      <c r="BH123" s="183"/>
      <c r="BI123" s="133"/>
      <c r="BJ123" s="127"/>
      <c r="BK123" s="127"/>
      <c r="BL123" s="135"/>
      <c r="BM123" s="135"/>
      <c r="BN123" s="135"/>
      <c r="BO123" s="135"/>
      <c r="BP123" s="14"/>
      <c r="BQ123" s="127"/>
      <c r="BR123" s="127"/>
      <c r="BS123" s="133"/>
      <c r="BT123" s="133"/>
      <c r="BU123" s="133"/>
      <c r="BV123" s="133"/>
      <c r="BW123" s="14"/>
      <c r="BX123" s="127"/>
      <c r="BY123" s="127"/>
      <c r="BZ123" s="133"/>
      <c r="CA123" s="133"/>
      <c r="CB123" s="133"/>
      <c r="CC123" s="133"/>
      <c r="CD123" s="13"/>
      <c r="CE123" s="127"/>
      <c r="CF123" s="127"/>
      <c r="CG123" s="135"/>
      <c r="CH123" s="135"/>
      <c r="CI123" s="135"/>
      <c r="CJ123" s="135"/>
      <c r="CK123" s="14"/>
      <c r="CL123" s="127"/>
      <c r="CM123" s="127"/>
      <c r="CN123" s="133"/>
      <c r="CO123" s="133"/>
      <c r="CP123" s="133"/>
      <c r="CQ123" s="133"/>
      <c r="CR123" s="14"/>
      <c r="CS123" s="127"/>
      <c r="CT123" s="127"/>
      <c r="CU123" s="133"/>
      <c r="CV123" s="133"/>
      <c r="CW123" s="133"/>
      <c r="CX123" s="133"/>
      <c r="CY123" s="14"/>
      <c r="CZ123" s="10" t="s">
        <v>9</v>
      </c>
    </row>
    <row r="124" spans="1:104" ht="14.25" thickTop="1" thickBot="1">
      <c r="A124" s="184"/>
      <c r="B124" s="282">
        <f>AB126</f>
        <v>0</v>
      </c>
      <c r="C124" s="283" t="s">
        <v>7</v>
      </c>
      <c r="D124" s="283" t="s">
        <v>182</v>
      </c>
      <c r="E124" s="100">
        <f>AB133</f>
        <v>0</v>
      </c>
      <c r="F124" s="284" t="s">
        <v>36</v>
      </c>
      <c r="G124" s="62">
        <f>AB134</f>
        <v>2</v>
      </c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241" t="s">
        <v>33</v>
      </c>
      <c r="AA124" s="211" t="s">
        <v>177</v>
      </c>
      <c r="AB124" s="242"/>
      <c r="AC124" s="242"/>
      <c r="AD124" s="242"/>
      <c r="AE124" s="242"/>
      <c r="AF124" s="243"/>
      <c r="AG124" s="117"/>
      <c r="AH124" s="117"/>
      <c r="AI124" s="117"/>
      <c r="AJ124" s="117"/>
      <c r="AK124" s="117"/>
      <c r="AL124" s="117"/>
      <c r="AM124" s="117"/>
      <c r="AP124" s="74"/>
      <c r="AS124" s="135"/>
      <c r="AT124" s="135"/>
      <c r="AU124" s="135"/>
      <c r="AV124" s="135"/>
      <c r="BC124" s="166"/>
      <c r="BD124" s="127"/>
      <c r="BE124" s="127"/>
      <c r="BF124" s="142"/>
      <c r="BG124" s="183"/>
      <c r="BH124" s="183"/>
      <c r="BI124" s="133"/>
      <c r="BJ124" s="127"/>
      <c r="BK124" s="127"/>
      <c r="BL124" s="135"/>
      <c r="BM124" s="135"/>
      <c r="BN124" s="135"/>
      <c r="BO124" s="135"/>
      <c r="BP124" s="14"/>
      <c r="BQ124" s="127"/>
      <c r="BR124" s="127"/>
      <c r="BS124" s="133"/>
      <c r="BT124" s="133"/>
      <c r="BU124" s="133"/>
      <c r="BV124" s="133"/>
      <c r="BW124" s="14"/>
      <c r="BX124" s="127"/>
      <c r="BY124" s="127"/>
      <c r="BZ124" s="133"/>
      <c r="CA124" s="133"/>
      <c r="CB124" s="133"/>
      <c r="CC124" s="133"/>
      <c r="CD124" s="13"/>
      <c r="CE124" s="127"/>
      <c r="CF124" s="127"/>
      <c r="CG124" s="135"/>
      <c r="CH124" s="135"/>
      <c r="CI124" s="135"/>
      <c r="CJ124" s="135"/>
      <c r="CK124" s="14"/>
      <c r="CL124" s="127"/>
      <c r="CM124" s="127"/>
      <c r="CN124" s="133"/>
      <c r="CO124" s="133"/>
      <c r="CP124" s="133"/>
      <c r="CQ124" s="133"/>
      <c r="CR124" s="14"/>
      <c r="CS124" s="127"/>
      <c r="CT124" s="127"/>
      <c r="CU124" s="133"/>
      <c r="CV124" s="133"/>
      <c r="CW124" s="133"/>
      <c r="CX124" s="133"/>
      <c r="CY124" s="14"/>
      <c r="CZ124" s="101" t="s">
        <v>66</v>
      </c>
    </row>
    <row r="125" spans="1:104" ht="13.5" thickBot="1">
      <c r="A125" s="83" t="s">
        <v>69</v>
      </c>
      <c r="B125" s="63"/>
      <c r="C125" s="134"/>
      <c r="D125" s="41"/>
      <c r="E125" s="41"/>
      <c r="F125" s="469" t="s">
        <v>166</v>
      </c>
      <c r="G125" s="469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16"/>
      <c r="AA125" s="269"/>
      <c r="AB125" s="244" t="s">
        <v>56</v>
      </c>
      <c r="AC125" s="245"/>
      <c r="AD125" s="246" t="s">
        <v>37</v>
      </c>
      <c r="AE125" s="247" t="s">
        <v>38</v>
      </c>
      <c r="AF125" s="248"/>
      <c r="AG125" s="102"/>
      <c r="AH125" s="15"/>
      <c r="AI125" s="15"/>
      <c r="AJ125" s="485"/>
      <c r="AK125" s="31"/>
      <c r="AL125" s="32"/>
      <c r="AM125" s="33"/>
      <c r="AN125" s="133"/>
      <c r="AO125" s="181"/>
      <c r="AP125" s="74"/>
      <c r="AS125" s="135"/>
      <c r="AT125" s="135"/>
      <c r="AU125" s="135"/>
      <c r="AV125" s="135"/>
      <c r="AW125" s="127"/>
      <c r="AX125" s="127"/>
      <c r="AY125" s="133"/>
      <c r="AZ125" s="133"/>
      <c r="BA125" s="133"/>
      <c r="BB125" s="133"/>
      <c r="BC125" s="166"/>
      <c r="BD125" s="127"/>
      <c r="BE125" s="127"/>
      <c r="BF125" s="142"/>
      <c r="BG125" s="183"/>
      <c r="BH125" s="183"/>
      <c r="BI125" s="133"/>
      <c r="BJ125" s="127"/>
      <c r="BK125" s="127"/>
      <c r="BL125" s="135"/>
      <c r="BM125" s="135"/>
      <c r="BN125" s="135"/>
      <c r="BO125" s="135"/>
      <c r="BP125" s="14"/>
      <c r="BQ125" s="127"/>
      <c r="BR125" s="127"/>
      <c r="BS125" s="133"/>
      <c r="BT125" s="133"/>
      <c r="BU125" s="133"/>
      <c r="BV125" s="133"/>
      <c r="BW125" s="14"/>
      <c r="BX125" s="127"/>
      <c r="BY125" s="127"/>
      <c r="BZ125" s="133"/>
      <c r="CA125" s="133"/>
      <c r="CB125" s="133"/>
      <c r="CC125" s="133"/>
      <c r="CD125" s="13"/>
      <c r="CE125" s="127"/>
      <c r="CF125" s="127"/>
      <c r="CG125" s="135"/>
      <c r="CH125" s="135"/>
      <c r="CI125" s="135"/>
      <c r="CJ125" s="135"/>
      <c r="CK125" s="14"/>
      <c r="CL125" s="127"/>
      <c r="CM125" s="127"/>
      <c r="CN125" s="133"/>
      <c r="CO125" s="133"/>
      <c r="CP125" s="133"/>
      <c r="CQ125" s="133"/>
      <c r="CR125" s="14"/>
      <c r="CS125" s="127"/>
      <c r="CT125" s="127"/>
      <c r="CU125" s="133"/>
      <c r="CV125" s="133"/>
      <c r="CW125" s="133"/>
      <c r="CX125" s="133"/>
      <c r="CY125" s="14"/>
    </row>
    <row r="126" spans="1:104">
      <c r="A126" s="9" t="s">
        <v>70</v>
      </c>
      <c r="B126" s="83"/>
      <c r="C126" s="13"/>
      <c r="D126" s="185"/>
      <c r="E126" s="8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26"/>
      <c r="AA126" s="270" t="s">
        <v>39</v>
      </c>
      <c r="AB126" s="249"/>
      <c r="AC126" s="250"/>
      <c r="AD126" s="251" t="s">
        <v>40</v>
      </c>
      <c r="AE126" s="247"/>
      <c r="AF126" s="252"/>
      <c r="AG126" s="102"/>
      <c r="AH126" s="186"/>
      <c r="AI126" s="186"/>
      <c r="AJ126" s="133"/>
      <c r="AK126" s="133"/>
      <c r="AL126" s="133"/>
      <c r="AM126" s="133"/>
      <c r="AN126" s="133"/>
      <c r="AO126" s="181"/>
      <c r="AP126" s="74"/>
      <c r="AQ126" s="64" t="s">
        <v>17</v>
      </c>
      <c r="AR126" s="187"/>
      <c r="AS126" s="135"/>
      <c r="AT126" s="135"/>
      <c r="AU126" s="135"/>
      <c r="AV126" s="135"/>
      <c r="AW126" s="127"/>
      <c r="AX126" s="127"/>
      <c r="AY126" s="133"/>
      <c r="AZ126" s="133"/>
      <c r="BA126" s="133"/>
      <c r="BB126" s="133"/>
      <c r="BC126" s="166"/>
      <c r="BD126" s="127"/>
      <c r="BE126" s="127"/>
      <c r="BF126" s="142"/>
      <c r="BG126" s="183"/>
      <c r="BH126" s="183"/>
      <c r="BI126" s="133"/>
      <c r="BJ126" s="127"/>
      <c r="BK126" s="127"/>
      <c r="BL126" s="135"/>
      <c r="BM126" s="135"/>
      <c r="BN126" s="135"/>
      <c r="BO126" s="135"/>
      <c r="BP126" s="14"/>
      <c r="BQ126" s="127"/>
      <c r="BR126" s="127"/>
      <c r="BS126" s="133"/>
      <c r="BT126" s="133"/>
      <c r="BU126" s="133"/>
      <c r="BV126" s="133"/>
      <c r="BW126" s="14"/>
      <c r="BX126" s="127"/>
      <c r="BY126" s="127"/>
      <c r="BZ126" s="133"/>
      <c r="CA126" s="133"/>
      <c r="CB126" s="133"/>
      <c r="CC126" s="133"/>
      <c r="CD126" s="13"/>
      <c r="CE126" s="127"/>
      <c r="CF126" s="127"/>
      <c r="CG126" s="135"/>
      <c r="CH126" s="135"/>
      <c r="CI126" s="135"/>
      <c r="CJ126" s="135"/>
      <c r="CK126" s="14"/>
      <c r="CL126" s="127"/>
      <c r="CM126" s="127"/>
      <c r="CN126" s="133"/>
      <c r="CO126" s="133"/>
      <c r="CP126" s="133"/>
      <c r="CQ126" s="133"/>
      <c r="CR126" s="14"/>
      <c r="CS126" s="127"/>
      <c r="CT126" s="127"/>
      <c r="CU126" s="133"/>
      <c r="CV126" s="133"/>
      <c r="CW126" s="133"/>
      <c r="CX126" s="133"/>
      <c r="CY126" s="14"/>
    </row>
    <row r="127" spans="1:104" ht="13.5" thickBot="1">
      <c r="A127" s="83"/>
      <c r="B127" s="83"/>
      <c r="C127" s="83"/>
      <c r="D127" s="85"/>
      <c r="E127" s="84"/>
      <c r="F127" s="8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26"/>
      <c r="AA127" s="271" t="s">
        <v>41</v>
      </c>
      <c r="AB127" s="253"/>
      <c r="AC127" s="254"/>
      <c r="AD127" s="158" t="s">
        <v>42</v>
      </c>
      <c r="AE127" s="117"/>
      <c r="AF127" s="255"/>
      <c r="AG127" s="14"/>
      <c r="AH127" s="186"/>
      <c r="AI127" s="186"/>
      <c r="AJ127" s="188"/>
      <c r="AK127" s="188"/>
      <c r="AL127" s="188"/>
      <c r="AM127" s="188"/>
      <c r="AN127" s="133"/>
      <c r="AO127" s="181"/>
      <c r="AP127" s="74"/>
      <c r="AQ127" s="65" t="s">
        <v>43</v>
      </c>
      <c r="AR127" s="66"/>
      <c r="AS127" s="135"/>
      <c r="AT127" s="135"/>
      <c r="AU127" s="135"/>
      <c r="AV127" s="135"/>
      <c r="AW127" s="127"/>
      <c r="AX127" s="127"/>
      <c r="AY127" s="133"/>
      <c r="AZ127" s="133"/>
      <c r="BA127" s="133"/>
      <c r="BB127" s="133"/>
      <c r="BC127" s="166"/>
      <c r="BD127" s="127"/>
      <c r="BE127" s="127"/>
      <c r="BF127" s="142"/>
      <c r="BG127" s="183"/>
      <c r="BH127" s="183"/>
      <c r="BI127" s="133"/>
      <c r="BJ127" s="127"/>
      <c r="BK127" s="127"/>
      <c r="BL127" s="135"/>
      <c r="BM127" s="135"/>
      <c r="BN127" s="135"/>
      <c r="BO127" s="135"/>
      <c r="BP127" s="14"/>
      <c r="BQ127" s="127"/>
      <c r="BR127" s="127"/>
      <c r="BS127" s="133"/>
      <c r="BT127" s="133"/>
      <c r="BU127" s="133"/>
      <c r="BV127" s="133"/>
      <c r="BW127" s="14"/>
      <c r="BX127" s="127"/>
      <c r="BY127" s="127"/>
      <c r="BZ127" s="133"/>
      <c r="CA127" s="133"/>
      <c r="CB127" s="133"/>
      <c r="CC127" s="133"/>
      <c r="CD127" s="13"/>
      <c r="CE127" s="127"/>
      <c r="CF127" s="127"/>
      <c r="CG127" s="135"/>
      <c r="CH127" s="135"/>
      <c r="CI127" s="135"/>
      <c r="CJ127" s="135"/>
      <c r="CK127" s="14"/>
      <c r="CL127" s="127"/>
      <c r="CM127" s="127"/>
      <c r="CN127" s="133"/>
      <c r="CO127" s="133"/>
      <c r="CP127" s="133"/>
      <c r="CQ127" s="133"/>
      <c r="CR127" s="14"/>
      <c r="CS127" s="127"/>
      <c r="CT127" s="127"/>
      <c r="CU127" s="133"/>
      <c r="CV127" s="133"/>
      <c r="CW127" s="133"/>
      <c r="CX127" s="133"/>
      <c r="CY127" s="14"/>
    </row>
    <row r="128" spans="1:104">
      <c r="A128" s="83"/>
      <c r="B128" s="83"/>
      <c r="C128" s="83"/>
      <c r="D128" s="85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26"/>
      <c r="AA128" s="271" t="s">
        <v>120</v>
      </c>
      <c r="AB128" s="253"/>
      <c r="AC128" s="254"/>
      <c r="AD128" s="158" t="s">
        <v>44</v>
      </c>
      <c r="AE128" s="117"/>
      <c r="AF128" s="255"/>
      <c r="AG128" s="14"/>
      <c r="AH128" s="186"/>
      <c r="AI128" s="188"/>
      <c r="AJ128" s="188"/>
      <c r="AK128" s="188"/>
      <c r="AL128" s="188"/>
      <c r="AM128" s="188"/>
      <c r="AP128" s="74"/>
      <c r="AQ128" s="67" t="s">
        <v>188</v>
      </c>
      <c r="AR128" s="68" t="s">
        <v>189</v>
      </c>
      <c r="AS128" s="135"/>
      <c r="AT128" s="135"/>
      <c r="AU128" s="135"/>
      <c r="AV128" s="135"/>
      <c r="AW128" s="127"/>
      <c r="AX128" s="127"/>
      <c r="AY128" s="133"/>
      <c r="AZ128" s="133"/>
      <c r="BA128" s="133"/>
      <c r="BB128" s="133"/>
      <c r="BC128" s="166"/>
      <c r="BD128" s="127"/>
      <c r="BE128" s="127"/>
      <c r="BF128" s="142"/>
      <c r="BG128" s="183"/>
      <c r="BH128" s="183"/>
      <c r="BI128" s="133"/>
      <c r="BJ128" s="127"/>
      <c r="BK128" s="127"/>
      <c r="BL128" s="135"/>
      <c r="BM128" s="135"/>
      <c r="BN128" s="135"/>
      <c r="BO128" s="135"/>
      <c r="BP128" s="14"/>
      <c r="BQ128" s="127"/>
      <c r="BR128" s="127"/>
      <c r="BS128" s="133"/>
      <c r="BT128" s="133"/>
      <c r="BU128" s="133"/>
      <c r="BV128" s="133"/>
      <c r="BW128" s="14"/>
      <c r="BX128" s="127"/>
      <c r="BY128" s="127"/>
      <c r="BZ128" s="133"/>
      <c r="CA128" s="133"/>
      <c r="CB128" s="133"/>
      <c r="CC128" s="133"/>
      <c r="CD128" s="13"/>
      <c r="CE128" s="127"/>
      <c r="CF128" s="127"/>
      <c r="CG128" s="135"/>
      <c r="CH128" s="135"/>
      <c r="CI128" s="135"/>
      <c r="CJ128" s="135"/>
      <c r="CK128" s="14"/>
      <c r="CL128" s="127"/>
      <c r="CM128" s="127"/>
      <c r="CN128" s="133"/>
      <c r="CO128" s="133"/>
      <c r="CP128" s="133"/>
      <c r="CQ128" s="133"/>
      <c r="CR128" s="14"/>
      <c r="CS128" s="127"/>
      <c r="CT128" s="127"/>
      <c r="CU128" s="133"/>
      <c r="CV128" s="133"/>
      <c r="CW128" s="133"/>
      <c r="CX128" s="133"/>
      <c r="CY128" s="14"/>
    </row>
    <row r="129" spans="1:104" ht="13.5" thickBot="1">
      <c r="A129" s="83"/>
      <c r="B129" s="83"/>
      <c r="C129" s="83"/>
      <c r="D129" s="83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26"/>
      <c r="AA129" s="271" t="s">
        <v>28</v>
      </c>
      <c r="AB129" s="197"/>
      <c r="AC129" s="254"/>
      <c r="AD129" s="158" t="s">
        <v>45</v>
      </c>
      <c r="AE129" s="117"/>
      <c r="AF129" s="255"/>
      <c r="AG129" s="177"/>
      <c r="AH129" s="189"/>
      <c r="AI129" s="190"/>
      <c r="AJ129" s="189"/>
      <c r="AK129" s="189"/>
      <c r="AL129" s="189"/>
      <c r="AM129" s="189"/>
      <c r="AP129" s="74"/>
      <c r="AQ129" s="69" t="str">
        <f>BN131</f>
        <v/>
      </c>
      <c r="AR129" s="70" t="str">
        <f>BO131</f>
        <v/>
      </c>
      <c r="AS129" s="135"/>
      <c r="AT129" s="135"/>
      <c r="AU129" s="135"/>
      <c r="AV129" s="135"/>
      <c r="AW129" s="127"/>
      <c r="AX129" s="127"/>
      <c r="AY129" s="133"/>
      <c r="AZ129" s="133"/>
      <c r="BA129" s="133"/>
      <c r="BB129" s="133"/>
      <c r="BC129" s="166"/>
      <c r="BD129" s="127"/>
      <c r="BE129" s="127"/>
      <c r="BF129" s="142"/>
      <c r="BG129" s="183"/>
      <c r="BH129" s="183"/>
      <c r="BI129" s="133"/>
      <c r="BJ129" s="127"/>
      <c r="BK129" s="127"/>
      <c r="BL129" s="135"/>
      <c r="BM129" s="135"/>
      <c r="BN129" s="135"/>
      <c r="BO129" s="135"/>
      <c r="BP129" s="14"/>
      <c r="BQ129" s="127"/>
      <c r="BR129" s="127"/>
      <c r="BS129" s="133"/>
      <c r="BT129" s="133"/>
      <c r="BU129" s="133"/>
      <c r="BV129" s="133"/>
      <c r="BW129" s="14"/>
      <c r="BX129" s="127"/>
      <c r="BY129" s="127"/>
      <c r="BZ129" s="133"/>
      <c r="CA129" s="133"/>
      <c r="CB129" s="133"/>
      <c r="CC129" s="133"/>
      <c r="CD129" s="13"/>
      <c r="CE129" s="127"/>
      <c r="CF129" s="127"/>
      <c r="CG129" s="135"/>
      <c r="CH129" s="135"/>
      <c r="CI129" s="135"/>
      <c r="CJ129" s="135"/>
      <c r="CK129" s="14"/>
      <c r="CL129" s="127"/>
      <c r="CM129" s="127"/>
      <c r="CN129" s="133"/>
      <c r="CO129" s="133"/>
      <c r="CP129" s="133"/>
      <c r="CQ129" s="133"/>
      <c r="CR129" s="14"/>
      <c r="CS129" s="127"/>
      <c r="CT129" s="127"/>
      <c r="CU129" s="133"/>
      <c r="CV129" s="133"/>
      <c r="CW129" s="133"/>
      <c r="CX129" s="133"/>
      <c r="CY129" s="14"/>
    </row>
    <row r="130" spans="1:104">
      <c r="A130" s="83"/>
      <c r="B130" s="87"/>
      <c r="C130" s="87"/>
      <c r="D130" s="87"/>
      <c r="E130" s="145"/>
      <c r="F130" s="145"/>
      <c r="G130" s="87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6"/>
      <c r="AA130" s="271" t="s">
        <v>46</v>
      </c>
      <c r="AB130" s="256"/>
      <c r="AC130" s="254"/>
      <c r="AD130" s="158" t="s">
        <v>47</v>
      </c>
      <c r="AE130" s="117"/>
      <c r="AF130" s="255"/>
      <c r="AG130" s="103"/>
      <c r="AH130" s="104"/>
      <c r="AI130" s="16"/>
      <c r="AJ130" s="71"/>
      <c r="AK130" s="71"/>
      <c r="AL130" s="71"/>
      <c r="AM130" s="71"/>
      <c r="AP130" s="454"/>
      <c r="AQ130" s="113" t="s">
        <v>14</v>
      </c>
      <c r="AR130" s="113" t="s">
        <v>13</v>
      </c>
      <c r="AS130" s="485" t="str">
        <f>AS$1</f>
        <v>R</v>
      </c>
      <c r="AT130" s="31" t="str">
        <f t="shared" ref="AT130:AV130" si="128">AT$1</f>
        <v>1Omy</v>
      </c>
      <c r="AU130" s="32" t="str">
        <f t="shared" si="128"/>
        <v>2U</v>
      </c>
      <c r="AV130" s="33" t="str">
        <f t="shared" si="128"/>
        <v>3Ama</v>
      </c>
      <c r="AW130" s="113" t="str">
        <f>AQ130</f>
        <v>Quantity</v>
      </c>
      <c r="AX130" s="113" t="str">
        <f>AR130</f>
        <v>Units</v>
      </c>
      <c r="AY130" s="485">
        <f>AJ125</f>
        <v>0</v>
      </c>
      <c r="AZ130" s="31">
        <f>AK125</f>
        <v>0</v>
      </c>
      <c r="BA130" s="32">
        <f>AL125</f>
        <v>0</v>
      </c>
      <c r="BB130" s="33">
        <f>AM125</f>
        <v>0</v>
      </c>
      <c r="BC130" s="166"/>
      <c r="BD130" s="34" t="s">
        <v>27</v>
      </c>
      <c r="BE130" s="34" t="s">
        <v>28</v>
      </c>
      <c r="BF130" s="35" t="s">
        <v>120</v>
      </c>
      <c r="BG130" s="72" t="s">
        <v>26</v>
      </c>
      <c r="BH130" s="72"/>
      <c r="BI130" s="36" t="s">
        <v>7</v>
      </c>
      <c r="BJ130" s="113" t="str">
        <f>$AQ130</f>
        <v>Quantity</v>
      </c>
      <c r="BK130" s="113" t="str">
        <f>$AR130</f>
        <v>Units</v>
      </c>
      <c r="BL130" s="485" t="str">
        <f>BL$1</f>
        <v>R</v>
      </c>
      <c r="BM130" s="31" t="str">
        <f t="shared" ref="BM130:BO130" si="129">BM$1</f>
        <v>1Omy</v>
      </c>
      <c r="BN130" s="32" t="str">
        <f t="shared" si="129"/>
        <v>2U</v>
      </c>
      <c r="BO130" s="33" t="str">
        <f t="shared" si="129"/>
        <v>3Ama</v>
      </c>
      <c r="BP130" s="191"/>
      <c r="BQ130" s="113" t="str">
        <f>$AQ130</f>
        <v>Quantity</v>
      </c>
      <c r="BR130" s="113" t="str">
        <f>$AR130</f>
        <v>Units</v>
      </c>
      <c r="BS130" s="485" t="str">
        <f>BS$1</f>
        <v>R</v>
      </c>
      <c r="BT130" s="31" t="str">
        <f t="shared" ref="BT130:BV130" si="130">BT$1</f>
        <v>1Omy</v>
      </c>
      <c r="BU130" s="32" t="str">
        <f t="shared" si="130"/>
        <v>2U</v>
      </c>
      <c r="BV130" s="33" t="str">
        <f t="shared" si="130"/>
        <v>3Ama</v>
      </c>
      <c r="BW130" s="191"/>
      <c r="BX130" s="113" t="str">
        <f>$AQ130</f>
        <v>Quantity</v>
      </c>
      <c r="BY130" s="113" t="str">
        <f>$AR130</f>
        <v>Units</v>
      </c>
      <c r="BZ130" s="485" t="str">
        <f>BZ$1</f>
        <v>1-R/U</v>
      </c>
      <c r="CA130" s="31" t="str">
        <f t="shared" ref="CA130:CC130" si="131">CA$1</f>
        <v>1-Omy/R</v>
      </c>
      <c r="CB130" s="32" t="str">
        <f t="shared" si="131"/>
        <v>1-Omy/U</v>
      </c>
      <c r="CC130" s="33" t="str">
        <f t="shared" si="131"/>
        <v>1-ROX/U</v>
      </c>
      <c r="CD130" s="191"/>
      <c r="CE130" s="113" t="str">
        <f>$AQ130</f>
        <v>Quantity</v>
      </c>
      <c r="CF130" s="113" t="str">
        <f>$AR130</f>
        <v>Units</v>
      </c>
      <c r="CG130" s="485" t="str">
        <f>CG$1</f>
        <v>R</v>
      </c>
      <c r="CH130" s="31" t="str">
        <f t="shared" ref="CH130:CJ130" si="132">CH$1</f>
        <v>1Omy</v>
      </c>
      <c r="CI130" s="32" t="str">
        <f t="shared" si="132"/>
        <v>2U</v>
      </c>
      <c r="CJ130" s="33" t="str">
        <f t="shared" si="132"/>
        <v>3Ama</v>
      </c>
      <c r="CK130" s="191"/>
      <c r="CL130" s="113" t="str">
        <f>$AQ130</f>
        <v>Quantity</v>
      </c>
      <c r="CM130" s="113" t="str">
        <f>$AR130</f>
        <v>Units</v>
      </c>
      <c r="CN130" s="485" t="str">
        <f>CN$1</f>
        <v>R</v>
      </c>
      <c r="CO130" s="31" t="str">
        <f t="shared" ref="CO130:CQ130" si="133">CO$1</f>
        <v>1Omy</v>
      </c>
      <c r="CP130" s="32" t="str">
        <f t="shared" si="133"/>
        <v>2U</v>
      </c>
      <c r="CQ130" s="33" t="str">
        <f t="shared" si="133"/>
        <v>3Ama</v>
      </c>
      <c r="CR130" s="191"/>
      <c r="CS130" s="113" t="str">
        <f>$AQ130</f>
        <v>Quantity</v>
      </c>
      <c r="CT130" s="113" t="str">
        <f>$AR130</f>
        <v>Units</v>
      </c>
      <c r="CU130" s="485" t="str">
        <f>CU$1</f>
        <v>1-R/U</v>
      </c>
      <c r="CV130" s="31" t="str">
        <f t="shared" ref="CV130:CX130" si="134">CV$1</f>
        <v>1-Omy/R</v>
      </c>
      <c r="CW130" s="32" t="str">
        <f t="shared" si="134"/>
        <v>1-Omy/U</v>
      </c>
      <c r="CX130" s="33" t="str">
        <f t="shared" si="134"/>
        <v>1-ROX/U</v>
      </c>
      <c r="CY130" s="14"/>
    </row>
    <row r="131" spans="1:104">
      <c r="A131" s="83"/>
      <c r="B131" s="83"/>
      <c r="C131" s="83"/>
      <c r="D131" s="83"/>
      <c r="E131" s="14"/>
      <c r="F131" s="14"/>
      <c r="G131" s="83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16"/>
      <c r="AA131" s="271" t="s">
        <v>48</v>
      </c>
      <c r="AB131" s="257"/>
      <c r="AC131" s="254"/>
      <c r="AD131" s="158" t="s">
        <v>49</v>
      </c>
      <c r="AE131" s="117"/>
      <c r="AF131" s="255"/>
      <c r="AG131" s="105"/>
      <c r="AH131" s="106"/>
      <c r="AI131" s="17"/>
      <c r="AJ131" s="8"/>
      <c r="AK131" s="8"/>
      <c r="AL131" s="8"/>
      <c r="AM131" s="8"/>
      <c r="AP131" s="455" t="str">
        <f>E122</f>
        <v/>
      </c>
      <c r="AQ131" s="488" t="s">
        <v>5</v>
      </c>
      <c r="AR131" s="488" t="s">
        <v>4</v>
      </c>
      <c r="AS131" s="21" t="str">
        <f>IF(ISNUMBER(AJ131),AJ131-($G123*AJ130+$G122),"")</f>
        <v/>
      </c>
      <c r="AT131" s="21" t="str">
        <f>IF(ISNUMBER(AK131),AK131-($G123*AK130+$G122),"")</f>
        <v/>
      </c>
      <c r="AU131" s="21" t="str">
        <f>IF(ISNUMBER(AL131),AL131-($G123*AL130+$G122),"")</f>
        <v/>
      </c>
      <c r="AV131" s="21" t="str">
        <f>IF(ISNUMBER(AM131),AM131-($G123*AM130+$G122),"")</f>
        <v/>
      </c>
      <c r="AW131" s="107">
        <f>$AH130</f>
        <v>0</v>
      </c>
      <c r="AX131" s="107">
        <f>$AI130</f>
        <v>0</v>
      </c>
      <c r="AY131" s="73" t="str">
        <f>IF(ISNUMBER(AJ130),AJ130,"")</f>
        <v/>
      </c>
      <c r="AZ131" s="73" t="str">
        <f>IF(ISNUMBER(AK130),AK130,"")</f>
        <v/>
      </c>
      <c r="BA131" s="73" t="str">
        <f t="shared" ref="BA131:BB131" si="135">IF(ISNUMBER(AL130),AL130,"")</f>
        <v/>
      </c>
      <c r="BB131" s="73" t="str">
        <f t="shared" si="135"/>
        <v/>
      </c>
      <c r="BC131" s="166"/>
      <c r="BD131" s="176" t="str">
        <f>$AA124</f>
        <v>•</v>
      </c>
      <c r="BE131" s="193">
        <f>$D122</f>
        <v>0</v>
      </c>
      <c r="BF131" s="124">
        <f>$B123</f>
        <v>0</v>
      </c>
      <c r="BG131" s="194" t="str">
        <f>$E122</f>
        <v/>
      </c>
      <c r="BH131" s="195"/>
      <c r="BI131" s="196" t="str">
        <f>IF(ISNUMBER($AB133),$AB133,"")</f>
        <v/>
      </c>
      <c r="BJ131" s="489" t="str">
        <f>AH2</f>
        <v>O2 flow per cells</v>
      </c>
      <c r="BK131" s="489" t="str">
        <f>AI2</f>
        <v>pmol/(s*Mill)</v>
      </c>
      <c r="BL131" s="7" t="str">
        <f>IF(ISNUMBER(AS131),AS131/AJ123,"")</f>
        <v/>
      </c>
      <c r="BM131" s="7" t="str">
        <f>IF(ISNUMBER(AT131),AT131/AK123,"")</f>
        <v/>
      </c>
      <c r="BN131" s="7" t="str">
        <f>IF(ISNUMBER(AU131),AU131/AL123,"")</f>
        <v/>
      </c>
      <c r="BO131" s="7" t="str">
        <f>IF(ISNUMBER(AV131),AV131/AM123,"")</f>
        <v/>
      </c>
      <c r="BP131" s="194" t="str">
        <f>$E122</f>
        <v/>
      </c>
      <c r="BQ131" s="6" t="s">
        <v>19</v>
      </c>
      <c r="BR131" s="6" t="s">
        <v>20</v>
      </c>
      <c r="BS131" s="5" t="str">
        <f>IF(ISNUMBER(BL131),BL131/$AQ129,"")</f>
        <v/>
      </c>
      <c r="BT131" s="5" t="str">
        <f>IF(ISNUMBER(BM131),BM131/$AQ129,"")</f>
        <v/>
      </c>
      <c r="BU131" s="5" t="str">
        <f>IF(ISNUMBER(BN131),BN131/$AQ129,"")</f>
        <v/>
      </c>
      <c r="BV131" s="5" t="str">
        <f>IF(ISNUMBER(BO131),BO131/$AQ129,"")</f>
        <v/>
      </c>
      <c r="BW131" s="194" t="str">
        <f>$E122</f>
        <v/>
      </c>
      <c r="BX131" s="6" t="s">
        <v>18</v>
      </c>
      <c r="BY131" s="6" t="s">
        <v>21</v>
      </c>
      <c r="BZ131" s="5" t="str">
        <f>IF(ISNUMBER(BN131),1-BL131/BN131,"")</f>
        <v/>
      </c>
      <c r="CA131" s="5" t="str">
        <f>IF(ISNUMBER(BM131),1-BM131/BL131,"")</f>
        <v/>
      </c>
      <c r="CB131" s="5" t="str">
        <f>IF(ISNUMBER(BM131),1-BM131/BN131,"")</f>
        <v/>
      </c>
      <c r="CC131" s="5" t="str">
        <f>IF(ISNUMBER(BN131),1-BO131/BN131,"")</f>
        <v/>
      </c>
      <c r="CD131" s="194" t="str">
        <f>$E122</f>
        <v/>
      </c>
      <c r="CE131" s="489" t="str">
        <f>AH3</f>
        <v>O2 flow per cells (mt: ROX-corr.)</v>
      </c>
      <c r="CF131" s="489" t="str">
        <f>AI2</f>
        <v>pmol/(s*Mill)</v>
      </c>
      <c r="CG131" s="7" t="str">
        <f>IF(ISNUMBER(BL131),BL131-$AR129,"")</f>
        <v/>
      </c>
      <c r="CH131" s="7" t="str">
        <f t="shared" ref="CH131:CJ131" si="136">IF(ISNUMBER(BM131),BM131-$AR129,"")</f>
        <v/>
      </c>
      <c r="CI131" s="7" t="str">
        <f t="shared" si="136"/>
        <v/>
      </c>
      <c r="CJ131" s="7" t="str">
        <f t="shared" si="136"/>
        <v/>
      </c>
      <c r="CK131" s="194" t="str">
        <f>$E122</f>
        <v/>
      </c>
      <c r="CL131" s="6" t="s">
        <v>3</v>
      </c>
      <c r="CM131" s="6" t="s">
        <v>1</v>
      </c>
      <c r="CN131" s="5" t="str">
        <f>IF(ISNUMBER(CG131),CG131/($AQ129-$AR129),"")</f>
        <v/>
      </c>
      <c r="CO131" s="5" t="str">
        <f t="shared" ref="CO131:CQ131" si="137">IF(ISNUMBER(CH131),CH131/($AQ129-$AR129),"")</f>
        <v/>
      </c>
      <c r="CP131" s="5" t="str">
        <f t="shared" si="137"/>
        <v/>
      </c>
      <c r="CQ131" s="5" t="str">
        <f t="shared" si="137"/>
        <v/>
      </c>
      <c r="CR131" s="194" t="str">
        <f>$E122</f>
        <v/>
      </c>
      <c r="CS131" s="6" t="s">
        <v>2</v>
      </c>
      <c r="CT131" s="6" t="s">
        <v>1</v>
      </c>
      <c r="CU131" s="5" t="str">
        <f>IF(ISNUMBER(CI131),1-CG131/CI131,"")</f>
        <v/>
      </c>
      <c r="CV131" s="5" t="str">
        <f>IF(ISNUMBER(CH131),1-CH131/CG131,"")</f>
        <v/>
      </c>
      <c r="CW131" s="5" t="str">
        <f>IF(ISNUMBER(CH131),1-CH131/CI131,"")</f>
        <v/>
      </c>
      <c r="CX131" s="5" t="str">
        <f>IF(ISNUMBER(CI131),1-CJ131/CI131,"")</f>
        <v/>
      </c>
      <c r="CY131" s="14"/>
    </row>
    <row r="132" spans="1:104">
      <c r="A132" s="83"/>
      <c r="B132" s="83"/>
      <c r="C132" s="83"/>
      <c r="D132" s="83"/>
      <c r="E132" s="83"/>
      <c r="F132" s="83"/>
      <c r="G132" s="83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26"/>
      <c r="AA132" s="272" t="s">
        <v>50</v>
      </c>
      <c r="AB132" s="258"/>
      <c r="AC132" s="259"/>
      <c r="AD132" s="158" t="s">
        <v>178</v>
      </c>
      <c r="AE132" s="256"/>
      <c r="AF132" s="255"/>
      <c r="AG132" s="274"/>
      <c r="AH132" s="275"/>
      <c r="AI132" s="275"/>
      <c r="AJ132" s="276"/>
      <c r="AK132" s="276"/>
      <c r="AL132" s="276"/>
      <c r="AM132" s="276"/>
      <c r="AN132" s="2"/>
      <c r="AO132" s="11"/>
      <c r="AP132" s="74"/>
      <c r="AQ132" s="75"/>
      <c r="AR132" s="75"/>
      <c r="AS132" s="3"/>
      <c r="AT132" s="3"/>
      <c r="AU132" s="3"/>
      <c r="AV132" s="3"/>
      <c r="AW132" s="4"/>
      <c r="AX132" s="4"/>
      <c r="AY132" s="2"/>
      <c r="AZ132" s="2"/>
      <c r="BA132" s="2"/>
      <c r="BB132" s="2"/>
      <c r="BC132" s="76"/>
      <c r="BD132" s="4"/>
      <c r="BE132" s="4"/>
      <c r="BF132" s="75"/>
      <c r="BG132" s="77"/>
      <c r="BH132" s="77"/>
      <c r="BI132" s="2"/>
      <c r="BJ132" s="4"/>
      <c r="BK132" s="4"/>
      <c r="BL132" s="3"/>
      <c r="BM132" s="3"/>
      <c r="BN132" s="3"/>
      <c r="BO132" s="3"/>
      <c r="BP132" s="14"/>
      <c r="BQ132" s="4"/>
      <c r="BR132" s="4"/>
      <c r="BS132" s="2"/>
      <c r="BT132" s="2"/>
      <c r="BU132" s="2"/>
      <c r="BV132" s="2"/>
      <c r="BW132" s="14"/>
      <c r="BX132" s="4"/>
      <c r="BY132" s="4"/>
      <c r="BZ132" s="2"/>
      <c r="CA132" s="2"/>
      <c r="CB132" s="2"/>
      <c r="CC132" s="2"/>
      <c r="CD132" s="13"/>
      <c r="CE132" s="4"/>
      <c r="CF132" s="4"/>
      <c r="CG132" s="3"/>
      <c r="CH132" s="3"/>
      <c r="CI132" s="3"/>
      <c r="CJ132" s="3"/>
      <c r="CK132" s="14"/>
      <c r="CL132" s="4"/>
      <c r="CM132" s="4"/>
      <c r="CN132" s="2"/>
      <c r="CO132" s="2"/>
      <c r="CP132" s="2"/>
      <c r="CQ132" s="2"/>
      <c r="CR132" s="14"/>
      <c r="CS132" s="4"/>
      <c r="CT132" s="4"/>
      <c r="CU132" s="2"/>
      <c r="CV132" s="2"/>
      <c r="CW132" s="2"/>
      <c r="CX132" s="2"/>
      <c r="CY132" s="14"/>
    </row>
    <row r="133" spans="1:104">
      <c r="A133" s="83"/>
      <c r="B133" s="83"/>
      <c r="C133" s="83"/>
      <c r="D133" s="83"/>
      <c r="E133" s="83"/>
      <c r="F133" s="83"/>
      <c r="G133" s="83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26"/>
      <c r="AA133" s="271" t="s">
        <v>51</v>
      </c>
      <c r="AB133" s="260"/>
      <c r="AC133" s="261"/>
      <c r="AD133" s="262" t="s">
        <v>52</v>
      </c>
      <c r="AE133" s="263">
        <v>-2</v>
      </c>
      <c r="AF133" s="255"/>
      <c r="AG133" s="274"/>
      <c r="AH133" s="274"/>
      <c r="AI133" s="274"/>
      <c r="AJ133" s="145"/>
      <c r="AK133" s="145"/>
      <c r="AL133" s="145"/>
      <c r="AM133" s="145"/>
      <c r="AN133" s="133"/>
      <c r="AO133" s="181"/>
      <c r="AP133" s="74"/>
      <c r="AQ133" s="142"/>
      <c r="AR133" s="142"/>
      <c r="AS133" s="135"/>
      <c r="AT133" s="135"/>
      <c r="AU133" s="135"/>
      <c r="AV133" s="135"/>
      <c r="AW133" s="127"/>
      <c r="AX133" s="127"/>
      <c r="AY133" s="133"/>
      <c r="AZ133" s="133"/>
      <c r="BA133" s="133"/>
      <c r="BB133" s="133"/>
      <c r="BC133" s="166"/>
      <c r="BD133" s="127"/>
      <c r="BE133" s="127"/>
      <c r="BF133" s="142"/>
      <c r="BG133" s="183"/>
      <c r="BH133" s="183"/>
      <c r="BI133" s="133"/>
      <c r="BJ133" s="127"/>
      <c r="BK133" s="127"/>
      <c r="BL133" s="135"/>
      <c r="BM133" s="135"/>
      <c r="BN133" s="135"/>
      <c r="BO133" s="135"/>
      <c r="BP133" s="14"/>
      <c r="BQ133" s="127"/>
      <c r="BR133" s="127"/>
      <c r="BS133" s="133"/>
      <c r="BT133" s="133"/>
      <c r="BU133" s="133"/>
      <c r="BV133" s="133"/>
      <c r="BW133" s="14"/>
      <c r="BX133" s="127"/>
      <c r="BY133" s="127"/>
      <c r="BZ133" s="133"/>
      <c r="CA133" s="133"/>
      <c r="CB133" s="133"/>
      <c r="CC133" s="133"/>
      <c r="CD133" s="13"/>
      <c r="CE133" s="127"/>
      <c r="CF133" s="127"/>
      <c r="CG133" s="135"/>
      <c r="CH133" s="135"/>
      <c r="CI133" s="135"/>
      <c r="CJ133" s="135"/>
      <c r="CK133" s="14"/>
      <c r="CL133" s="127"/>
      <c r="CM133" s="127"/>
      <c r="CN133" s="133"/>
      <c r="CO133" s="133"/>
      <c r="CP133" s="133"/>
      <c r="CQ133" s="133"/>
      <c r="CR133" s="14"/>
      <c r="CS133" s="127"/>
      <c r="CT133" s="127"/>
      <c r="CU133" s="133"/>
      <c r="CV133" s="133"/>
      <c r="CW133" s="133"/>
      <c r="CX133" s="133"/>
      <c r="CY133" s="14"/>
    </row>
    <row r="134" spans="1:104" ht="13.5" thickBot="1">
      <c r="A134" s="83"/>
      <c r="B134" s="83"/>
      <c r="C134" s="83"/>
      <c r="D134" s="83"/>
      <c r="E134" s="83"/>
      <c r="F134" s="83"/>
      <c r="G134" s="83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26"/>
      <c r="AA134" s="273" t="s">
        <v>53</v>
      </c>
      <c r="AB134" s="264">
        <v>2</v>
      </c>
      <c r="AC134" s="265" t="s">
        <v>54</v>
      </c>
      <c r="AD134" s="266" t="s">
        <v>55</v>
      </c>
      <c r="AE134" s="267">
        <v>2.5000000000000001E-2</v>
      </c>
      <c r="AF134" s="268"/>
      <c r="AG134" s="274"/>
      <c r="AH134" s="274"/>
      <c r="AI134" s="274"/>
      <c r="AJ134" s="145"/>
      <c r="AK134" s="145"/>
      <c r="AL134" s="145"/>
      <c r="AM134" s="145"/>
      <c r="AN134" s="133"/>
      <c r="AO134" s="181"/>
      <c r="AP134" s="74"/>
      <c r="AQ134" s="142"/>
      <c r="AR134" s="142"/>
      <c r="AS134" s="135"/>
      <c r="AT134" s="135"/>
      <c r="AU134" s="135"/>
      <c r="AV134" s="135"/>
      <c r="AW134" s="127"/>
      <c r="AX134" s="127"/>
      <c r="AY134" s="133"/>
      <c r="AZ134" s="133"/>
      <c r="BA134" s="133"/>
      <c r="BB134" s="133"/>
      <c r="BC134" s="166"/>
      <c r="BD134" s="127"/>
      <c r="BE134" s="127"/>
      <c r="BF134" s="142"/>
      <c r="BG134" s="183"/>
      <c r="BH134" s="183"/>
      <c r="BI134" s="133"/>
      <c r="BJ134" s="127"/>
      <c r="BK134" s="127"/>
      <c r="BL134" s="135"/>
      <c r="BM134" s="135"/>
      <c r="BN134" s="135"/>
      <c r="BO134" s="135"/>
      <c r="BP134" s="14"/>
      <c r="BQ134" s="127"/>
      <c r="BR134" s="127"/>
      <c r="BS134" s="133"/>
      <c r="BT134" s="133"/>
      <c r="BU134" s="133"/>
      <c r="BV134" s="133"/>
      <c r="BW134" s="14"/>
      <c r="BX134" s="127"/>
      <c r="BY134" s="127"/>
      <c r="BZ134" s="133"/>
      <c r="CA134" s="133"/>
      <c r="CB134" s="133"/>
      <c r="CC134" s="133"/>
      <c r="CD134" s="13"/>
      <c r="CE134" s="127"/>
      <c r="CF134" s="127"/>
      <c r="CG134" s="135"/>
      <c r="CH134" s="135"/>
      <c r="CI134" s="135"/>
      <c r="CJ134" s="135"/>
      <c r="CK134" s="14"/>
      <c r="CL134" s="127"/>
      <c r="CM134" s="127"/>
      <c r="CN134" s="133"/>
      <c r="CO134" s="133"/>
      <c r="CP134" s="133"/>
      <c r="CQ134" s="133"/>
      <c r="CR134" s="14"/>
      <c r="CS134" s="127"/>
      <c r="CT134" s="127"/>
      <c r="CU134" s="133"/>
      <c r="CV134" s="133"/>
      <c r="CW134" s="133"/>
      <c r="CX134" s="133"/>
      <c r="CY134" s="14"/>
    </row>
    <row r="135" spans="1:104">
      <c r="A135" s="83"/>
      <c r="B135" s="83"/>
      <c r="C135" s="83"/>
      <c r="D135" s="83"/>
      <c r="E135" s="83"/>
      <c r="F135" s="83"/>
      <c r="G135" s="83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26"/>
      <c r="AH135" s="127"/>
      <c r="AI135" s="127"/>
      <c r="AJ135" s="135"/>
      <c r="AK135" s="135"/>
      <c r="AL135" s="135"/>
      <c r="AM135" s="135"/>
      <c r="AN135" s="133"/>
      <c r="AO135" s="181"/>
      <c r="AP135" s="74"/>
      <c r="AQ135" s="142"/>
      <c r="AR135" s="142"/>
      <c r="AS135" s="135"/>
      <c r="AT135" s="135"/>
      <c r="AU135" s="135"/>
      <c r="AV135" s="135"/>
      <c r="AW135" s="127"/>
      <c r="AX135" s="127"/>
      <c r="AY135" s="133"/>
      <c r="AZ135" s="133"/>
      <c r="BA135" s="133"/>
      <c r="BB135" s="133"/>
      <c r="BC135" s="166"/>
      <c r="BD135" s="127"/>
      <c r="BE135" s="127"/>
      <c r="BF135" s="142"/>
      <c r="BG135" s="183"/>
      <c r="BH135" s="183"/>
      <c r="BI135" s="133"/>
      <c r="BJ135" s="127"/>
      <c r="BK135" s="127"/>
      <c r="BL135" s="135"/>
      <c r="BM135" s="135"/>
      <c r="BN135" s="135"/>
      <c r="BO135" s="135"/>
      <c r="BP135" s="14"/>
      <c r="BQ135" s="127"/>
      <c r="BV135" s="133"/>
      <c r="BW135" s="14"/>
      <c r="BX135" s="127"/>
      <c r="BY135" s="127"/>
      <c r="BZ135" s="133"/>
      <c r="CA135" s="133"/>
      <c r="CB135" s="133"/>
      <c r="CC135" s="133"/>
      <c r="CD135" s="13"/>
      <c r="CE135" s="127"/>
      <c r="CF135" s="127"/>
      <c r="CG135" s="135"/>
      <c r="CH135" s="135"/>
      <c r="CI135" s="135"/>
      <c r="CJ135" s="135"/>
      <c r="CK135" s="14"/>
      <c r="CL135" s="127"/>
      <c r="CM135" s="127"/>
      <c r="CN135" s="133"/>
      <c r="CO135" s="133"/>
      <c r="CP135" s="133"/>
      <c r="CQ135" s="133"/>
      <c r="CR135" s="14"/>
      <c r="CS135" s="127"/>
      <c r="CT135" s="127"/>
      <c r="CU135" s="133"/>
      <c r="CV135" s="133"/>
      <c r="CW135" s="133"/>
      <c r="CX135" s="133"/>
      <c r="CY135" s="14"/>
    </row>
    <row r="136" spans="1:104">
      <c r="A136" s="83"/>
      <c r="B136" s="83"/>
      <c r="C136" s="83"/>
      <c r="D136" s="83"/>
      <c r="E136" s="83"/>
      <c r="F136" s="83"/>
      <c r="G136" s="83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26"/>
      <c r="AH136" s="127"/>
      <c r="AI136" s="127"/>
      <c r="AJ136" s="135"/>
      <c r="AK136" s="135"/>
      <c r="AL136" s="135"/>
      <c r="AM136" s="135"/>
      <c r="AN136" s="133"/>
      <c r="AO136" s="181"/>
      <c r="AP136" s="74"/>
      <c r="AQ136" s="142"/>
      <c r="AR136" s="142"/>
      <c r="AS136" s="135"/>
      <c r="AT136" s="135"/>
      <c r="AU136" s="135"/>
      <c r="AV136" s="135"/>
      <c r="AW136" s="127"/>
      <c r="AX136" s="127"/>
      <c r="AY136" s="133"/>
      <c r="AZ136" s="133"/>
      <c r="BA136" s="133"/>
      <c r="BB136" s="133"/>
      <c r="BC136" s="166"/>
      <c r="BD136" s="127"/>
      <c r="BE136" s="127"/>
      <c r="BF136" s="142"/>
      <c r="BG136" s="183"/>
      <c r="BH136" s="183"/>
      <c r="BI136" s="133"/>
      <c r="BJ136" s="127"/>
      <c r="BK136" s="127"/>
      <c r="BL136" s="135"/>
      <c r="BM136" s="135"/>
      <c r="BN136" s="135"/>
      <c r="BO136" s="135"/>
      <c r="BP136" s="14"/>
      <c r="BQ136" s="127"/>
      <c r="BV136" s="133"/>
      <c r="BW136" s="14"/>
      <c r="BX136" s="127"/>
      <c r="BY136" s="127"/>
      <c r="BZ136" s="133"/>
      <c r="CA136" s="133"/>
      <c r="CB136" s="133"/>
      <c r="CC136" s="133"/>
      <c r="CD136" s="13"/>
      <c r="CE136" s="127"/>
      <c r="CF136" s="127"/>
      <c r="CG136" s="135"/>
      <c r="CH136" s="135"/>
      <c r="CI136" s="135"/>
      <c r="CJ136" s="135"/>
      <c r="CK136" s="14"/>
      <c r="CL136" s="127"/>
      <c r="CM136" s="127"/>
      <c r="CN136" s="133"/>
      <c r="CO136" s="133"/>
      <c r="CP136" s="133"/>
      <c r="CQ136" s="133"/>
      <c r="CR136" s="14"/>
      <c r="CS136" s="127"/>
      <c r="CT136" s="127"/>
      <c r="CU136" s="133"/>
      <c r="CV136" s="133"/>
      <c r="CW136" s="133"/>
      <c r="CX136" s="133"/>
      <c r="CY136" s="14"/>
    </row>
    <row r="137" spans="1:104">
      <c r="A137" s="83"/>
      <c r="B137" s="83"/>
      <c r="C137" s="83"/>
      <c r="D137" s="83"/>
      <c r="E137" s="83"/>
      <c r="F137" s="83"/>
      <c r="G137" s="83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AH137" s="127"/>
      <c r="AI137" s="127"/>
      <c r="AJ137" s="135"/>
      <c r="AK137" s="135"/>
      <c r="AL137" s="135"/>
      <c r="AM137" s="135"/>
      <c r="AN137" s="133"/>
      <c r="AO137" s="181"/>
      <c r="AP137" s="74"/>
      <c r="AQ137" s="142"/>
      <c r="AR137" s="142"/>
      <c r="AS137" s="135"/>
      <c r="AT137" s="135"/>
      <c r="AU137" s="135"/>
      <c r="AV137" s="135"/>
      <c r="AW137" s="127"/>
      <c r="AX137" s="127"/>
      <c r="AY137" s="133"/>
      <c r="AZ137" s="133"/>
      <c r="BA137" s="133"/>
      <c r="BB137" s="133"/>
      <c r="BC137" s="166"/>
      <c r="BD137" s="127"/>
      <c r="BE137" s="127"/>
      <c r="BF137" s="142"/>
      <c r="BG137" s="183"/>
      <c r="BH137" s="183"/>
      <c r="BI137" s="133"/>
      <c r="BJ137" s="127"/>
      <c r="BK137" s="127"/>
      <c r="BL137" s="135"/>
      <c r="BM137" s="135"/>
      <c r="BN137" s="135"/>
      <c r="BO137" s="135"/>
      <c r="BP137" s="14"/>
      <c r="BQ137" s="127"/>
      <c r="BV137" s="133"/>
      <c r="BW137" s="14"/>
      <c r="BX137" s="127"/>
      <c r="BY137" s="127"/>
      <c r="BZ137" s="133"/>
      <c r="CA137" s="133"/>
      <c r="CB137" s="133"/>
      <c r="CC137" s="133"/>
      <c r="CD137" s="13"/>
      <c r="CE137" s="127"/>
      <c r="CF137" s="127"/>
      <c r="CG137" s="135"/>
      <c r="CH137" s="135"/>
      <c r="CI137" s="135"/>
      <c r="CJ137" s="135"/>
      <c r="CK137" s="14"/>
      <c r="CL137" s="127"/>
      <c r="CM137" s="127"/>
      <c r="CN137" s="133"/>
      <c r="CO137" s="133"/>
      <c r="CP137" s="133"/>
      <c r="CQ137" s="133"/>
      <c r="CR137" s="14"/>
      <c r="CS137" s="127"/>
      <c r="CT137" s="127"/>
      <c r="CU137" s="133"/>
      <c r="CV137" s="133"/>
      <c r="CW137" s="133"/>
      <c r="CX137" s="133"/>
      <c r="CY137" s="14"/>
    </row>
    <row r="138" spans="1:104">
      <c r="A138" s="184"/>
      <c r="B138" s="133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26"/>
      <c r="AH138" s="127"/>
      <c r="AI138" s="127"/>
      <c r="AJ138" s="135"/>
      <c r="AK138" s="135"/>
      <c r="AL138" s="135"/>
      <c r="AM138" s="135"/>
      <c r="AN138" s="133"/>
      <c r="AO138" s="181"/>
      <c r="AP138" s="74"/>
      <c r="AQ138" s="142"/>
      <c r="AR138" s="142"/>
      <c r="AS138" s="26" t="str">
        <f>IF(ISNUMBER(AJ138),AJ138-($D131*AJ137+$E131),"")</f>
        <v/>
      </c>
      <c r="AT138" s="26" t="str">
        <f>IF(ISNUMBER(AK138),AK138-($D131*AK137+$E131),"")</f>
        <v/>
      </c>
      <c r="AU138" s="26"/>
      <c r="AV138" s="26" t="str">
        <f>IF(ISNUMBER(AM138),AM138-($D131*AM137+$E131),"")</f>
        <v/>
      </c>
      <c r="AW138" s="127"/>
      <c r="AX138" s="127"/>
      <c r="AY138" s="133"/>
      <c r="AZ138" s="133"/>
      <c r="BA138" s="133"/>
      <c r="BB138" s="133"/>
      <c r="BC138" s="166"/>
      <c r="BD138" s="127"/>
      <c r="BE138" s="127"/>
      <c r="BF138" s="142"/>
      <c r="BG138" s="183"/>
      <c r="BH138" s="183"/>
      <c r="BI138" s="133"/>
      <c r="BJ138" s="127"/>
      <c r="BK138" s="127"/>
      <c r="BL138" s="78" t="str">
        <f>IF(ISNUMBER(AS138),AS138/AJ130,"")</f>
        <v/>
      </c>
      <c r="BM138" s="78" t="str">
        <f>IF(ISNUMBER(AT138),AT138/AK130,"")</f>
        <v/>
      </c>
      <c r="BN138" s="78"/>
      <c r="BO138" s="78" t="str">
        <f>IF(ISNUMBER(AV138),AV138/AM130,"")</f>
        <v/>
      </c>
      <c r="BP138" s="117"/>
      <c r="BQ138" s="141"/>
      <c r="BV138" s="24"/>
      <c r="BW138" s="117"/>
      <c r="BX138" s="141"/>
      <c r="BY138" s="141"/>
      <c r="BZ138" s="27" t="s">
        <v>0</v>
      </c>
      <c r="CA138" s="24" t="str">
        <f>IF(ISNUMBER(BL138),1-BL138/BM138,"")</f>
        <v/>
      </c>
      <c r="CB138" s="24"/>
      <c r="CC138" s="24"/>
      <c r="CD138" s="197"/>
      <c r="CE138" s="141"/>
      <c r="CF138" s="141"/>
      <c r="CG138" s="147"/>
      <c r="CH138" s="147"/>
      <c r="CI138" s="147"/>
      <c r="CJ138" s="147"/>
      <c r="CK138" s="117"/>
      <c r="CL138" s="141"/>
      <c r="CM138" s="141"/>
      <c r="CN138" s="134"/>
      <c r="CO138" s="134"/>
      <c r="CP138" s="134"/>
      <c r="CQ138" s="134"/>
      <c r="CR138" s="117"/>
      <c r="CS138" s="141"/>
      <c r="CT138" s="141"/>
      <c r="CU138" s="134"/>
      <c r="CV138" s="134"/>
      <c r="CW138" s="134"/>
      <c r="CX138" s="134"/>
      <c r="CY138" s="117"/>
    </row>
    <row r="139" spans="1:104">
      <c r="A139" s="184"/>
      <c r="B139" s="133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26"/>
      <c r="AH139" s="127"/>
      <c r="AI139" s="127"/>
      <c r="AJ139" s="135"/>
      <c r="AK139" s="135"/>
      <c r="AL139" s="135"/>
      <c r="AM139" s="135"/>
      <c r="AN139" s="133"/>
      <c r="AO139" s="181"/>
      <c r="AP139" s="74"/>
      <c r="AQ139" s="142"/>
      <c r="AR139" s="142"/>
      <c r="AS139" s="147"/>
      <c r="AT139" s="147"/>
      <c r="AU139" s="147"/>
      <c r="AV139" s="147"/>
      <c r="AW139" s="127"/>
      <c r="AX139" s="127"/>
      <c r="AY139" s="133"/>
      <c r="AZ139" s="133"/>
      <c r="BA139" s="133"/>
      <c r="BB139" s="133"/>
      <c r="BC139" s="166"/>
      <c r="BD139" s="127"/>
      <c r="BE139" s="127"/>
      <c r="BF139" s="142"/>
      <c r="BG139" s="183"/>
      <c r="BH139" s="183"/>
      <c r="BI139" s="133"/>
      <c r="BJ139" s="127"/>
      <c r="BK139" s="127"/>
      <c r="BL139" s="147"/>
      <c r="BM139" s="147"/>
      <c r="BN139" s="147"/>
      <c r="BO139" s="147"/>
      <c r="BP139" s="117"/>
      <c r="BQ139" s="141"/>
      <c r="BV139" s="134"/>
      <c r="BW139" s="117"/>
      <c r="BX139" s="141"/>
      <c r="BY139" s="141"/>
      <c r="BZ139" s="134"/>
      <c r="CA139" s="134"/>
      <c r="CB139" s="134"/>
      <c r="CC139" s="134"/>
      <c r="CD139" s="197"/>
      <c r="CE139" s="141"/>
      <c r="CF139" s="141"/>
      <c r="CG139" s="147"/>
      <c r="CH139" s="147"/>
      <c r="CI139" s="147"/>
      <c r="CJ139" s="147"/>
      <c r="CK139" s="117"/>
      <c r="CL139" s="141"/>
      <c r="CM139" s="141"/>
      <c r="CN139" s="134"/>
      <c r="CO139" s="134"/>
      <c r="CP139" s="134"/>
      <c r="CQ139" s="134"/>
      <c r="CR139" s="117"/>
      <c r="CS139" s="141"/>
      <c r="CT139" s="141"/>
      <c r="CU139" s="134"/>
      <c r="CV139" s="134"/>
      <c r="CW139" s="134"/>
      <c r="CX139" s="134"/>
      <c r="CY139" s="117"/>
    </row>
    <row r="140" spans="1:104" ht="13.5" thickBot="1">
      <c r="A140" s="460" t="s">
        <v>68</v>
      </c>
      <c r="B140" s="198" t="str">
        <f>$G$22</f>
        <v>DatLab 7 Template 16-08-02</v>
      </c>
      <c r="C140" s="199"/>
      <c r="D140" s="199"/>
      <c r="E140" s="199"/>
      <c r="F140" s="199"/>
      <c r="G140" s="199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1"/>
      <c r="AA140" s="202"/>
      <c r="AB140" s="202"/>
      <c r="AC140" s="202"/>
      <c r="AD140" s="202"/>
      <c r="AE140" s="202"/>
      <c r="AF140" s="202"/>
      <c r="AG140" s="202"/>
      <c r="AH140" s="12" t="str">
        <f>$B140</f>
        <v>DatLab 7 Template 16-08-02</v>
      </c>
      <c r="AI140" s="161"/>
      <c r="AJ140" s="203"/>
      <c r="AK140" s="203"/>
      <c r="AL140" s="203"/>
      <c r="AM140" s="203"/>
      <c r="AN140" s="204"/>
      <c r="AO140" s="205"/>
      <c r="AP140" s="206"/>
      <c r="AQ140" s="79" t="str">
        <f>$B140</f>
        <v>DatLab 7 Template 16-08-02</v>
      </c>
      <c r="AR140" s="161"/>
      <c r="AS140" s="203"/>
      <c r="AT140" s="203"/>
      <c r="AU140" s="203"/>
      <c r="AV140" s="203"/>
      <c r="AW140" s="161"/>
      <c r="AX140" s="161"/>
      <c r="AY140" s="204"/>
      <c r="AZ140" s="204"/>
      <c r="BA140" s="204"/>
      <c r="BB140" s="204"/>
      <c r="BC140" s="207"/>
      <c r="BD140" s="161"/>
      <c r="BE140" s="161"/>
      <c r="BF140" s="61"/>
      <c r="BG140" s="208"/>
      <c r="BH140" s="208"/>
      <c r="BI140" s="204"/>
      <c r="BJ140" s="79" t="str">
        <f>$B140</f>
        <v>DatLab 7 Template 16-08-02</v>
      </c>
      <c r="BK140" s="161"/>
      <c r="BL140" s="203"/>
      <c r="BM140" s="203"/>
      <c r="BN140" s="203"/>
      <c r="BO140" s="203"/>
      <c r="BP140" s="209"/>
      <c r="BQ140" s="79" t="str">
        <f>$B140</f>
        <v>DatLab 7 Template 16-08-02</v>
      </c>
      <c r="BR140" s="202"/>
      <c r="BS140" s="199"/>
      <c r="BT140" s="199"/>
      <c r="BU140" s="199"/>
      <c r="BV140" s="204"/>
      <c r="BW140" s="209"/>
      <c r="BX140" s="79" t="str">
        <f>$B140</f>
        <v>DatLab 7 Template 16-08-02</v>
      </c>
      <c r="BY140" s="161"/>
      <c r="BZ140" s="204"/>
      <c r="CA140" s="204"/>
      <c r="CB140" s="204"/>
      <c r="CC140" s="204"/>
      <c r="CD140" s="210"/>
      <c r="CE140" s="79" t="str">
        <f>$B140</f>
        <v>DatLab 7 Template 16-08-02</v>
      </c>
      <c r="CF140" s="161"/>
      <c r="CG140" s="203"/>
      <c r="CH140" s="203"/>
      <c r="CI140" s="203"/>
      <c r="CJ140" s="203"/>
      <c r="CK140" s="209"/>
      <c r="CL140" s="79" t="str">
        <f>$B140</f>
        <v>DatLab 7 Template 16-08-02</v>
      </c>
      <c r="CM140" s="161"/>
      <c r="CN140" s="204"/>
      <c r="CO140" s="204"/>
      <c r="CP140" s="204"/>
      <c r="CQ140" s="204"/>
      <c r="CR140" s="209"/>
      <c r="CS140" s="79" t="str">
        <f>$B140</f>
        <v>DatLab 7 Template 16-08-02</v>
      </c>
      <c r="CT140" s="161"/>
      <c r="CU140" s="204"/>
      <c r="CV140" s="204"/>
      <c r="CW140" s="204"/>
      <c r="CX140" s="204"/>
      <c r="CY140" s="209"/>
    </row>
    <row r="141" spans="1:104">
      <c r="A141" s="331" t="s">
        <v>109</v>
      </c>
      <c r="B141" s="285" t="str">
        <f>AA144</f>
        <v>•</v>
      </c>
      <c r="C141" s="277"/>
      <c r="D141" s="30"/>
      <c r="F141" s="55" t="s">
        <v>16</v>
      </c>
      <c r="G141" s="56">
        <f>AC145</f>
        <v>0</v>
      </c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425"/>
      <c r="AC141" s="110"/>
      <c r="AD141" s="110"/>
      <c r="AE141" s="110"/>
      <c r="AF141" s="110"/>
      <c r="AG141" s="110"/>
      <c r="AH141" s="110"/>
      <c r="AI141" s="180" t="s">
        <v>65</v>
      </c>
      <c r="AJ141" s="485" t="str">
        <f>AJ$1</f>
        <v>R</v>
      </c>
      <c r="AK141" s="31" t="str">
        <f t="shared" ref="AK141:AM141" si="138">AK$1</f>
        <v>1Omy</v>
      </c>
      <c r="AL141" s="32" t="str">
        <f t="shared" si="138"/>
        <v>2U</v>
      </c>
      <c r="AM141" s="33" t="str">
        <f t="shared" si="138"/>
        <v>3Ama</v>
      </c>
      <c r="AN141" s="133"/>
      <c r="AO141" s="181"/>
      <c r="AP141" s="74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8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3"/>
      <c r="BR141" s="143"/>
      <c r="BS141" s="143"/>
      <c r="BT141" s="143"/>
      <c r="BU141" s="143"/>
      <c r="BV141" s="143"/>
      <c r="BW141" s="14"/>
      <c r="BY141" s="143"/>
      <c r="BZ141" s="143"/>
      <c r="CA141" s="143"/>
      <c r="CB141" s="143"/>
      <c r="CC141" s="143"/>
      <c r="CD141" s="13"/>
      <c r="CF141" s="143"/>
      <c r="CG141" s="143"/>
      <c r="CH141" s="143"/>
      <c r="CI141" s="143"/>
      <c r="CJ141" s="143"/>
      <c r="CK141" s="13"/>
      <c r="CM141" s="143"/>
      <c r="CN141" s="143"/>
      <c r="CO141" s="143"/>
      <c r="CP141" s="143"/>
      <c r="CQ141" s="143"/>
      <c r="CR141" s="13"/>
      <c r="CT141" s="143"/>
      <c r="CU141" s="143"/>
      <c r="CV141" s="143"/>
      <c r="CW141" s="143"/>
      <c r="CX141" s="143"/>
      <c r="CY141" s="13"/>
    </row>
    <row r="142" spans="1:104">
      <c r="A142" s="452" t="str">
        <f>E142</f>
        <v/>
      </c>
      <c r="B142" s="286" t="s">
        <v>26</v>
      </c>
      <c r="C142" s="88">
        <f>AB147</f>
        <v>0</v>
      </c>
      <c r="D142" s="88">
        <f>AB149</f>
        <v>0</v>
      </c>
      <c r="E142" s="278" t="str">
        <f>IF(ISNUMBER(AB150),AB150+0.01*AB151,"")</f>
        <v/>
      </c>
      <c r="F142" s="279" t="s">
        <v>10</v>
      </c>
      <c r="G142" s="98">
        <f>AE153</f>
        <v>-2</v>
      </c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240" t="str">
        <f>$E142</f>
        <v/>
      </c>
      <c r="AA142" s="176"/>
      <c r="AB142" s="176"/>
      <c r="AC142" s="176"/>
      <c r="AD142" s="176"/>
      <c r="AE142" s="176"/>
      <c r="AF142" s="176"/>
      <c r="AG142" s="176"/>
      <c r="AH142" s="57" t="s">
        <v>215</v>
      </c>
      <c r="AI142" s="58" t="s">
        <v>12</v>
      </c>
      <c r="AJ142" s="182">
        <f>AJ146</f>
        <v>0</v>
      </c>
      <c r="AK142" s="182">
        <f t="shared" ref="AK142:AM142" si="139">AK146</f>
        <v>0</v>
      </c>
      <c r="AL142" s="182">
        <f t="shared" si="139"/>
        <v>0</v>
      </c>
      <c r="AM142" s="182">
        <f t="shared" si="139"/>
        <v>0</v>
      </c>
      <c r="AN142" s="133"/>
      <c r="AO142" s="181"/>
      <c r="AP142" s="74"/>
      <c r="AQ142" s="142"/>
      <c r="AR142" s="142"/>
      <c r="AS142" s="135"/>
      <c r="AT142" s="135"/>
      <c r="AU142" s="135"/>
      <c r="AV142" s="135"/>
      <c r="AW142" s="127"/>
      <c r="AX142" s="127"/>
      <c r="AY142" s="133"/>
      <c r="AZ142" s="133"/>
      <c r="BA142" s="133"/>
      <c r="BB142" s="133"/>
      <c r="BC142" s="166"/>
      <c r="BD142" s="127"/>
      <c r="BE142" s="127"/>
      <c r="BF142" s="142"/>
      <c r="BG142" s="183"/>
      <c r="BH142" s="183"/>
      <c r="BI142" s="133"/>
      <c r="BJ142" s="127"/>
      <c r="BK142" s="127"/>
      <c r="BL142" s="135"/>
      <c r="BM142" s="135"/>
      <c r="BN142" s="135"/>
      <c r="BO142" s="135"/>
      <c r="BP142" s="14"/>
      <c r="BQ142" s="127"/>
      <c r="BR142" s="127"/>
      <c r="BS142" s="133"/>
      <c r="BT142" s="133"/>
      <c r="BU142" s="133"/>
      <c r="BV142" s="133"/>
      <c r="BW142" s="14"/>
      <c r="BX142" s="127"/>
      <c r="BY142" s="127"/>
      <c r="BZ142" s="133"/>
      <c r="CA142" s="133"/>
      <c r="CB142" s="133"/>
      <c r="CC142" s="133"/>
      <c r="CD142" s="13"/>
      <c r="CE142" s="127"/>
      <c r="CF142" s="127"/>
      <c r="CG142" s="135"/>
      <c r="CH142" s="135"/>
      <c r="CI142" s="135"/>
      <c r="CJ142" s="135"/>
      <c r="CK142" s="14"/>
      <c r="CL142" s="127"/>
      <c r="CM142" s="127"/>
      <c r="CN142" s="133"/>
      <c r="CO142" s="133"/>
      <c r="CP142" s="133"/>
      <c r="CQ142" s="133"/>
      <c r="CR142" s="14"/>
      <c r="CS142" s="127"/>
      <c r="CT142" s="127"/>
      <c r="CU142" s="133"/>
      <c r="CV142" s="133"/>
      <c r="CW142" s="133"/>
      <c r="CX142" s="133"/>
      <c r="CY142" s="14"/>
    </row>
    <row r="143" spans="1:104" ht="13.5" thickBot="1">
      <c r="A143" s="457" t="s">
        <v>84</v>
      </c>
      <c r="B143" s="280">
        <f>AB148</f>
        <v>0</v>
      </c>
      <c r="C143" s="281" t="s">
        <v>35</v>
      </c>
      <c r="D143" s="281" t="s">
        <v>181</v>
      </c>
      <c r="E143" s="22">
        <f>E144/G144</f>
        <v>0</v>
      </c>
      <c r="F143" s="279" t="s">
        <v>11</v>
      </c>
      <c r="G143" s="99">
        <f>AE154</f>
        <v>2.5000000000000001E-2</v>
      </c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463" t="s">
        <v>80</v>
      </c>
      <c r="AA143" s="133" t="s">
        <v>83</v>
      </c>
      <c r="AB143" s="51"/>
      <c r="AC143" s="110" t="str">
        <f>$G$3</f>
        <v>DatLab 7</v>
      </c>
      <c r="AD143" s="51"/>
      <c r="AE143" s="51"/>
      <c r="AF143" s="96"/>
      <c r="AG143" s="51"/>
      <c r="AH143" s="59" t="s">
        <v>8</v>
      </c>
      <c r="AI143" s="59" t="s">
        <v>183</v>
      </c>
      <c r="AJ143" s="60">
        <f>$E143-($E143*AJ142/1000)/2</f>
        <v>0</v>
      </c>
      <c r="AK143" s="60">
        <f>$E143-($E143*(SUM(AJ142:AK142))/1000)/2</f>
        <v>0</v>
      </c>
      <c r="AL143" s="60">
        <f>$E143-($E143*(SUM(AJ142:AL142))/1000)/2</f>
        <v>0</v>
      </c>
      <c r="AM143" s="60">
        <f>$E143-($E143*(SUM(AJ142:AM142))/1000)/2</f>
        <v>0</v>
      </c>
      <c r="AN143" s="133"/>
      <c r="AO143" s="181"/>
      <c r="AP143" s="74"/>
      <c r="AQ143" s="142"/>
      <c r="AR143" s="142"/>
      <c r="AS143" s="135"/>
      <c r="AT143" s="135"/>
      <c r="AU143" s="135"/>
      <c r="AV143" s="135"/>
      <c r="AW143" s="127"/>
      <c r="AX143" s="127"/>
      <c r="AY143" s="133"/>
      <c r="AZ143" s="133"/>
      <c r="BA143" s="133"/>
      <c r="BB143" s="133"/>
      <c r="BC143" s="166"/>
      <c r="BD143" s="127"/>
      <c r="BE143" s="127"/>
      <c r="BF143" s="142"/>
      <c r="BG143" s="183"/>
      <c r="BH143" s="183"/>
      <c r="BI143" s="133"/>
      <c r="BJ143" s="127"/>
      <c r="BK143" s="127"/>
      <c r="BL143" s="135"/>
      <c r="BM143" s="135"/>
      <c r="BN143" s="135"/>
      <c r="BO143" s="135"/>
      <c r="BP143" s="14"/>
      <c r="BQ143" s="127"/>
      <c r="BR143" s="127"/>
      <c r="BS143" s="133"/>
      <c r="BT143" s="133"/>
      <c r="BU143" s="133"/>
      <c r="BV143" s="133"/>
      <c r="BW143" s="14"/>
      <c r="BX143" s="127"/>
      <c r="BY143" s="127"/>
      <c r="BZ143" s="133"/>
      <c r="CA143" s="133"/>
      <c r="CB143" s="133"/>
      <c r="CC143" s="133"/>
      <c r="CD143" s="13"/>
      <c r="CE143" s="127"/>
      <c r="CF143" s="127"/>
      <c r="CG143" s="135"/>
      <c r="CH143" s="135"/>
      <c r="CI143" s="135"/>
      <c r="CJ143" s="135"/>
      <c r="CK143" s="14"/>
      <c r="CL143" s="127"/>
      <c r="CM143" s="127"/>
      <c r="CN143" s="133"/>
      <c r="CO143" s="133"/>
      <c r="CP143" s="133"/>
      <c r="CQ143" s="133"/>
      <c r="CR143" s="14"/>
      <c r="CS143" s="127"/>
      <c r="CT143" s="127"/>
      <c r="CU143" s="133"/>
      <c r="CV143" s="133"/>
      <c r="CW143" s="133"/>
      <c r="CX143" s="133"/>
      <c r="CY143" s="14"/>
      <c r="CZ143" s="10" t="s">
        <v>9</v>
      </c>
    </row>
    <row r="144" spans="1:104" ht="14.25" thickTop="1" thickBot="1">
      <c r="A144" s="184"/>
      <c r="B144" s="282">
        <f>AB146</f>
        <v>0</v>
      </c>
      <c r="C144" s="283" t="s">
        <v>7</v>
      </c>
      <c r="D144" s="283" t="s">
        <v>182</v>
      </c>
      <c r="E144" s="100">
        <f>AB153</f>
        <v>0</v>
      </c>
      <c r="F144" s="284" t="s">
        <v>36</v>
      </c>
      <c r="G144" s="62">
        <f>AB154</f>
        <v>2</v>
      </c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241" t="s">
        <v>33</v>
      </c>
      <c r="AA144" s="211" t="s">
        <v>177</v>
      </c>
      <c r="AB144" s="242"/>
      <c r="AC144" s="242"/>
      <c r="AD144" s="242"/>
      <c r="AE144" s="242"/>
      <c r="AF144" s="243"/>
      <c r="AG144" s="117"/>
      <c r="AH144" s="117"/>
      <c r="AI144" s="117"/>
      <c r="AJ144" s="117"/>
      <c r="AK144" s="117"/>
      <c r="AL144" s="117"/>
      <c r="AM144" s="117"/>
      <c r="AP144" s="74"/>
      <c r="AS144" s="135"/>
      <c r="AT144" s="135"/>
      <c r="AU144" s="135"/>
      <c r="AV144" s="135"/>
      <c r="BC144" s="166"/>
      <c r="BD144" s="127"/>
      <c r="BE144" s="127"/>
      <c r="BF144" s="142"/>
      <c r="BG144" s="183"/>
      <c r="BH144" s="183"/>
      <c r="BI144" s="133"/>
      <c r="BJ144" s="127"/>
      <c r="BK144" s="127"/>
      <c r="BL144" s="135"/>
      <c r="BM144" s="135"/>
      <c r="BN144" s="135"/>
      <c r="BO144" s="135"/>
      <c r="BP144" s="14"/>
      <c r="BQ144" s="127"/>
      <c r="BR144" s="127"/>
      <c r="BS144" s="133"/>
      <c r="BT144" s="133"/>
      <c r="BU144" s="133"/>
      <c r="BV144" s="133"/>
      <c r="BW144" s="14"/>
      <c r="BX144" s="127"/>
      <c r="BY144" s="127"/>
      <c r="BZ144" s="133"/>
      <c r="CA144" s="133"/>
      <c r="CB144" s="133"/>
      <c r="CC144" s="133"/>
      <c r="CD144" s="13"/>
      <c r="CE144" s="127"/>
      <c r="CF144" s="127"/>
      <c r="CG144" s="135"/>
      <c r="CH144" s="135"/>
      <c r="CI144" s="135"/>
      <c r="CJ144" s="135"/>
      <c r="CK144" s="14"/>
      <c r="CL144" s="127"/>
      <c r="CM144" s="127"/>
      <c r="CN144" s="133"/>
      <c r="CO144" s="133"/>
      <c r="CP144" s="133"/>
      <c r="CQ144" s="133"/>
      <c r="CR144" s="14"/>
      <c r="CS144" s="127"/>
      <c r="CT144" s="127"/>
      <c r="CU144" s="133"/>
      <c r="CV144" s="133"/>
      <c r="CW144" s="133"/>
      <c r="CX144" s="133"/>
      <c r="CY144" s="14"/>
      <c r="CZ144" s="101" t="s">
        <v>66</v>
      </c>
    </row>
    <row r="145" spans="1:103" ht="13.5" thickBot="1">
      <c r="A145" s="83" t="s">
        <v>69</v>
      </c>
      <c r="B145" s="63"/>
      <c r="C145" s="134"/>
      <c r="D145" s="41"/>
      <c r="E145" s="41"/>
      <c r="F145" s="469" t="s">
        <v>166</v>
      </c>
      <c r="G145" s="469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16"/>
      <c r="AA145" s="269"/>
      <c r="AB145" s="244" t="s">
        <v>56</v>
      </c>
      <c r="AC145" s="245"/>
      <c r="AD145" s="246" t="s">
        <v>37</v>
      </c>
      <c r="AE145" s="247" t="s">
        <v>38</v>
      </c>
      <c r="AF145" s="248"/>
      <c r="AG145" s="102"/>
      <c r="AH145" s="15"/>
      <c r="AI145" s="15"/>
      <c r="AJ145" s="485"/>
      <c r="AK145" s="31"/>
      <c r="AL145" s="32"/>
      <c r="AM145" s="33"/>
      <c r="AN145" s="133"/>
      <c r="AO145" s="181"/>
      <c r="AP145" s="74"/>
      <c r="AS145" s="135"/>
      <c r="AT145" s="135"/>
      <c r="AU145" s="135"/>
      <c r="AV145" s="135"/>
      <c r="AW145" s="127"/>
      <c r="AX145" s="127"/>
      <c r="AY145" s="133"/>
      <c r="AZ145" s="133"/>
      <c r="BA145" s="133"/>
      <c r="BB145" s="133"/>
      <c r="BC145" s="166"/>
      <c r="BD145" s="127"/>
      <c r="BE145" s="127"/>
      <c r="BF145" s="142"/>
      <c r="BG145" s="183"/>
      <c r="BH145" s="183"/>
      <c r="BI145" s="133"/>
      <c r="BJ145" s="127"/>
      <c r="BK145" s="127"/>
      <c r="BL145" s="135"/>
      <c r="BM145" s="135"/>
      <c r="BN145" s="135"/>
      <c r="BO145" s="135"/>
      <c r="BP145" s="14"/>
      <c r="BQ145" s="127"/>
      <c r="BR145" s="127"/>
      <c r="BS145" s="133"/>
      <c r="BT145" s="133"/>
      <c r="BU145" s="133"/>
      <c r="BV145" s="133"/>
      <c r="BW145" s="14"/>
      <c r="BX145" s="127"/>
      <c r="BY145" s="127"/>
      <c r="BZ145" s="133"/>
      <c r="CA145" s="133"/>
      <c r="CB145" s="133"/>
      <c r="CC145" s="133"/>
      <c r="CD145" s="13"/>
      <c r="CE145" s="127"/>
      <c r="CF145" s="127"/>
      <c r="CG145" s="135"/>
      <c r="CH145" s="135"/>
      <c r="CI145" s="135"/>
      <c r="CJ145" s="135"/>
      <c r="CK145" s="14"/>
      <c r="CL145" s="127"/>
      <c r="CM145" s="127"/>
      <c r="CN145" s="133"/>
      <c r="CO145" s="133"/>
      <c r="CP145" s="133"/>
      <c r="CQ145" s="133"/>
      <c r="CR145" s="14"/>
      <c r="CS145" s="127"/>
      <c r="CT145" s="127"/>
      <c r="CU145" s="133"/>
      <c r="CV145" s="133"/>
      <c r="CW145" s="133"/>
      <c r="CX145" s="133"/>
      <c r="CY145" s="14"/>
    </row>
    <row r="146" spans="1:103">
      <c r="A146" s="9" t="s">
        <v>70</v>
      </c>
      <c r="B146" s="83"/>
      <c r="C146" s="13"/>
      <c r="D146" s="185"/>
      <c r="E146" s="8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26"/>
      <c r="AA146" s="270" t="s">
        <v>39</v>
      </c>
      <c r="AB146" s="249"/>
      <c r="AC146" s="250"/>
      <c r="AD146" s="251" t="s">
        <v>40</v>
      </c>
      <c r="AE146" s="247"/>
      <c r="AF146" s="252"/>
      <c r="AG146" s="102"/>
      <c r="AH146" s="186"/>
      <c r="AI146" s="186"/>
      <c r="AJ146" s="133"/>
      <c r="AK146" s="133"/>
      <c r="AL146" s="133"/>
      <c r="AM146" s="133"/>
      <c r="AN146" s="133"/>
      <c r="AO146" s="181"/>
      <c r="AP146" s="74"/>
      <c r="AQ146" s="64" t="s">
        <v>17</v>
      </c>
      <c r="AR146" s="187"/>
      <c r="AS146" s="135"/>
      <c r="AT146" s="135"/>
      <c r="AU146" s="135"/>
      <c r="AV146" s="135"/>
      <c r="AW146" s="127"/>
      <c r="AX146" s="127"/>
      <c r="AY146" s="133"/>
      <c r="AZ146" s="133"/>
      <c r="BA146" s="133"/>
      <c r="BB146" s="133"/>
      <c r="BC146" s="166"/>
      <c r="BD146" s="127"/>
      <c r="BE146" s="127"/>
      <c r="BF146" s="142"/>
      <c r="BG146" s="183"/>
      <c r="BH146" s="183"/>
      <c r="BI146" s="133"/>
      <c r="BJ146" s="127"/>
      <c r="BK146" s="127"/>
      <c r="BL146" s="135"/>
      <c r="BM146" s="135"/>
      <c r="BN146" s="135"/>
      <c r="BO146" s="135"/>
      <c r="BP146" s="14"/>
      <c r="BQ146" s="127"/>
      <c r="BR146" s="127"/>
      <c r="BS146" s="133"/>
      <c r="BT146" s="133"/>
      <c r="BU146" s="133"/>
      <c r="BV146" s="133"/>
      <c r="BW146" s="14"/>
      <c r="BX146" s="127"/>
      <c r="BY146" s="127"/>
      <c r="BZ146" s="133"/>
      <c r="CA146" s="133"/>
      <c r="CB146" s="133"/>
      <c r="CC146" s="133"/>
      <c r="CD146" s="13"/>
      <c r="CE146" s="127"/>
      <c r="CF146" s="127"/>
      <c r="CG146" s="135"/>
      <c r="CH146" s="135"/>
      <c r="CI146" s="135"/>
      <c r="CJ146" s="135"/>
      <c r="CK146" s="14"/>
      <c r="CL146" s="127"/>
      <c r="CM146" s="127"/>
      <c r="CN146" s="133"/>
      <c r="CO146" s="133"/>
      <c r="CP146" s="133"/>
      <c r="CQ146" s="133"/>
      <c r="CR146" s="14"/>
      <c r="CS146" s="127"/>
      <c r="CT146" s="127"/>
      <c r="CU146" s="133"/>
      <c r="CV146" s="133"/>
      <c r="CW146" s="133"/>
      <c r="CX146" s="133"/>
      <c r="CY146" s="14"/>
    </row>
    <row r="147" spans="1:103" ht="13.5" thickBot="1">
      <c r="A147" s="83"/>
      <c r="B147" s="83"/>
      <c r="C147" s="83"/>
      <c r="D147" s="85"/>
      <c r="E147" s="84"/>
      <c r="F147" s="86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26"/>
      <c r="AA147" s="271" t="s">
        <v>41</v>
      </c>
      <c r="AB147" s="253"/>
      <c r="AC147" s="254"/>
      <c r="AD147" s="158" t="s">
        <v>42</v>
      </c>
      <c r="AE147" s="117"/>
      <c r="AF147" s="255"/>
      <c r="AG147" s="14"/>
      <c r="AH147" s="186"/>
      <c r="AI147" s="186"/>
      <c r="AJ147" s="188"/>
      <c r="AK147" s="188"/>
      <c r="AL147" s="188"/>
      <c r="AM147" s="188"/>
      <c r="AN147" s="133"/>
      <c r="AO147" s="181"/>
      <c r="AP147" s="74"/>
      <c r="AQ147" s="65" t="s">
        <v>43</v>
      </c>
      <c r="AR147" s="66"/>
      <c r="AS147" s="135"/>
      <c r="AT147" s="135"/>
      <c r="AU147" s="135"/>
      <c r="AV147" s="135"/>
      <c r="AW147" s="127"/>
      <c r="AX147" s="127"/>
      <c r="AY147" s="133"/>
      <c r="AZ147" s="133"/>
      <c r="BA147" s="133"/>
      <c r="BB147" s="133"/>
      <c r="BC147" s="166"/>
      <c r="BD147" s="127"/>
      <c r="BE147" s="127"/>
      <c r="BF147" s="142"/>
      <c r="BG147" s="183"/>
      <c r="BH147" s="183"/>
      <c r="BI147" s="133"/>
      <c r="BJ147" s="127"/>
      <c r="BK147" s="127"/>
      <c r="BL147" s="135"/>
      <c r="BM147" s="135"/>
      <c r="BN147" s="135"/>
      <c r="BO147" s="135"/>
      <c r="BP147" s="14"/>
      <c r="BQ147" s="127"/>
      <c r="BR147" s="127"/>
      <c r="BS147" s="133"/>
      <c r="BT147" s="133"/>
      <c r="BU147" s="133"/>
      <c r="BV147" s="133"/>
      <c r="BW147" s="14"/>
      <c r="BX147" s="127"/>
      <c r="BY147" s="127"/>
      <c r="BZ147" s="133"/>
      <c r="CA147" s="133"/>
      <c r="CB147" s="133"/>
      <c r="CC147" s="133"/>
      <c r="CD147" s="13"/>
      <c r="CE147" s="127"/>
      <c r="CF147" s="127"/>
      <c r="CG147" s="135"/>
      <c r="CH147" s="135"/>
      <c r="CI147" s="135"/>
      <c r="CJ147" s="135"/>
      <c r="CK147" s="14"/>
      <c r="CL147" s="127"/>
      <c r="CM147" s="127"/>
      <c r="CN147" s="133"/>
      <c r="CO147" s="133"/>
      <c r="CP147" s="133"/>
      <c r="CQ147" s="133"/>
      <c r="CR147" s="14"/>
      <c r="CS147" s="127"/>
      <c r="CT147" s="127"/>
      <c r="CU147" s="133"/>
      <c r="CV147" s="133"/>
      <c r="CW147" s="133"/>
      <c r="CX147" s="133"/>
      <c r="CY147" s="14"/>
    </row>
    <row r="148" spans="1:103">
      <c r="A148" s="83"/>
      <c r="B148" s="83"/>
      <c r="C148" s="83"/>
      <c r="D148" s="85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26"/>
      <c r="AA148" s="271" t="s">
        <v>120</v>
      </c>
      <c r="AB148" s="253"/>
      <c r="AC148" s="254"/>
      <c r="AD148" s="158" t="s">
        <v>44</v>
      </c>
      <c r="AE148" s="117"/>
      <c r="AF148" s="255"/>
      <c r="AG148" s="14"/>
      <c r="AH148" s="186"/>
      <c r="AI148" s="188"/>
      <c r="AJ148" s="188"/>
      <c r="AK148" s="188"/>
      <c r="AL148" s="188"/>
      <c r="AM148" s="188"/>
      <c r="AP148" s="74"/>
      <c r="AQ148" s="67" t="s">
        <v>188</v>
      </c>
      <c r="AR148" s="68" t="s">
        <v>189</v>
      </c>
      <c r="AS148" s="135"/>
      <c r="AT148" s="135"/>
      <c r="AU148" s="135"/>
      <c r="AV148" s="135"/>
      <c r="AW148" s="127"/>
      <c r="AX148" s="127"/>
      <c r="AY148" s="133"/>
      <c r="AZ148" s="133"/>
      <c r="BA148" s="133"/>
      <c r="BB148" s="133"/>
      <c r="BC148" s="166"/>
      <c r="BD148" s="127"/>
      <c r="BE148" s="127"/>
      <c r="BF148" s="142"/>
      <c r="BG148" s="183"/>
      <c r="BH148" s="183"/>
      <c r="BI148" s="133"/>
      <c r="BJ148" s="127"/>
      <c r="BK148" s="127"/>
      <c r="BL148" s="135"/>
      <c r="BM148" s="135"/>
      <c r="BN148" s="135"/>
      <c r="BO148" s="135"/>
      <c r="BP148" s="14"/>
      <c r="BQ148" s="127"/>
      <c r="BR148" s="127"/>
      <c r="BS148" s="133"/>
      <c r="BT148" s="133"/>
      <c r="BU148" s="133"/>
      <c r="BV148" s="133"/>
      <c r="BW148" s="14"/>
      <c r="BX148" s="127"/>
      <c r="BY148" s="127"/>
      <c r="BZ148" s="133"/>
      <c r="CA148" s="133"/>
      <c r="CB148" s="133"/>
      <c r="CC148" s="133"/>
      <c r="CD148" s="13"/>
      <c r="CE148" s="127"/>
      <c r="CF148" s="127"/>
      <c r="CG148" s="135"/>
      <c r="CH148" s="135"/>
      <c r="CI148" s="135"/>
      <c r="CJ148" s="135"/>
      <c r="CK148" s="14"/>
      <c r="CL148" s="127"/>
      <c r="CM148" s="127"/>
      <c r="CN148" s="133"/>
      <c r="CO148" s="133"/>
      <c r="CP148" s="133"/>
      <c r="CQ148" s="133"/>
      <c r="CR148" s="14"/>
      <c r="CS148" s="127"/>
      <c r="CT148" s="127"/>
      <c r="CU148" s="133"/>
      <c r="CV148" s="133"/>
      <c r="CW148" s="133"/>
      <c r="CX148" s="133"/>
      <c r="CY148" s="14"/>
    </row>
    <row r="149" spans="1:103" ht="13.5" thickBot="1">
      <c r="A149" s="83"/>
      <c r="B149" s="83"/>
      <c r="C149" s="83"/>
      <c r="D149" s="83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26"/>
      <c r="AA149" s="271" t="s">
        <v>28</v>
      </c>
      <c r="AB149" s="197"/>
      <c r="AC149" s="254"/>
      <c r="AD149" s="158" t="s">
        <v>45</v>
      </c>
      <c r="AE149" s="117"/>
      <c r="AF149" s="255"/>
      <c r="AG149" s="177"/>
      <c r="AH149" s="189"/>
      <c r="AI149" s="190"/>
      <c r="AJ149" s="189"/>
      <c r="AK149" s="189"/>
      <c r="AL149" s="189"/>
      <c r="AM149" s="189"/>
      <c r="AP149" s="74"/>
      <c r="AQ149" s="69" t="str">
        <f>BN151</f>
        <v/>
      </c>
      <c r="AR149" s="70" t="str">
        <f>BO151</f>
        <v/>
      </c>
      <c r="AS149" s="135"/>
      <c r="AT149" s="135"/>
      <c r="AU149" s="135"/>
      <c r="AV149" s="135"/>
      <c r="AW149" s="127"/>
      <c r="AX149" s="127"/>
      <c r="AY149" s="133"/>
      <c r="AZ149" s="133"/>
      <c r="BA149" s="133"/>
      <c r="BB149" s="133"/>
      <c r="BC149" s="166"/>
      <c r="BD149" s="127"/>
      <c r="BE149" s="127"/>
      <c r="BF149" s="142"/>
      <c r="BG149" s="183"/>
      <c r="BH149" s="183"/>
      <c r="BI149" s="133"/>
      <c r="BJ149" s="127"/>
      <c r="BK149" s="127"/>
      <c r="BL149" s="135"/>
      <c r="BM149" s="135"/>
      <c r="BN149" s="135"/>
      <c r="BO149" s="135"/>
      <c r="BP149" s="14"/>
      <c r="BQ149" s="127"/>
      <c r="BR149" s="127"/>
      <c r="BS149" s="133"/>
      <c r="BT149" s="133"/>
      <c r="BU149" s="133"/>
      <c r="BV149" s="133"/>
      <c r="BW149" s="14"/>
      <c r="BX149" s="127"/>
      <c r="BY149" s="127"/>
      <c r="BZ149" s="133"/>
      <c r="CA149" s="133"/>
      <c r="CB149" s="133"/>
      <c r="CC149" s="133"/>
      <c r="CD149" s="13"/>
      <c r="CE149" s="127"/>
      <c r="CF149" s="127"/>
      <c r="CG149" s="135"/>
      <c r="CH149" s="135"/>
      <c r="CI149" s="135"/>
      <c r="CJ149" s="135"/>
      <c r="CK149" s="14"/>
      <c r="CL149" s="127"/>
      <c r="CM149" s="127"/>
      <c r="CN149" s="133"/>
      <c r="CO149" s="133"/>
      <c r="CP149" s="133"/>
      <c r="CQ149" s="133"/>
      <c r="CR149" s="14"/>
      <c r="CS149" s="127"/>
      <c r="CT149" s="127"/>
      <c r="CU149" s="133"/>
      <c r="CV149" s="133"/>
      <c r="CW149" s="133"/>
      <c r="CX149" s="133"/>
      <c r="CY149" s="14"/>
    </row>
    <row r="150" spans="1:103">
      <c r="A150" s="83"/>
      <c r="B150" s="87"/>
      <c r="C150" s="87"/>
      <c r="D150" s="87"/>
      <c r="E150" s="145"/>
      <c r="F150" s="145"/>
      <c r="G150" s="87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6"/>
      <c r="AA150" s="271" t="s">
        <v>46</v>
      </c>
      <c r="AB150" s="256"/>
      <c r="AC150" s="254"/>
      <c r="AD150" s="158" t="s">
        <v>47</v>
      </c>
      <c r="AE150" s="117"/>
      <c r="AF150" s="255"/>
      <c r="AG150" s="103"/>
      <c r="AH150" s="104"/>
      <c r="AI150" s="16"/>
      <c r="AJ150" s="71"/>
      <c r="AK150" s="71"/>
      <c r="AL150" s="71"/>
      <c r="AM150" s="71"/>
      <c r="AP150" s="454"/>
      <c r="AQ150" s="113" t="s">
        <v>14</v>
      </c>
      <c r="AR150" s="113" t="s">
        <v>13</v>
      </c>
      <c r="AS150" s="485" t="str">
        <f>AS$1</f>
        <v>R</v>
      </c>
      <c r="AT150" s="31" t="str">
        <f t="shared" ref="AT150:AV150" si="140">AT$1</f>
        <v>1Omy</v>
      </c>
      <c r="AU150" s="32" t="str">
        <f t="shared" si="140"/>
        <v>2U</v>
      </c>
      <c r="AV150" s="33" t="str">
        <f t="shared" si="140"/>
        <v>3Ama</v>
      </c>
      <c r="AW150" s="113" t="str">
        <f>AQ150</f>
        <v>Quantity</v>
      </c>
      <c r="AX150" s="113" t="str">
        <f>AR150</f>
        <v>Units</v>
      </c>
      <c r="AY150" s="485">
        <f>AJ145</f>
        <v>0</v>
      </c>
      <c r="AZ150" s="31">
        <f>AK145</f>
        <v>0</v>
      </c>
      <c r="BA150" s="32">
        <f>AL145</f>
        <v>0</v>
      </c>
      <c r="BB150" s="33">
        <f>AM145</f>
        <v>0</v>
      </c>
      <c r="BC150" s="166"/>
      <c r="BD150" s="34" t="s">
        <v>27</v>
      </c>
      <c r="BE150" s="34" t="s">
        <v>28</v>
      </c>
      <c r="BF150" s="35" t="s">
        <v>120</v>
      </c>
      <c r="BG150" s="72" t="s">
        <v>26</v>
      </c>
      <c r="BH150" s="72"/>
      <c r="BI150" s="36" t="s">
        <v>7</v>
      </c>
      <c r="BJ150" s="113" t="str">
        <f>$AQ150</f>
        <v>Quantity</v>
      </c>
      <c r="BK150" s="113" t="str">
        <f>$AR150</f>
        <v>Units</v>
      </c>
      <c r="BL150" s="485" t="str">
        <f>BL$1</f>
        <v>R</v>
      </c>
      <c r="BM150" s="31" t="str">
        <f t="shared" ref="BM150:BO150" si="141">BM$1</f>
        <v>1Omy</v>
      </c>
      <c r="BN150" s="32" t="str">
        <f t="shared" si="141"/>
        <v>2U</v>
      </c>
      <c r="BO150" s="33" t="str">
        <f t="shared" si="141"/>
        <v>3Ama</v>
      </c>
      <c r="BP150" s="191"/>
      <c r="BQ150" s="113" t="str">
        <f>$AQ150</f>
        <v>Quantity</v>
      </c>
      <c r="BR150" s="113" t="str">
        <f>$AR150</f>
        <v>Units</v>
      </c>
      <c r="BS150" s="485" t="str">
        <f>BS$1</f>
        <v>R</v>
      </c>
      <c r="BT150" s="31" t="str">
        <f t="shared" ref="BT150:BV150" si="142">BT$1</f>
        <v>1Omy</v>
      </c>
      <c r="BU150" s="32" t="str">
        <f t="shared" si="142"/>
        <v>2U</v>
      </c>
      <c r="BV150" s="33" t="str">
        <f t="shared" si="142"/>
        <v>3Ama</v>
      </c>
      <c r="BW150" s="191"/>
      <c r="BX150" s="113" t="str">
        <f>$AQ150</f>
        <v>Quantity</v>
      </c>
      <c r="BY150" s="113" t="str">
        <f>$AR150</f>
        <v>Units</v>
      </c>
      <c r="BZ150" s="485" t="str">
        <f>BZ$1</f>
        <v>1-R/U</v>
      </c>
      <c r="CA150" s="31" t="str">
        <f t="shared" ref="CA150:CC150" si="143">CA$1</f>
        <v>1-Omy/R</v>
      </c>
      <c r="CB150" s="32" t="str">
        <f t="shared" si="143"/>
        <v>1-Omy/U</v>
      </c>
      <c r="CC150" s="33" t="str">
        <f t="shared" si="143"/>
        <v>1-ROX/U</v>
      </c>
      <c r="CD150" s="191"/>
      <c r="CE150" s="113" t="str">
        <f>$AQ150</f>
        <v>Quantity</v>
      </c>
      <c r="CF150" s="113" t="str">
        <f>$AR150</f>
        <v>Units</v>
      </c>
      <c r="CG150" s="485" t="str">
        <f>CG$1</f>
        <v>R</v>
      </c>
      <c r="CH150" s="31" t="str">
        <f t="shared" ref="CH150:CJ150" si="144">CH$1</f>
        <v>1Omy</v>
      </c>
      <c r="CI150" s="32" t="str">
        <f t="shared" si="144"/>
        <v>2U</v>
      </c>
      <c r="CJ150" s="33" t="str">
        <f t="shared" si="144"/>
        <v>3Ama</v>
      </c>
      <c r="CK150" s="191"/>
      <c r="CL150" s="113" t="str">
        <f>$AQ150</f>
        <v>Quantity</v>
      </c>
      <c r="CM150" s="113" t="str">
        <f>$AR150</f>
        <v>Units</v>
      </c>
      <c r="CN150" s="485" t="str">
        <f>CN$1</f>
        <v>R</v>
      </c>
      <c r="CO150" s="31" t="str">
        <f t="shared" ref="CO150:CQ150" si="145">CO$1</f>
        <v>1Omy</v>
      </c>
      <c r="CP150" s="32" t="str">
        <f t="shared" si="145"/>
        <v>2U</v>
      </c>
      <c r="CQ150" s="33" t="str">
        <f t="shared" si="145"/>
        <v>3Ama</v>
      </c>
      <c r="CR150" s="191"/>
      <c r="CS150" s="113" t="str">
        <f>$AQ150</f>
        <v>Quantity</v>
      </c>
      <c r="CT150" s="113" t="str">
        <f>$AR150</f>
        <v>Units</v>
      </c>
      <c r="CU150" s="485" t="str">
        <f>CU$1</f>
        <v>1-R/U</v>
      </c>
      <c r="CV150" s="31" t="str">
        <f t="shared" ref="CV150:CX150" si="146">CV$1</f>
        <v>1-Omy/R</v>
      </c>
      <c r="CW150" s="32" t="str">
        <f t="shared" si="146"/>
        <v>1-Omy/U</v>
      </c>
      <c r="CX150" s="33" t="str">
        <f t="shared" si="146"/>
        <v>1-ROX/U</v>
      </c>
      <c r="CY150" s="14"/>
    </row>
    <row r="151" spans="1:103">
      <c r="A151" s="83"/>
      <c r="B151" s="83"/>
      <c r="C151" s="83"/>
      <c r="D151" s="83"/>
      <c r="E151" s="14"/>
      <c r="F151" s="14"/>
      <c r="G151" s="83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16"/>
      <c r="AA151" s="271" t="s">
        <v>48</v>
      </c>
      <c r="AB151" s="257"/>
      <c r="AC151" s="254"/>
      <c r="AD151" s="158" t="s">
        <v>49</v>
      </c>
      <c r="AE151" s="117"/>
      <c r="AF151" s="255"/>
      <c r="AG151" s="105"/>
      <c r="AH151" s="106"/>
      <c r="AI151" s="17"/>
      <c r="AJ151" s="8"/>
      <c r="AK151" s="8"/>
      <c r="AL151" s="8"/>
      <c r="AM151" s="8"/>
      <c r="AP151" s="455" t="str">
        <f>E142</f>
        <v/>
      </c>
      <c r="AQ151" s="488" t="s">
        <v>5</v>
      </c>
      <c r="AR151" s="488" t="s">
        <v>4</v>
      </c>
      <c r="AS151" s="21" t="str">
        <f>IF(ISNUMBER(AJ151),AJ151-($G143*AJ150+$G142),"")</f>
        <v/>
      </c>
      <c r="AT151" s="21" t="str">
        <f>IF(ISNUMBER(AK151),AK151-($G143*AK150+$G142),"")</f>
        <v/>
      </c>
      <c r="AU151" s="21" t="str">
        <f>IF(ISNUMBER(AL151),AL151-($G143*AL150+$G142),"")</f>
        <v/>
      </c>
      <c r="AV151" s="21" t="str">
        <f>IF(ISNUMBER(AM151),AM151-($G143*AM150+$G142),"")</f>
        <v/>
      </c>
      <c r="AW151" s="107">
        <f>$AH150</f>
        <v>0</v>
      </c>
      <c r="AX151" s="107">
        <f>$AI150</f>
        <v>0</v>
      </c>
      <c r="AY151" s="73" t="str">
        <f>IF(ISNUMBER(AJ150),AJ150,"")</f>
        <v/>
      </c>
      <c r="AZ151" s="73" t="str">
        <f>IF(ISNUMBER(AK150),AK150,"")</f>
        <v/>
      </c>
      <c r="BA151" s="73" t="str">
        <f t="shared" ref="BA151:BB151" si="147">IF(ISNUMBER(AL150),AL150,"")</f>
        <v/>
      </c>
      <c r="BB151" s="73" t="str">
        <f t="shared" si="147"/>
        <v/>
      </c>
      <c r="BC151" s="166"/>
      <c r="BD151" s="176" t="str">
        <f>$AA144</f>
        <v>•</v>
      </c>
      <c r="BE151" s="193">
        <f>$D142</f>
        <v>0</v>
      </c>
      <c r="BF151" s="124">
        <f>$B143</f>
        <v>0</v>
      </c>
      <c r="BG151" s="194" t="str">
        <f>$E142</f>
        <v/>
      </c>
      <c r="BH151" s="195"/>
      <c r="BI151" s="196" t="str">
        <f>IF(ISNUMBER($AB153),$AB153,"")</f>
        <v/>
      </c>
      <c r="BJ151" s="489" t="str">
        <f>AH2</f>
        <v>O2 flow per cells</v>
      </c>
      <c r="BK151" s="489" t="str">
        <f>AI2</f>
        <v>pmol/(s*Mill)</v>
      </c>
      <c r="BL151" s="7" t="str">
        <f>IF(ISNUMBER(AS151),AS151/AJ143,"")</f>
        <v/>
      </c>
      <c r="BM151" s="7" t="str">
        <f>IF(ISNUMBER(AT151),AT151/AK143,"")</f>
        <v/>
      </c>
      <c r="BN151" s="7" t="str">
        <f>IF(ISNUMBER(AU151),AU151/AL143,"")</f>
        <v/>
      </c>
      <c r="BO151" s="7" t="str">
        <f>IF(ISNUMBER(AV151),AV151/AM143,"")</f>
        <v/>
      </c>
      <c r="BP151" s="194" t="str">
        <f>$E142</f>
        <v/>
      </c>
      <c r="BQ151" s="6" t="s">
        <v>19</v>
      </c>
      <c r="BR151" s="6" t="s">
        <v>20</v>
      </c>
      <c r="BS151" s="5" t="str">
        <f>IF(ISNUMBER(BL151),BL151/$AQ149,"")</f>
        <v/>
      </c>
      <c r="BT151" s="5" t="str">
        <f>IF(ISNUMBER(BM151),BM151/$AQ149,"")</f>
        <v/>
      </c>
      <c r="BU151" s="5" t="str">
        <f>IF(ISNUMBER(BN151),BN151/$AQ149,"")</f>
        <v/>
      </c>
      <c r="BV151" s="5" t="str">
        <f>IF(ISNUMBER(BO151),BO151/$AQ149,"")</f>
        <v/>
      </c>
      <c r="BW151" s="194" t="str">
        <f>$E142</f>
        <v/>
      </c>
      <c r="BX151" s="6" t="s">
        <v>18</v>
      </c>
      <c r="BY151" s="6" t="s">
        <v>21</v>
      </c>
      <c r="BZ151" s="5" t="str">
        <f>IF(ISNUMBER(BN151),1-BL151/BN151,"")</f>
        <v/>
      </c>
      <c r="CA151" s="5" t="str">
        <f>IF(ISNUMBER(BM151),1-BM151/BL151,"")</f>
        <v/>
      </c>
      <c r="CB151" s="5" t="str">
        <f>IF(ISNUMBER(BM151),1-BM151/BN151,"")</f>
        <v/>
      </c>
      <c r="CC151" s="5" t="str">
        <f>IF(ISNUMBER(BN151),1-BO151/BN151,"")</f>
        <v/>
      </c>
      <c r="CD151" s="194" t="str">
        <f>$E142</f>
        <v/>
      </c>
      <c r="CE151" s="489" t="str">
        <f>AH3</f>
        <v>O2 flow per cells (mt: ROX-corr.)</v>
      </c>
      <c r="CF151" s="489" t="str">
        <f>AI2</f>
        <v>pmol/(s*Mill)</v>
      </c>
      <c r="CG151" s="7" t="str">
        <f>IF(ISNUMBER(BL151),BL151-$AR149,"")</f>
        <v/>
      </c>
      <c r="CH151" s="7" t="str">
        <f t="shared" ref="CH151:CJ151" si="148">IF(ISNUMBER(BM151),BM151-$AR149,"")</f>
        <v/>
      </c>
      <c r="CI151" s="7" t="str">
        <f t="shared" si="148"/>
        <v/>
      </c>
      <c r="CJ151" s="7" t="str">
        <f t="shared" si="148"/>
        <v/>
      </c>
      <c r="CK151" s="194" t="str">
        <f>$E142</f>
        <v/>
      </c>
      <c r="CL151" s="6" t="s">
        <v>3</v>
      </c>
      <c r="CM151" s="6" t="s">
        <v>1</v>
      </c>
      <c r="CN151" s="5" t="str">
        <f>IF(ISNUMBER(CG151),CG151/($AQ149-$AR149),"")</f>
        <v/>
      </c>
      <c r="CO151" s="5" t="str">
        <f t="shared" ref="CO151:CQ151" si="149">IF(ISNUMBER(CH151),CH151/($AQ149-$AR149),"")</f>
        <v/>
      </c>
      <c r="CP151" s="5" t="str">
        <f t="shared" si="149"/>
        <v/>
      </c>
      <c r="CQ151" s="5" t="str">
        <f t="shared" si="149"/>
        <v/>
      </c>
      <c r="CR151" s="194" t="str">
        <f>$E142</f>
        <v/>
      </c>
      <c r="CS151" s="6" t="s">
        <v>2</v>
      </c>
      <c r="CT151" s="6" t="s">
        <v>1</v>
      </c>
      <c r="CU151" s="5" t="str">
        <f>IF(ISNUMBER(CI151),1-CG151/CI151,"")</f>
        <v/>
      </c>
      <c r="CV151" s="5" t="str">
        <f>IF(ISNUMBER(CH151),1-CH151/CG151,"")</f>
        <v/>
      </c>
      <c r="CW151" s="5" t="str">
        <f>IF(ISNUMBER(CH151),1-CH151/CI151,"")</f>
        <v/>
      </c>
      <c r="CX151" s="5" t="str">
        <f>IF(ISNUMBER(CI151),1-CJ151/CI151,"")</f>
        <v/>
      </c>
      <c r="CY151" s="14"/>
    </row>
    <row r="152" spans="1:103">
      <c r="A152" s="83"/>
      <c r="B152" s="83"/>
      <c r="C152" s="83"/>
      <c r="D152" s="83"/>
      <c r="E152" s="83"/>
      <c r="F152" s="83"/>
      <c r="G152" s="83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26"/>
      <c r="AA152" s="272" t="s">
        <v>50</v>
      </c>
      <c r="AB152" s="258"/>
      <c r="AC152" s="259"/>
      <c r="AD152" s="158" t="s">
        <v>178</v>
      </c>
      <c r="AE152" s="256"/>
      <c r="AF152" s="255"/>
      <c r="AG152" s="274"/>
      <c r="AH152" s="275"/>
      <c r="AI152" s="275"/>
      <c r="AJ152" s="276"/>
      <c r="AK152" s="276"/>
      <c r="AL152" s="276"/>
      <c r="AM152" s="276"/>
      <c r="AN152" s="2"/>
      <c r="AO152" s="11"/>
      <c r="AP152" s="74"/>
      <c r="AQ152" s="75"/>
      <c r="AR152" s="75"/>
      <c r="AS152" s="3"/>
      <c r="AT152" s="3"/>
      <c r="AU152" s="3"/>
      <c r="AV152" s="3"/>
      <c r="AW152" s="4"/>
      <c r="AX152" s="4"/>
      <c r="AY152" s="2"/>
      <c r="AZ152" s="2"/>
      <c r="BA152" s="2"/>
      <c r="BB152" s="2"/>
      <c r="BC152" s="76"/>
      <c r="BD152" s="4"/>
      <c r="BE152" s="4"/>
      <c r="BF152" s="75"/>
      <c r="BG152" s="77"/>
      <c r="BH152" s="77"/>
      <c r="BI152" s="2"/>
      <c r="BJ152" s="4"/>
      <c r="BK152" s="4"/>
      <c r="BL152" s="3"/>
      <c r="BM152" s="3"/>
      <c r="BN152" s="3"/>
      <c r="BO152" s="3"/>
      <c r="BP152" s="14"/>
      <c r="BQ152" s="4"/>
      <c r="BR152" s="4"/>
      <c r="BS152" s="2"/>
      <c r="BT152" s="2"/>
      <c r="BU152" s="2"/>
      <c r="BV152" s="2"/>
      <c r="BW152" s="14"/>
      <c r="BX152" s="4"/>
      <c r="BY152" s="4"/>
      <c r="BZ152" s="2"/>
      <c r="CA152" s="2"/>
      <c r="CB152" s="2"/>
      <c r="CC152" s="2"/>
      <c r="CD152" s="13"/>
      <c r="CE152" s="4"/>
      <c r="CF152" s="4"/>
      <c r="CG152" s="3"/>
      <c r="CH152" s="3"/>
      <c r="CI152" s="3"/>
      <c r="CJ152" s="3"/>
      <c r="CK152" s="14"/>
      <c r="CL152" s="4"/>
      <c r="CM152" s="4"/>
      <c r="CN152" s="2"/>
      <c r="CO152" s="2"/>
      <c r="CP152" s="2"/>
      <c r="CQ152" s="2"/>
      <c r="CR152" s="14"/>
      <c r="CS152" s="4"/>
      <c r="CT152" s="4"/>
      <c r="CU152" s="2"/>
      <c r="CV152" s="2"/>
      <c r="CW152" s="2"/>
      <c r="CX152" s="2"/>
      <c r="CY152" s="14"/>
    </row>
    <row r="153" spans="1:103">
      <c r="A153" s="83"/>
      <c r="B153" s="83"/>
      <c r="C153" s="83"/>
      <c r="D153" s="83"/>
      <c r="E153" s="83"/>
      <c r="F153" s="83"/>
      <c r="G153" s="83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26"/>
      <c r="AA153" s="271" t="s">
        <v>51</v>
      </c>
      <c r="AB153" s="260"/>
      <c r="AC153" s="261"/>
      <c r="AD153" s="262" t="s">
        <v>52</v>
      </c>
      <c r="AE153" s="263">
        <v>-2</v>
      </c>
      <c r="AF153" s="255"/>
      <c r="AG153" s="274"/>
      <c r="AH153" s="274"/>
      <c r="AI153" s="274"/>
      <c r="AJ153" s="145"/>
      <c r="AK153" s="145"/>
      <c r="AL153" s="145"/>
      <c r="AM153" s="145"/>
      <c r="AN153" s="133"/>
      <c r="AO153" s="181"/>
      <c r="AP153" s="74"/>
      <c r="AQ153" s="142"/>
      <c r="AR153" s="142"/>
      <c r="AS153" s="135"/>
      <c r="AT153" s="135"/>
      <c r="AU153" s="135"/>
      <c r="AV153" s="135"/>
      <c r="AW153" s="127"/>
      <c r="AX153" s="127"/>
      <c r="AY153" s="133"/>
      <c r="AZ153" s="133"/>
      <c r="BA153" s="133"/>
      <c r="BB153" s="133"/>
      <c r="BC153" s="166"/>
      <c r="BD153" s="127"/>
      <c r="BE153" s="127"/>
      <c r="BF153" s="142"/>
      <c r="BG153" s="183"/>
      <c r="BH153" s="183"/>
      <c r="BI153" s="133"/>
      <c r="BJ153" s="127"/>
      <c r="BK153" s="127"/>
      <c r="BL153" s="135"/>
      <c r="BM153" s="135"/>
      <c r="BN153" s="135"/>
      <c r="BO153" s="135"/>
      <c r="BP153" s="14"/>
      <c r="BQ153" s="127"/>
      <c r="BR153" s="127"/>
      <c r="BS153" s="133"/>
      <c r="BT153" s="133"/>
      <c r="BU153" s="133"/>
      <c r="BV153" s="133"/>
      <c r="BW153" s="14"/>
      <c r="BX153" s="127"/>
      <c r="BY153" s="127"/>
      <c r="BZ153" s="133"/>
      <c r="CA153" s="133"/>
      <c r="CB153" s="133"/>
      <c r="CC153" s="133"/>
      <c r="CD153" s="13"/>
      <c r="CE153" s="127"/>
      <c r="CF153" s="127"/>
      <c r="CG153" s="135"/>
      <c r="CH153" s="135"/>
      <c r="CI153" s="135"/>
      <c r="CJ153" s="135"/>
      <c r="CK153" s="14"/>
      <c r="CL153" s="127"/>
      <c r="CM153" s="127"/>
      <c r="CN153" s="133"/>
      <c r="CO153" s="133"/>
      <c r="CP153" s="133"/>
      <c r="CQ153" s="133"/>
      <c r="CR153" s="14"/>
      <c r="CS153" s="127"/>
      <c r="CT153" s="127"/>
      <c r="CU153" s="133"/>
      <c r="CV153" s="133"/>
      <c r="CW153" s="133"/>
      <c r="CX153" s="133"/>
      <c r="CY153" s="14"/>
    </row>
    <row r="154" spans="1:103" ht="13.5" thickBot="1">
      <c r="A154" s="83"/>
      <c r="B154" s="83"/>
      <c r="C154" s="83"/>
      <c r="D154" s="83"/>
      <c r="E154" s="83"/>
      <c r="F154" s="83"/>
      <c r="G154" s="83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26"/>
      <c r="AA154" s="273" t="s">
        <v>53</v>
      </c>
      <c r="AB154" s="264">
        <v>2</v>
      </c>
      <c r="AC154" s="265" t="s">
        <v>54</v>
      </c>
      <c r="AD154" s="266" t="s">
        <v>55</v>
      </c>
      <c r="AE154" s="267">
        <v>2.5000000000000001E-2</v>
      </c>
      <c r="AF154" s="268"/>
      <c r="AG154" s="274"/>
      <c r="AH154" s="274"/>
      <c r="AI154" s="274"/>
      <c r="AJ154" s="145"/>
      <c r="AK154" s="145"/>
      <c r="AL154" s="145"/>
      <c r="AM154" s="145"/>
      <c r="AN154" s="133"/>
      <c r="AO154" s="181"/>
      <c r="AP154" s="74"/>
      <c r="AQ154" s="142"/>
      <c r="AR154" s="142"/>
      <c r="AS154" s="135"/>
      <c r="AT154" s="135"/>
      <c r="AU154" s="135"/>
      <c r="AV154" s="135"/>
      <c r="AW154" s="127"/>
      <c r="AX154" s="127"/>
      <c r="AY154" s="133"/>
      <c r="AZ154" s="133"/>
      <c r="BA154" s="133"/>
      <c r="BB154" s="133"/>
      <c r="BC154" s="166"/>
      <c r="BD154" s="127"/>
      <c r="BE154" s="127"/>
      <c r="BF154" s="142"/>
      <c r="BG154" s="183"/>
      <c r="BH154" s="183"/>
      <c r="BI154" s="133"/>
      <c r="BJ154" s="127"/>
      <c r="BK154" s="127"/>
      <c r="BL154" s="135"/>
      <c r="BM154" s="135"/>
      <c r="BN154" s="135"/>
      <c r="BO154" s="135"/>
      <c r="BP154" s="14"/>
      <c r="BQ154" s="127"/>
      <c r="BR154" s="127"/>
      <c r="BS154" s="133"/>
      <c r="BT154" s="133"/>
      <c r="BU154" s="133"/>
      <c r="BV154" s="133"/>
      <c r="BW154" s="14"/>
      <c r="BX154" s="127"/>
      <c r="BY154" s="127"/>
      <c r="BZ154" s="133"/>
      <c r="CA154" s="133"/>
      <c r="CB154" s="133"/>
      <c r="CC154" s="133"/>
      <c r="CD154" s="13"/>
      <c r="CE154" s="127"/>
      <c r="CF154" s="127"/>
      <c r="CG154" s="135"/>
      <c r="CH154" s="135"/>
      <c r="CI154" s="135"/>
      <c r="CJ154" s="135"/>
      <c r="CK154" s="14"/>
      <c r="CL154" s="127"/>
      <c r="CM154" s="127"/>
      <c r="CN154" s="133"/>
      <c r="CO154" s="133"/>
      <c r="CP154" s="133"/>
      <c r="CQ154" s="133"/>
      <c r="CR154" s="14"/>
      <c r="CS154" s="127"/>
      <c r="CT154" s="127"/>
      <c r="CU154" s="133"/>
      <c r="CV154" s="133"/>
      <c r="CW154" s="133"/>
      <c r="CX154" s="133"/>
      <c r="CY154" s="14"/>
    </row>
    <row r="155" spans="1:103">
      <c r="A155" s="83"/>
      <c r="B155" s="83"/>
      <c r="C155" s="83"/>
      <c r="D155" s="83"/>
      <c r="E155" s="83"/>
      <c r="F155" s="83"/>
      <c r="G155" s="83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26"/>
      <c r="AH155" s="127"/>
      <c r="AI155" s="127"/>
      <c r="AJ155" s="135"/>
      <c r="AK155" s="135"/>
      <c r="AL155" s="135"/>
      <c r="AM155" s="135"/>
      <c r="AN155" s="133"/>
      <c r="AO155" s="181"/>
      <c r="AP155" s="74"/>
      <c r="AQ155" s="142"/>
      <c r="AR155" s="142"/>
      <c r="AS155" s="135"/>
      <c r="AT155" s="135"/>
      <c r="AU155" s="135"/>
      <c r="AV155" s="135"/>
      <c r="AW155" s="127"/>
      <c r="AX155" s="127"/>
      <c r="AY155" s="133"/>
      <c r="AZ155" s="133"/>
      <c r="BA155" s="133"/>
      <c r="BB155" s="133"/>
      <c r="BC155" s="166"/>
      <c r="BD155" s="127"/>
      <c r="BE155" s="127"/>
      <c r="BF155" s="142"/>
      <c r="BG155" s="183"/>
      <c r="BH155" s="183"/>
      <c r="BI155" s="133"/>
      <c r="BJ155" s="127"/>
      <c r="BK155" s="127"/>
      <c r="BL155" s="135"/>
      <c r="BM155" s="135"/>
      <c r="BN155" s="135"/>
      <c r="BO155" s="135"/>
      <c r="BP155" s="14"/>
      <c r="BQ155" s="127"/>
      <c r="BR155" s="127"/>
      <c r="BS155" s="127"/>
      <c r="BT155" s="127"/>
      <c r="BU155" s="127"/>
      <c r="BV155" s="133"/>
      <c r="BW155" s="14"/>
      <c r="BX155" s="127"/>
      <c r="BY155" s="127"/>
      <c r="BZ155" s="133"/>
      <c r="CA155" s="133"/>
      <c r="CB155" s="133"/>
      <c r="CC155" s="133"/>
      <c r="CD155" s="13"/>
      <c r="CE155" s="127"/>
      <c r="CF155" s="127"/>
      <c r="CG155" s="135"/>
      <c r="CH155" s="135"/>
      <c r="CI155" s="135"/>
      <c r="CJ155" s="135"/>
      <c r="CK155" s="14"/>
      <c r="CL155" s="127"/>
      <c r="CM155" s="127"/>
      <c r="CN155" s="133"/>
      <c r="CO155" s="133"/>
      <c r="CP155" s="133"/>
      <c r="CQ155" s="133"/>
      <c r="CR155" s="14"/>
      <c r="CS155" s="127"/>
      <c r="CT155" s="127"/>
      <c r="CU155" s="133"/>
      <c r="CV155" s="133"/>
      <c r="CW155" s="133"/>
      <c r="CX155" s="133"/>
      <c r="CY155" s="14"/>
    </row>
    <row r="156" spans="1:103">
      <c r="A156" s="83"/>
      <c r="B156" s="83"/>
      <c r="C156" s="83"/>
      <c r="D156" s="83"/>
      <c r="E156" s="83"/>
      <c r="F156" s="83"/>
      <c r="G156" s="83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26"/>
      <c r="AH156" s="127"/>
      <c r="AI156" s="127"/>
      <c r="AJ156" s="135"/>
      <c r="AK156" s="135"/>
      <c r="AL156" s="135"/>
      <c r="AM156" s="135"/>
      <c r="AN156" s="133"/>
      <c r="AO156" s="181"/>
      <c r="AP156" s="74"/>
      <c r="AQ156" s="142"/>
      <c r="AR156" s="142"/>
      <c r="AS156" s="135"/>
      <c r="AT156" s="135"/>
      <c r="AU156" s="135"/>
      <c r="AV156" s="135"/>
      <c r="AW156" s="127"/>
      <c r="AX156" s="127"/>
      <c r="AY156" s="133"/>
      <c r="AZ156" s="133"/>
      <c r="BA156" s="133"/>
      <c r="BB156" s="133"/>
      <c r="BC156" s="166"/>
      <c r="BD156" s="127"/>
      <c r="BE156" s="127"/>
      <c r="BF156" s="142"/>
      <c r="BG156" s="183"/>
      <c r="BH156" s="183"/>
      <c r="BI156" s="133"/>
      <c r="BJ156" s="127"/>
      <c r="BK156" s="127"/>
      <c r="BL156" s="135"/>
      <c r="BM156" s="135"/>
      <c r="BN156" s="135"/>
      <c r="BO156" s="135"/>
      <c r="BP156" s="14"/>
      <c r="BQ156" s="127"/>
      <c r="BR156" s="127"/>
      <c r="BS156" s="127"/>
      <c r="BT156" s="127"/>
      <c r="BU156" s="127"/>
      <c r="BV156" s="133"/>
      <c r="BW156" s="14"/>
      <c r="BX156" s="127"/>
      <c r="BY156" s="127"/>
      <c r="BZ156" s="133"/>
      <c r="CA156" s="133"/>
      <c r="CB156" s="133"/>
      <c r="CC156" s="133"/>
      <c r="CD156" s="13"/>
      <c r="CE156" s="127"/>
      <c r="CF156" s="127"/>
      <c r="CG156" s="135"/>
      <c r="CH156" s="135"/>
      <c r="CI156" s="135"/>
      <c r="CJ156" s="135"/>
      <c r="CK156" s="14"/>
      <c r="CL156" s="127"/>
      <c r="CM156" s="127"/>
      <c r="CN156" s="133"/>
      <c r="CO156" s="133"/>
      <c r="CP156" s="133"/>
      <c r="CQ156" s="133"/>
      <c r="CR156" s="14"/>
      <c r="CS156" s="127"/>
      <c r="CT156" s="127"/>
      <c r="CU156" s="133"/>
      <c r="CV156" s="133"/>
      <c r="CW156" s="133"/>
      <c r="CX156" s="133"/>
      <c r="CY156" s="14"/>
    </row>
    <row r="157" spans="1:103">
      <c r="A157" s="83"/>
      <c r="B157" s="83"/>
      <c r="C157" s="83"/>
      <c r="D157" s="83"/>
      <c r="E157" s="83"/>
      <c r="F157" s="83"/>
      <c r="G157" s="83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AH157" s="127"/>
      <c r="AI157" s="127"/>
      <c r="AJ157" s="135"/>
      <c r="AK157" s="135"/>
      <c r="AL157" s="135"/>
      <c r="AM157" s="135"/>
      <c r="AN157" s="133"/>
      <c r="AO157" s="181"/>
      <c r="AP157" s="74"/>
      <c r="AQ157" s="142"/>
      <c r="AR157" s="142"/>
      <c r="AS157" s="135"/>
      <c r="AT157" s="135"/>
      <c r="AU157" s="135"/>
      <c r="AV157" s="135"/>
      <c r="AW157" s="127"/>
      <c r="AX157" s="127"/>
      <c r="AY157" s="133"/>
      <c r="AZ157" s="133"/>
      <c r="BA157" s="133"/>
      <c r="BB157" s="133"/>
      <c r="BC157" s="166"/>
      <c r="BD157" s="127"/>
      <c r="BE157" s="127"/>
      <c r="BF157" s="142"/>
      <c r="BG157" s="183"/>
      <c r="BH157" s="183"/>
      <c r="BI157" s="133"/>
      <c r="BJ157" s="127"/>
      <c r="BK157" s="127"/>
      <c r="BL157" s="135"/>
      <c r="BM157" s="135"/>
      <c r="BN157" s="135"/>
      <c r="BO157" s="135"/>
      <c r="BP157" s="14"/>
      <c r="BQ157" s="127"/>
      <c r="BR157" s="127"/>
      <c r="BS157" s="127"/>
      <c r="BT157" s="127"/>
      <c r="BU157" s="127"/>
      <c r="BV157" s="133"/>
      <c r="BW157" s="14"/>
      <c r="BX157" s="127"/>
      <c r="BY157" s="127"/>
      <c r="BZ157" s="133"/>
      <c r="CA157" s="133"/>
      <c r="CB157" s="133"/>
      <c r="CC157" s="133"/>
      <c r="CD157" s="13"/>
      <c r="CE157" s="127"/>
      <c r="CF157" s="127"/>
      <c r="CG157" s="135"/>
      <c r="CH157" s="135"/>
      <c r="CI157" s="135"/>
      <c r="CJ157" s="135"/>
      <c r="CK157" s="14"/>
      <c r="CL157" s="127"/>
      <c r="CM157" s="127"/>
      <c r="CN157" s="133"/>
      <c r="CO157" s="133"/>
      <c r="CP157" s="133"/>
      <c r="CQ157" s="133"/>
      <c r="CR157" s="14"/>
      <c r="CS157" s="127"/>
      <c r="CT157" s="127"/>
      <c r="CU157" s="133"/>
      <c r="CV157" s="133"/>
      <c r="CW157" s="133"/>
      <c r="CX157" s="133"/>
      <c r="CY157" s="14"/>
    </row>
    <row r="158" spans="1:103">
      <c r="A158" s="184"/>
      <c r="B158" s="133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26"/>
      <c r="AH158" s="127"/>
      <c r="AI158" s="127"/>
      <c r="AJ158" s="135"/>
      <c r="AK158" s="135"/>
      <c r="AL158" s="135"/>
      <c r="AM158" s="135"/>
      <c r="AN158" s="133"/>
      <c r="AO158" s="181"/>
      <c r="AP158" s="74"/>
      <c r="AQ158" s="142"/>
      <c r="AR158" s="142"/>
      <c r="AS158" s="26" t="str">
        <f>IF(ISNUMBER(AJ158),AJ158-($D151*AJ157+$E151),"")</f>
        <v/>
      </c>
      <c r="AT158" s="26" t="str">
        <f>IF(ISNUMBER(AK158),AK158-($D151*AK157+$E151),"")</f>
        <v/>
      </c>
      <c r="AU158" s="26"/>
      <c r="AV158" s="26" t="str">
        <f>IF(ISNUMBER(AM158),AM158-($D151*AM157+$E151),"")</f>
        <v/>
      </c>
      <c r="AW158" s="127"/>
      <c r="AX158" s="127"/>
      <c r="AY158" s="133"/>
      <c r="AZ158" s="133"/>
      <c r="BA158" s="133"/>
      <c r="BB158" s="133"/>
      <c r="BC158" s="166"/>
      <c r="BD158" s="127"/>
      <c r="BE158" s="127"/>
      <c r="BF158" s="142"/>
      <c r="BG158" s="183"/>
      <c r="BH158" s="183"/>
      <c r="BI158" s="133"/>
      <c r="BJ158" s="127"/>
      <c r="BK158" s="127"/>
      <c r="BL158" s="78" t="str">
        <f>IF(ISNUMBER(AS158),AS158/AJ150,"")</f>
        <v/>
      </c>
      <c r="BM158" s="78" t="str">
        <f>IF(ISNUMBER(AT158),AT158/AK150,"")</f>
        <v/>
      </c>
      <c r="BN158" s="78"/>
      <c r="BO158" s="78" t="str">
        <f>IF(ISNUMBER(AV158),AV158/AM150,"")</f>
        <v/>
      </c>
      <c r="BP158" s="117"/>
      <c r="BQ158" s="141"/>
      <c r="BR158" s="127"/>
      <c r="BS158" s="127"/>
      <c r="BT158" s="127"/>
      <c r="BU158" s="127"/>
      <c r="BV158" s="24"/>
      <c r="BW158" s="117"/>
      <c r="BX158" s="141"/>
      <c r="BY158" s="141"/>
      <c r="BZ158" s="27" t="s">
        <v>0</v>
      </c>
      <c r="CA158" s="24" t="str">
        <f>IF(ISNUMBER(BL158),1-BL158/BM158,"")</f>
        <v/>
      </c>
      <c r="CB158" s="24"/>
      <c r="CC158" s="24"/>
      <c r="CD158" s="197"/>
      <c r="CE158" s="141"/>
      <c r="CF158" s="141"/>
      <c r="CG158" s="147"/>
      <c r="CH158" s="147"/>
      <c r="CI158" s="147"/>
      <c r="CJ158" s="147"/>
      <c r="CK158" s="117"/>
      <c r="CL158" s="141"/>
      <c r="CM158" s="141"/>
      <c r="CN158" s="134"/>
      <c r="CO158" s="134"/>
      <c r="CP158" s="134"/>
      <c r="CQ158" s="134"/>
      <c r="CR158" s="117"/>
      <c r="CS158" s="141"/>
      <c r="CT158" s="141"/>
      <c r="CU158" s="134"/>
      <c r="CV158" s="134"/>
      <c r="CW158" s="134"/>
      <c r="CX158" s="134"/>
      <c r="CY158" s="117"/>
    </row>
    <row r="159" spans="1:103">
      <c r="A159" s="184"/>
      <c r="B159" s="133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26"/>
      <c r="AH159" s="127"/>
      <c r="AI159" s="127"/>
      <c r="AJ159" s="135"/>
      <c r="AK159" s="135"/>
      <c r="AL159" s="135"/>
      <c r="AM159" s="135"/>
      <c r="AN159" s="133"/>
      <c r="AO159" s="181"/>
      <c r="AP159" s="74"/>
      <c r="AQ159" s="142"/>
      <c r="AR159" s="142"/>
      <c r="AS159" s="147"/>
      <c r="AT159" s="147"/>
      <c r="AU159" s="147"/>
      <c r="AV159" s="147"/>
      <c r="AW159" s="127"/>
      <c r="AX159" s="127"/>
      <c r="AY159" s="133"/>
      <c r="AZ159" s="133"/>
      <c r="BA159" s="133"/>
      <c r="BB159" s="133"/>
      <c r="BC159" s="166"/>
      <c r="BD159" s="127"/>
      <c r="BE159" s="127"/>
      <c r="BF159" s="142"/>
      <c r="BG159" s="183"/>
      <c r="BH159" s="183"/>
      <c r="BI159" s="133"/>
      <c r="BJ159" s="127"/>
      <c r="BK159" s="127"/>
      <c r="BL159" s="147"/>
      <c r="BM159" s="147"/>
      <c r="BN159" s="147"/>
      <c r="BO159" s="147"/>
      <c r="BP159" s="117"/>
      <c r="BQ159" s="141"/>
      <c r="BR159" s="127"/>
      <c r="BS159" s="127"/>
      <c r="BT159" s="127"/>
      <c r="BU159" s="127"/>
      <c r="BV159" s="134"/>
      <c r="BW159" s="117"/>
      <c r="BX159" s="141"/>
      <c r="BY159" s="141"/>
      <c r="BZ159" s="134"/>
      <c r="CA159" s="134"/>
      <c r="CB159" s="134"/>
      <c r="CC159" s="134"/>
      <c r="CD159" s="197"/>
      <c r="CE159" s="141"/>
      <c r="CF159" s="141"/>
      <c r="CG159" s="147"/>
      <c r="CH159" s="147"/>
      <c r="CI159" s="147"/>
      <c r="CJ159" s="147"/>
      <c r="CK159" s="117"/>
      <c r="CL159" s="141"/>
      <c r="CM159" s="141"/>
      <c r="CN159" s="134"/>
      <c r="CO159" s="134"/>
      <c r="CP159" s="134"/>
      <c r="CQ159" s="134"/>
      <c r="CR159" s="117"/>
      <c r="CS159" s="141"/>
      <c r="CT159" s="141"/>
      <c r="CU159" s="134"/>
      <c r="CV159" s="134"/>
      <c r="CW159" s="134"/>
      <c r="CX159" s="134"/>
      <c r="CY159" s="117"/>
    </row>
    <row r="160" spans="1:103" ht="13.5" thickBot="1">
      <c r="A160" s="460" t="s">
        <v>68</v>
      </c>
      <c r="B160" s="198" t="str">
        <f>$G$22</f>
        <v>DatLab 7 Template 16-08-02</v>
      </c>
      <c r="C160" s="199"/>
      <c r="D160" s="199"/>
      <c r="E160" s="199"/>
      <c r="F160" s="199"/>
      <c r="G160" s="199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1"/>
      <c r="AA160" s="202"/>
      <c r="AB160" s="202"/>
      <c r="AC160" s="202"/>
      <c r="AD160" s="202"/>
      <c r="AE160" s="202"/>
      <c r="AF160" s="202"/>
      <c r="AG160" s="202"/>
      <c r="AH160" s="12" t="str">
        <f>$B160</f>
        <v>DatLab 7 Template 16-08-02</v>
      </c>
      <c r="AI160" s="161"/>
      <c r="AJ160" s="203"/>
      <c r="AK160" s="203"/>
      <c r="AL160" s="203"/>
      <c r="AM160" s="203"/>
      <c r="AN160" s="204"/>
      <c r="AO160" s="205"/>
      <c r="AP160" s="206"/>
      <c r="AQ160" s="79" t="str">
        <f>$B160</f>
        <v>DatLab 7 Template 16-08-02</v>
      </c>
      <c r="AR160" s="161"/>
      <c r="AS160" s="203"/>
      <c r="AT160" s="203"/>
      <c r="AU160" s="203"/>
      <c r="AV160" s="203"/>
      <c r="AW160" s="161"/>
      <c r="AX160" s="161"/>
      <c r="AY160" s="204"/>
      <c r="AZ160" s="204"/>
      <c r="BA160" s="204"/>
      <c r="BB160" s="204"/>
      <c r="BC160" s="207"/>
      <c r="BD160" s="161"/>
      <c r="BE160" s="161"/>
      <c r="BF160" s="61"/>
      <c r="BG160" s="208"/>
      <c r="BH160" s="208"/>
      <c r="BI160" s="204"/>
      <c r="BJ160" s="79" t="str">
        <f>$B160</f>
        <v>DatLab 7 Template 16-08-02</v>
      </c>
      <c r="BK160" s="161"/>
      <c r="BL160" s="203"/>
      <c r="BM160" s="203"/>
      <c r="BN160" s="203"/>
      <c r="BO160" s="203"/>
      <c r="BP160" s="209"/>
      <c r="BQ160" s="79" t="str">
        <f>$B160</f>
        <v>DatLab 7 Template 16-08-02</v>
      </c>
      <c r="BR160" s="200"/>
      <c r="BS160" s="200"/>
      <c r="BT160" s="200"/>
      <c r="BU160" s="200"/>
      <c r="BV160" s="204"/>
      <c r="BW160" s="209"/>
      <c r="BX160" s="79" t="str">
        <f>$B160</f>
        <v>DatLab 7 Template 16-08-02</v>
      </c>
      <c r="BY160" s="161"/>
      <c r="BZ160" s="204"/>
      <c r="CA160" s="204"/>
      <c r="CB160" s="204"/>
      <c r="CC160" s="204"/>
      <c r="CD160" s="210"/>
      <c r="CE160" s="79" t="str">
        <f>$B160</f>
        <v>DatLab 7 Template 16-08-02</v>
      </c>
      <c r="CF160" s="161"/>
      <c r="CG160" s="203"/>
      <c r="CH160" s="203"/>
      <c r="CI160" s="203"/>
      <c r="CJ160" s="203"/>
      <c r="CK160" s="209"/>
      <c r="CL160" s="79" t="str">
        <f>$B160</f>
        <v>DatLab 7 Template 16-08-02</v>
      </c>
      <c r="CM160" s="161"/>
      <c r="CN160" s="204"/>
      <c r="CO160" s="204"/>
      <c r="CP160" s="204"/>
      <c r="CQ160" s="204"/>
      <c r="CR160" s="209"/>
      <c r="CS160" s="79" t="str">
        <f>$B160</f>
        <v>DatLab 7 Template 16-08-02</v>
      </c>
      <c r="CT160" s="161"/>
      <c r="CU160" s="204"/>
      <c r="CV160" s="204"/>
      <c r="CW160" s="204"/>
      <c r="CX160" s="204"/>
      <c r="CY160" s="209"/>
    </row>
    <row r="161" spans="1:104">
      <c r="A161" s="331" t="s">
        <v>110</v>
      </c>
      <c r="B161" s="285" t="str">
        <f>AA164</f>
        <v>•</v>
      </c>
      <c r="C161" s="277"/>
      <c r="D161" s="30"/>
      <c r="F161" s="55" t="s">
        <v>16</v>
      </c>
      <c r="G161" s="56">
        <f>AC165</f>
        <v>0</v>
      </c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425"/>
      <c r="AC161" s="110"/>
      <c r="AD161" s="110"/>
      <c r="AE161" s="110"/>
      <c r="AF161" s="110"/>
      <c r="AG161" s="110"/>
      <c r="AH161" s="110"/>
      <c r="AI161" s="180" t="s">
        <v>65</v>
      </c>
      <c r="AJ161" s="485" t="str">
        <f>AJ$1</f>
        <v>R</v>
      </c>
      <c r="AK161" s="31" t="str">
        <f t="shared" ref="AK161:AM161" si="150">AK$1</f>
        <v>1Omy</v>
      </c>
      <c r="AL161" s="32" t="str">
        <f t="shared" si="150"/>
        <v>2U</v>
      </c>
      <c r="AM161" s="33" t="str">
        <f t="shared" si="150"/>
        <v>3Ama</v>
      </c>
      <c r="AN161" s="133"/>
      <c r="AO161" s="181"/>
      <c r="AP161" s="74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8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3"/>
      <c r="BR161" s="143"/>
      <c r="BS161" s="143"/>
      <c r="BT161" s="143"/>
      <c r="BU161" s="143"/>
      <c r="BV161" s="143"/>
      <c r="BW161" s="14"/>
      <c r="BY161" s="143"/>
      <c r="BZ161" s="143"/>
      <c r="CA161" s="143"/>
      <c r="CB161" s="143"/>
      <c r="CC161" s="143"/>
      <c r="CD161" s="13"/>
      <c r="CF161" s="143"/>
      <c r="CG161" s="143"/>
      <c r="CH161" s="143"/>
      <c r="CI161" s="143"/>
      <c r="CJ161" s="143"/>
      <c r="CK161" s="13"/>
      <c r="CM161" s="143"/>
      <c r="CN161" s="143"/>
      <c r="CO161" s="143"/>
      <c r="CP161" s="143"/>
      <c r="CQ161" s="143"/>
      <c r="CR161" s="13"/>
      <c r="CT161" s="143"/>
      <c r="CU161" s="143"/>
      <c r="CV161" s="143"/>
      <c r="CW161" s="143"/>
      <c r="CX161" s="143"/>
      <c r="CY161" s="13"/>
    </row>
    <row r="162" spans="1:104">
      <c r="A162" s="452" t="str">
        <f>E162</f>
        <v/>
      </c>
      <c r="B162" s="286" t="s">
        <v>26</v>
      </c>
      <c r="C162" s="88">
        <f>AB167</f>
        <v>0</v>
      </c>
      <c r="D162" s="88">
        <f>AB169</f>
        <v>0</v>
      </c>
      <c r="E162" s="278" t="str">
        <f>IF(ISNUMBER(AB170),AB170+0.01*AB171,"")</f>
        <v/>
      </c>
      <c r="F162" s="279" t="s">
        <v>10</v>
      </c>
      <c r="G162" s="98">
        <f>AE173</f>
        <v>-2</v>
      </c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240" t="str">
        <f>$E162</f>
        <v/>
      </c>
      <c r="AA162" s="176"/>
      <c r="AB162" s="176"/>
      <c r="AC162" s="176"/>
      <c r="AD162" s="176"/>
      <c r="AE162" s="176"/>
      <c r="AF162" s="176"/>
      <c r="AG162" s="176"/>
      <c r="AH162" s="57" t="s">
        <v>215</v>
      </c>
      <c r="AI162" s="58" t="s">
        <v>12</v>
      </c>
      <c r="AJ162" s="182">
        <f>AJ166</f>
        <v>0</v>
      </c>
      <c r="AK162" s="182">
        <f t="shared" ref="AK162:AM162" si="151">AK166</f>
        <v>0</v>
      </c>
      <c r="AL162" s="182">
        <f t="shared" si="151"/>
        <v>0</v>
      </c>
      <c r="AM162" s="182">
        <f t="shared" si="151"/>
        <v>0</v>
      </c>
      <c r="AN162" s="133"/>
      <c r="AO162" s="181"/>
      <c r="AP162" s="74"/>
      <c r="AQ162" s="142"/>
      <c r="AR162" s="142"/>
      <c r="AS162" s="135"/>
      <c r="AT162" s="135"/>
      <c r="AU162" s="135"/>
      <c r="AV162" s="135"/>
      <c r="AW162" s="127"/>
      <c r="AX162" s="127"/>
      <c r="AY162" s="133"/>
      <c r="AZ162" s="133"/>
      <c r="BA162" s="133"/>
      <c r="BB162" s="133"/>
      <c r="BC162" s="166"/>
      <c r="BD162" s="127"/>
      <c r="BE162" s="127"/>
      <c r="BF162" s="142"/>
      <c r="BG162" s="183"/>
      <c r="BH162" s="183"/>
      <c r="BI162" s="133"/>
      <c r="BJ162" s="127"/>
      <c r="BK162" s="127"/>
      <c r="BL162" s="135"/>
      <c r="BM162" s="135"/>
      <c r="BN162" s="135"/>
      <c r="BO162" s="135"/>
      <c r="BP162" s="14"/>
      <c r="BQ162" s="127"/>
      <c r="BR162" s="127"/>
      <c r="BS162" s="133"/>
      <c r="BT162" s="133"/>
      <c r="BU162" s="133"/>
      <c r="BV162" s="133"/>
      <c r="BW162" s="14"/>
      <c r="BX162" s="127"/>
      <c r="BY162" s="127"/>
      <c r="BZ162" s="133"/>
      <c r="CA162" s="133"/>
      <c r="CB162" s="133"/>
      <c r="CC162" s="133"/>
      <c r="CD162" s="13"/>
      <c r="CE162" s="127"/>
      <c r="CF162" s="127"/>
      <c r="CG162" s="135"/>
      <c r="CH162" s="135"/>
      <c r="CI162" s="135"/>
      <c r="CJ162" s="135"/>
      <c r="CK162" s="14"/>
      <c r="CL162" s="127"/>
      <c r="CM162" s="127"/>
      <c r="CN162" s="133"/>
      <c r="CO162" s="133"/>
      <c r="CP162" s="133"/>
      <c r="CQ162" s="133"/>
      <c r="CR162" s="14"/>
      <c r="CS162" s="127"/>
      <c r="CT162" s="127"/>
      <c r="CU162" s="133"/>
      <c r="CV162" s="133"/>
      <c r="CW162" s="133"/>
      <c r="CX162" s="133"/>
      <c r="CY162" s="14"/>
    </row>
    <row r="163" spans="1:104" ht="13.5" thickBot="1">
      <c r="A163" s="457" t="s">
        <v>84</v>
      </c>
      <c r="B163" s="280">
        <f>AB168</f>
        <v>0</v>
      </c>
      <c r="C163" s="281" t="s">
        <v>35</v>
      </c>
      <c r="D163" s="281" t="s">
        <v>181</v>
      </c>
      <c r="E163" s="22">
        <f>E164/G164</f>
        <v>0</v>
      </c>
      <c r="F163" s="279" t="s">
        <v>11</v>
      </c>
      <c r="G163" s="99">
        <f>AE174</f>
        <v>2.5000000000000001E-2</v>
      </c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463" t="s">
        <v>80</v>
      </c>
      <c r="AA163" s="133" t="s">
        <v>83</v>
      </c>
      <c r="AB163" s="51"/>
      <c r="AC163" s="110" t="str">
        <f>$G$3</f>
        <v>DatLab 7</v>
      </c>
      <c r="AD163" s="51"/>
      <c r="AE163" s="51"/>
      <c r="AF163" s="96"/>
      <c r="AG163" s="51"/>
      <c r="AH163" s="59" t="s">
        <v>8</v>
      </c>
      <c r="AI163" s="59" t="s">
        <v>183</v>
      </c>
      <c r="AJ163" s="60">
        <f>$E163-($E163*AJ162/1000)/2</f>
        <v>0</v>
      </c>
      <c r="AK163" s="60">
        <f>$E163-($E163*(SUM(AJ162:AK162))/1000)/2</f>
        <v>0</v>
      </c>
      <c r="AL163" s="60">
        <f>$E163-($E163*(SUM(AJ162:AL162))/1000)/2</f>
        <v>0</v>
      </c>
      <c r="AM163" s="60">
        <f>$E163-($E163*(SUM(AJ162:AM162))/1000)/2</f>
        <v>0</v>
      </c>
      <c r="AN163" s="133"/>
      <c r="AO163" s="181"/>
      <c r="AP163" s="74"/>
      <c r="AQ163" s="142"/>
      <c r="AR163" s="142"/>
      <c r="AS163" s="135"/>
      <c r="AT163" s="135"/>
      <c r="AU163" s="135"/>
      <c r="AV163" s="135"/>
      <c r="AW163" s="127"/>
      <c r="AX163" s="127"/>
      <c r="AY163" s="133"/>
      <c r="AZ163" s="133"/>
      <c r="BA163" s="133"/>
      <c r="BB163" s="133"/>
      <c r="BC163" s="166"/>
      <c r="BD163" s="127"/>
      <c r="BE163" s="127"/>
      <c r="BF163" s="142"/>
      <c r="BG163" s="183"/>
      <c r="BH163" s="183"/>
      <c r="BI163" s="133"/>
      <c r="BJ163" s="127"/>
      <c r="BK163" s="127"/>
      <c r="BL163" s="135"/>
      <c r="BM163" s="135"/>
      <c r="BN163" s="135"/>
      <c r="BO163" s="135"/>
      <c r="BP163" s="14"/>
      <c r="BQ163" s="127"/>
      <c r="BR163" s="127"/>
      <c r="BS163" s="133"/>
      <c r="BT163" s="133"/>
      <c r="BU163" s="133"/>
      <c r="BV163" s="133"/>
      <c r="BW163" s="14"/>
      <c r="BX163" s="127"/>
      <c r="BY163" s="127"/>
      <c r="BZ163" s="133"/>
      <c r="CA163" s="133"/>
      <c r="CB163" s="133"/>
      <c r="CC163" s="133"/>
      <c r="CD163" s="13"/>
      <c r="CE163" s="127"/>
      <c r="CF163" s="127"/>
      <c r="CG163" s="135"/>
      <c r="CH163" s="135"/>
      <c r="CI163" s="135"/>
      <c r="CJ163" s="135"/>
      <c r="CK163" s="14"/>
      <c r="CL163" s="127"/>
      <c r="CM163" s="127"/>
      <c r="CN163" s="133"/>
      <c r="CO163" s="133"/>
      <c r="CP163" s="133"/>
      <c r="CQ163" s="133"/>
      <c r="CR163" s="14"/>
      <c r="CS163" s="127"/>
      <c r="CT163" s="127"/>
      <c r="CU163" s="133"/>
      <c r="CV163" s="133"/>
      <c r="CW163" s="133"/>
      <c r="CX163" s="133"/>
      <c r="CY163" s="14"/>
      <c r="CZ163" s="10" t="s">
        <v>9</v>
      </c>
    </row>
    <row r="164" spans="1:104" ht="14.25" thickTop="1" thickBot="1">
      <c r="A164" s="184"/>
      <c r="B164" s="282">
        <f>AB166</f>
        <v>0</v>
      </c>
      <c r="C164" s="283" t="s">
        <v>7</v>
      </c>
      <c r="D164" s="283" t="s">
        <v>182</v>
      </c>
      <c r="E164" s="100">
        <f>AB173</f>
        <v>0</v>
      </c>
      <c r="F164" s="284" t="s">
        <v>36</v>
      </c>
      <c r="G164" s="62">
        <f>AB174</f>
        <v>2</v>
      </c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241" t="s">
        <v>33</v>
      </c>
      <c r="AA164" s="211" t="s">
        <v>177</v>
      </c>
      <c r="AB164" s="242"/>
      <c r="AC164" s="242"/>
      <c r="AD164" s="242"/>
      <c r="AE164" s="242"/>
      <c r="AF164" s="243"/>
      <c r="AG164" s="117"/>
      <c r="AH164" s="117"/>
      <c r="AI164" s="117"/>
      <c r="AJ164" s="117"/>
      <c r="AK164" s="117"/>
      <c r="AL164" s="117"/>
      <c r="AM164" s="117"/>
      <c r="AP164" s="74"/>
      <c r="AS164" s="135"/>
      <c r="AT164" s="135"/>
      <c r="AU164" s="135"/>
      <c r="AV164" s="135"/>
      <c r="BC164" s="166"/>
      <c r="BD164" s="127"/>
      <c r="BE164" s="127"/>
      <c r="BF164" s="142"/>
      <c r="BG164" s="183"/>
      <c r="BH164" s="183"/>
      <c r="BI164" s="133"/>
      <c r="BJ164" s="127"/>
      <c r="BK164" s="127"/>
      <c r="BL164" s="135"/>
      <c r="BM164" s="135"/>
      <c r="BN164" s="135"/>
      <c r="BO164" s="135"/>
      <c r="BP164" s="14"/>
      <c r="BQ164" s="127"/>
      <c r="BR164" s="127"/>
      <c r="BS164" s="133"/>
      <c r="BT164" s="133"/>
      <c r="BU164" s="133"/>
      <c r="BV164" s="133"/>
      <c r="BW164" s="14"/>
      <c r="BX164" s="127"/>
      <c r="BY164" s="127"/>
      <c r="BZ164" s="133"/>
      <c r="CA164" s="133"/>
      <c r="CB164" s="133"/>
      <c r="CC164" s="133"/>
      <c r="CD164" s="13"/>
      <c r="CE164" s="127"/>
      <c r="CF164" s="127"/>
      <c r="CG164" s="135"/>
      <c r="CH164" s="135"/>
      <c r="CI164" s="135"/>
      <c r="CJ164" s="135"/>
      <c r="CK164" s="14"/>
      <c r="CL164" s="127"/>
      <c r="CM164" s="127"/>
      <c r="CN164" s="133"/>
      <c r="CO164" s="133"/>
      <c r="CP164" s="133"/>
      <c r="CQ164" s="133"/>
      <c r="CR164" s="14"/>
      <c r="CS164" s="127"/>
      <c r="CT164" s="127"/>
      <c r="CU164" s="133"/>
      <c r="CV164" s="133"/>
      <c r="CW164" s="133"/>
      <c r="CX164" s="133"/>
      <c r="CY164" s="14"/>
      <c r="CZ164" s="101" t="s">
        <v>66</v>
      </c>
    </row>
    <row r="165" spans="1:104" ht="13.5" thickBot="1">
      <c r="A165" s="83" t="s">
        <v>69</v>
      </c>
      <c r="B165" s="63"/>
      <c r="C165" s="134"/>
      <c r="D165" s="41"/>
      <c r="E165" s="41"/>
      <c r="F165" s="469" t="s">
        <v>166</v>
      </c>
      <c r="G165" s="469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16"/>
      <c r="AA165" s="269"/>
      <c r="AB165" s="244" t="s">
        <v>56</v>
      </c>
      <c r="AC165" s="245"/>
      <c r="AD165" s="246" t="s">
        <v>37</v>
      </c>
      <c r="AE165" s="247" t="s">
        <v>38</v>
      </c>
      <c r="AF165" s="248"/>
      <c r="AG165" s="102"/>
      <c r="AH165" s="15"/>
      <c r="AI165" s="15"/>
      <c r="AJ165" s="485"/>
      <c r="AK165" s="31"/>
      <c r="AL165" s="32"/>
      <c r="AM165" s="33"/>
      <c r="AN165" s="133"/>
      <c r="AO165" s="181"/>
      <c r="AP165" s="74"/>
      <c r="AS165" s="135"/>
      <c r="AT165" s="135"/>
      <c r="AU165" s="135"/>
      <c r="AV165" s="135"/>
      <c r="AW165" s="127"/>
      <c r="AX165" s="127"/>
      <c r="AY165" s="133"/>
      <c r="AZ165" s="133"/>
      <c r="BA165" s="133"/>
      <c r="BB165" s="133"/>
      <c r="BC165" s="166"/>
      <c r="BD165" s="127"/>
      <c r="BE165" s="127"/>
      <c r="BF165" s="142"/>
      <c r="BG165" s="183"/>
      <c r="BH165" s="183"/>
      <c r="BI165" s="133"/>
      <c r="BJ165" s="127"/>
      <c r="BK165" s="127"/>
      <c r="BL165" s="135"/>
      <c r="BM165" s="135"/>
      <c r="BN165" s="135"/>
      <c r="BO165" s="135"/>
      <c r="BP165" s="14"/>
      <c r="BQ165" s="127"/>
      <c r="BR165" s="127"/>
      <c r="BS165" s="133"/>
      <c r="BT165" s="133"/>
      <c r="BU165" s="133"/>
      <c r="BV165" s="133"/>
      <c r="BW165" s="14"/>
      <c r="BX165" s="127"/>
      <c r="BY165" s="127"/>
      <c r="BZ165" s="133"/>
      <c r="CA165" s="133"/>
      <c r="CB165" s="133"/>
      <c r="CC165" s="133"/>
      <c r="CD165" s="13"/>
      <c r="CE165" s="127"/>
      <c r="CF165" s="127"/>
      <c r="CG165" s="135"/>
      <c r="CH165" s="135"/>
      <c r="CI165" s="135"/>
      <c r="CJ165" s="135"/>
      <c r="CK165" s="14"/>
      <c r="CL165" s="127"/>
      <c r="CM165" s="127"/>
      <c r="CN165" s="133"/>
      <c r="CO165" s="133"/>
      <c r="CP165" s="133"/>
      <c r="CQ165" s="133"/>
      <c r="CR165" s="14"/>
      <c r="CS165" s="127"/>
      <c r="CT165" s="127"/>
      <c r="CU165" s="133"/>
      <c r="CV165" s="133"/>
      <c r="CW165" s="133"/>
      <c r="CX165" s="133"/>
      <c r="CY165" s="14"/>
    </row>
    <row r="166" spans="1:104">
      <c r="A166" s="9" t="s">
        <v>70</v>
      </c>
      <c r="B166" s="83"/>
      <c r="C166" s="13"/>
      <c r="D166" s="185"/>
      <c r="E166" s="8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26"/>
      <c r="AA166" s="270" t="s">
        <v>39</v>
      </c>
      <c r="AB166" s="249"/>
      <c r="AC166" s="250"/>
      <c r="AD166" s="251" t="s">
        <v>40</v>
      </c>
      <c r="AE166" s="247"/>
      <c r="AF166" s="252"/>
      <c r="AG166" s="102"/>
      <c r="AH166" s="186"/>
      <c r="AI166" s="186"/>
      <c r="AJ166" s="133"/>
      <c r="AK166" s="133"/>
      <c r="AL166" s="133"/>
      <c r="AM166" s="133"/>
      <c r="AN166" s="133"/>
      <c r="AO166" s="181"/>
      <c r="AP166" s="74"/>
      <c r="AQ166" s="64" t="s">
        <v>17</v>
      </c>
      <c r="AR166" s="187"/>
      <c r="AS166" s="135"/>
      <c r="AT166" s="135"/>
      <c r="AU166" s="135"/>
      <c r="AV166" s="135"/>
      <c r="AW166" s="127"/>
      <c r="AX166" s="127"/>
      <c r="AY166" s="133"/>
      <c r="AZ166" s="133"/>
      <c r="BA166" s="133"/>
      <c r="BB166" s="133"/>
      <c r="BC166" s="166"/>
      <c r="BD166" s="127"/>
      <c r="BE166" s="127"/>
      <c r="BF166" s="142"/>
      <c r="BG166" s="183"/>
      <c r="BH166" s="183"/>
      <c r="BI166" s="133"/>
      <c r="BJ166" s="127"/>
      <c r="BK166" s="127"/>
      <c r="BL166" s="135"/>
      <c r="BM166" s="135"/>
      <c r="BN166" s="135"/>
      <c r="BO166" s="135"/>
      <c r="BP166" s="14"/>
      <c r="BQ166" s="127"/>
      <c r="BR166" s="127"/>
      <c r="BS166" s="133"/>
      <c r="BT166" s="133"/>
      <c r="BU166" s="133"/>
      <c r="BV166" s="133"/>
      <c r="BW166" s="14"/>
      <c r="BX166" s="127"/>
      <c r="BY166" s="127"/>
      <c r="BZ166" s="133"/>
      <c r="CA166" s="133"/>
      <c r="CB166" s="133"/>
      <c r="CC166" s="133"/>
      <c r="CD166" s="13"/>
      <c r="CE166" s="127"/>
      <c r="CF166" s="127"/>
      <c r="CG166" s="135"/>
      <c r="CH166" s="135"/>
      <c r="CI166" s="135"/>
      <c r="CJ166" s="135"/>
      <c r="CK166" s="14"/>
      <c r="CL166" s="127"/>
      <c r="CM166" s="127"/>
      <c r="CN166" s="133"/>
      <c r="CO166" s="133"/>
      <c r="CP166" s="133"/>
      <c r="CQ166" s="133"/>
      <c r="CR166" s="14"/>
      <c r="CS166" s="127"/>
      <c r="CT166" s="127"/>
      <c r="CU166" s="133"/>
      <c r="CV166" s="133"/>
      <c r="CW166" s="133"/>
      <c r="CX166" s="133"/>
      <c r="CY166" s="14"/>
    </row>
    <row r="167" spans="1:104" ht="13.5" thickBot="1">
      <c r="A167" s="83"/>
      <c r="B167" s="83"/>
      <c r="C167" s="83"/>
      <c r="D167" s="85"/>
      <c r="E167" s="84"/>
      <c r="F167" s="86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26"/>
      <c r="AA167" s="271" t="s">
        <v>41</v>
      </c>
      <c r="AB167" s="253"/>
      <c r="AC167" s="254"/>
      <c r="AD167" s="158" t="s">
        <v>42</v>
      </c>
      <c r="AE167" s="117"/>
      <c r="AF167" s="255"/>
      <c r="AG167" s="14"/>
      <c r="AH167" s="186"/>
      <c r="AI167" s="186"/>
      <c r="AJ167" s="188"/>
      <c r="AK167" s="188"/>
      <c r="AL167" s="188"/>
      <c r="AM167" s="188"/>
      <c r="AN167" s="133"/>
      <c r="AO167" s="181"/>
      <c r="AP167" s="74"/>
      <c r="AQ167" s="65" t="s">
        <v>43</v>
      </c>
      <c r="AR167" s="66"/>
      <c r="AS167" s="135"/>
      <c r="AT167" s="135"/>
      <c r="AU167" s="135"/>
      <c r="AV167" s="135"/>
      <c r="AW167" s="127"/>
      <c r="AX167" s="127"/>
      <c r="AY167" s="133"/>
      <c r="AZ167" s="133"/>
      <c r="BA167" s="133"/>
      <c r="BB167" s="133"/>
      <c r="BC167" s="166"/>
      <c r="BD167" s="127"/>
      <c r="BE167" s="127"/>
      <c r="BF167" s="142"/>
      <c r="BG167" s="183"/>
      <c r="BH167" s="183"/>
      <c r="BI167" s="133"/>
      <c r="BJ167" s="127"/>
      <c r="BK167" s="127"/>
      <c r="BL167" s="135"/>
      <c r="BM167" s="135"/>
      <c r="BN167" s="135"/>
      <c r="BO167" s="135"/>
      <c r="BP167" s="14"/>
      <c r="BQ167" s="127"/>
      <c r="BR167" s="127"/>
      <c r="BS167" s="133"/>
      <c r="BT167" s="133"/>
      <c r="BU167" s="133"/>
      <c r="BV167" s="133"/>
      <c r="BW167" s="14"/>
      <c r="BX167" s="127"/>
      <c r="BY167" s="127"/>
      <c r="BZ167" s="133"/>
      <c r="CA167" s="133"/>
      <c r="CB167" s="133"/>
      <c r="CC167" s="133"/>
      <c r="CD167" s="13"/>
      <c r="CE167" s="127"/>
      <c r="CF167" s="127"/>
      <c r="CG167" s="135"/>
      <c r="CH167" s="135"/>
      <c r="CI167" s="135"/>
      <c r="CJ167" s="135"/>
      <c r="CK167" s="14"/>
      <c r="CL167" s="127"/>
      <c r="CM167" s="127"/>
      <c r="CN167" s="133"/>
      <c r="CO167" s="133"/>
      <c r="CP167" s="133"/>
      <c r="CQ167" s="133"/>
      <c r="CR167" s="14"/>
      <c r="CS167" s="127"/>
      <c r="CT167" s="127"/>
      <c r="CU167" s="133"/>
      <c r="CV167" s="133"/>
      <c r="CW167" s="133"/>
      <c r="CX167" s="133"/>
      <c r="CY167" s="14"/>
    </row>
    <row r="168" spans="1:104">
      <c r="A168" s="83"/>
      <c r="B168" s="83"/>
      <c r="C168" s="83"/>
      <c r="D168" s="85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26"/>
      <c r="AA168" s="271" t="s">
        <v>120</v>
      </c>
      <c r="AB168" s="253"/>
      <c r="AC168" s="254"/>
      <c r="AD168" s="158" t="s">
        <v>44</v>
      </c>
      <c r="AE168" s="117"/>
      <c r="AF168" s="255"/>
      <c r="AG168" s="14"/>
      <c r="AH168" s="186"/>
      <c r="AI168" s="188"/>
      <c r="AJ168" s="188"/>
      <c r="AK168" s="188"/>
      <c r="AL168" s="188"/>
      <c r="AM168" s="188"/>
      <c r="AP168" s="74"/>
      <c r="AQ168" s="67" t="s">
        <v>188</v>
      </c>
      <c r="AR168" s="68" t="s">
        <v>189</v>
      </c>
      <c r="AS168" s="135"/>
      <c r="AT168" s="135"/>
      <c r="AU168" s="135"/>
      <c r="AV168" s="135"/>
      <c r="AW168" s="127"/>
      <c r="AX168" s="127"/>
      <c r="AY168" s="133"/>
      <c r="AZ168" s="133"/>
      <c r="BA168" s="133"/>
      <c r="BB168" s="133"/>
      <c r="BC168" s="166"/>
      <c r="BD168" s="127"/>
      <c r="BE168" s="127"/>
      <c r="BF168" s="142"/>
      <c r="BG168" s="183"/>
      <c r="BH168" s="183"/>
      <c r="BI168" s="133"/>
      <c r="BJ168" s="127"/>
      <c r="BK168" s="127"/>
      <c r="BL168" s="135"/>
      <c r="BM168" s="135"/>
      <c r="BN168" s="135"/>
      <c r="BO168" s="135"/>
      <c r="BP168" s="14"/>
      <c r="BQ168" s="127"/>
      <c r="BR168" s="127"/>
      <c r="BS168" s="133"/>
      <c r="BT168" s="133"/>
      <c r="BU168" s="133"/>
      <c r="BV168" s="133"/>
      <c r="BW168" s="14"/>
      <c r="BX168" s="127"/>
      <c r="BY168" s="127"/>
      <c r="BZ168" s="133"/>
      <c r="CA168" s="133"/>
      <c r="CB168" s="133"/>
      <c r="CC168" s="133"/>
      <c r="CD168" s="13"/>
      <c r="CE168" s="127"/>
      <c r="CF168" s="127"/>
      <c r="CG168" s="135"/>
      <c r="CH168" s="135"/>
      <c r="CI168" s="135"/>
      <c r="CJ168" s="135"/>
      <c r="CK168" s="14"/>
      <c r="CL168" s="127"/>
      <c r="CM168" s="127"/>
      <c r="CN168" s="133"/>
      <c r="CO168" s="133"/>
      <c r="CP168" s="133"/>
      <c r="CQ168" s="133"/>
      <c r="CR168" s="14"/>
      <c r="CS168" s="127"/>
      <c r="CT168" s="127"/>
      <c r="CU168" s="133"/>
      <c r="CV168" s="133"/>
      <c r="CW168" s="133"/>
      <c r="CX168" s="133"/>
      <c r="CY168" s="14"/>
    </row>
    <row r="169" spans="1:104" ht="13.5" thickBot="1">
      <c r="A169" s="83"/>
      <c r="B169" s="83"/>
      <c r="C169" s="83"/>
      <c r="D169" s="83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26"/>
      <c r="AA169" s="271" t="s">
        <v>28</v>
      </c>
      <c r="AB169" s="197"/>
      <c r="AC169" s="254"/>
      <c r="AD169" s="158" t="s">
        <v>45</v>
      </c>
      <c r="AE169" s="117"/>
      <c r="AF169" s="255"/>
      <c r="AG169" s="177"/>
      <c r="AH169" s="189"/>
      <c r="AI169" s="190"/>
      <c r="AJ169" s="189"/>
      <c r="AK169" s="189"/>
      <c r="AL169" s="189"/>
      <c r="AM169" s="189"/>
      <c r="AP169" s="74"/>
      <c r="AQ169" s="69" t="str">
        <f>BN171</f>
        <v/>
      </c>
      <c r="AR169" s="70" t="str">
        <f>BO171</f>
        <v/>
      </c>
      <c r="AS169" s="135"/>
      <c r="AT169" s="135"/>
      <c r="AU169" s="135"/>
      <c r="AV169" s="135"/>
      <c r="AW169" s="127"/>
      <c r="AX169" s="127"/>
      <c r="AY169" s="133"/>
      <c r="AZ169" s="133"/>
      <c r="BA169" s="133"/>
      <c r="BB169" s="133"/>
      <c r="BC169" s="166"/>
      <c r="BD169" s="127"/>
      <c r="BE169" s="127"/>
      <c r="BF169" s="142"/>
      <c r="BG169" s="183"/>
      <c r="BH169" s="183"/>
      <c r="BI169" s="133"/>
      <c r="BJ169" s="127"/>
      <c r="BK169" s="127"/>
      <c r="BL169" s="135"/>
      <c r="BM169" s="135"/>
      <c r="BN169" s="135"/>
      <c r="BO169" s="135"/>
      <c r="BP169" s="14"/>
      <c r="BQ169" s="127"/>
      <c r="BR169" s="127"/>
      <c r="BS169" s="133"/>
      <c r="BT169" s="133"/>
      <c r="BU169" s="133"/>
      <c r="BV169" s="133"/>
      <c r="BW169" s="14"/>
      <c r="BX169" s="127"/>
      <c r="BY169" s="127"/>
      <c r="BZ169" s="133"/>
      <c r="CA169" s="133"/>
      <c r="CB169" s="133"/>
      <c r="CC169" s="133"/>
      <c r="CD169" s="13"/>
      <c r="CE169" s="127"/>
      <c r="CF169" s="127"/>
      <c r="CG169" s="135"/>
      <c r="CH169" s="135"/>
      <c r="CI169" s="135"/>
      <c r="CJ169" s="135"/>
      <c r="CK169" s="14"/>
      <c r="CL169" s="127"/>
      <c r="CM169" s="127"/>
      <c r="CN169" s="133"/>
      <c r="CO169" s="133"/>
      <c r="CP169" s="133"/>
      <c r="CQ169" s="133"/>
      <c r="CR169" s="14"/>
      <c r="CS169" s="127"/>
      <c r="CT169" s="127"/>
      <c r="CU169" s="133"/>
      <c r="CV169" s="133"/>
      <c r="CW169" s="133"/>
      <c r="CX169" s="133"/>
      <c r="CY169" s="14"/>
    </row>
    <row r="170" spans="1:104">
      <c r="A170" s="83"/>
      <c r="B170" s="87"/>
      <c r="C170" s="87"/>
      <c r="D170" s="87"/>
      <c r="E170" s="145"/>
      <c r="F170" s="145"/>
      <c r="G170" s="87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6"/>
      <c r="AA170" s="271" t="s">
        <v>46</v>
      </c>
      <c r="AB170" s="256"/>
      <c r="AC170" s="254"/>
      <c r="AD170" s="158" t="s">
        <v>47</v>
      </c>
      <c r="AE170" s="117"/>
      <c r="AF170" s="255"/>
      <c r="AG170" s="103"/>
      <c r="AH170" s="104"/>
      <c r="AI170" s="16"/>
      <c r="AJ170" s="71"/>
      <c r="AK170" s="71"/>
      <c r="AL170" s="71"/>
      <c r="AM170" s="71"/>
      <c r="AP170" s="454"/>
      <c r="AQ170" s="113" t="s">
        <v>14</v>
      </c>
      <c r="AR170" s="113" t="s">
        <v>13</v>
      </c>
      <c r="AS170" s="485" t="str">
        <f>AS$1</f>
        <v>R</v>
      </c>
      <c r="AT170" s="31" t="str">
        <f t="shared" ref="AT170:AV170" si="152">AT$1</f>
        <v>1Omy</v>
      </c>
      <c r="AU170" s="32" t="str">
        <f t="shared" si="152"/>
        <v>2U</v>
      </c>
      <c r="AV170" s="33" t="str">
        <f t="shared" si="152"/>
        <v>3Ama</v>
      </c>
      <c r="AW170" s="113" t="str">
        <f>AQ170</f>
        <v>Quantity</v>
      </c>
      <c r="AX170" s="113" t="str">
        <f>AR170</f>
        <v>Units</v>
      </c>
      <c r="AY170" s="485">
        <f>AJ165</f>
        <v>0</v>
      </c>
      <c r="AZ170" s="31">
        <f>AK165</f>
        <v>0</v>
      </c>
      <c r="BA170" s="32">
        <f>AL165</f>
        <v>0</v>
      </c>
      <c r="BB170" s="33">
        <f>AM165</f>
        <v>0</v>
      </c>
      <c r="BC170" s="166"/>
      <c r="BD170" s="34" t="s">
        <v>27</v>
      </c>
      <c r="BE170" s="34" t="s">
        <v>28</v>
      </c>
      <c r="BF170" s="35" t="s">
        <v>120</v>
      </c>
      <c r="BG170" s="72" t="s">
        <v>26</v>
      </c>
      <c r="BH170" s="72"/>
      <c r="BI170" s="36" t="s">
        <v>7</v>
      </c>
      <c r="BJ170" s="113" t="str">
        <f>$AQ170</f>
        <v>Quantity</v>
      </c>
      <c r="BK170" s="113" t="str">
        <f>$AR170</f>
        <v>Units</v>
      </c>
      <c r="BL170" s="485" t="str">
        <f>BL$1</f>
        <v>R</v>
      </c>
      <c r="BM170" s="31" t="str">
        <f t="shared" ref="BM170:BO170" si="153">BM$1</f>
        <v>1Omy</v>
      </c>
      <c r="BN170" s="32" t="str">
        <f t="shared" si="153"/>
        <v>2U</v>
      </c>
      <c r="BO170" s="33" t="str">
        <f t="shared" si="153"/>
        <v>3Ama</v>
      </c>
      <c r="BP170" s="191"/>
      <c r="BQ170" s="113" t="str">
        <f>$AQ170</f>
        <v>Quantity</v>
      </c>
      <c r="BR170" s="113" t="str">
        <f>$AR170</f>
        <v>Units</v>
      </c>
      <c r="BS170" s="485" t="str">
        <f>BS$1</f>
        <v>R</v>
      </c>
      <c r="BT170" s="31" t="str">
        <f t="shared" ref="BT170:BV170" si="154">BT$1</f>
        <v>1Omy</v>
      </c>
      <c r="BU170" s="32" t="str">
        <f t="shared" si="154"/>
        <v>2U</v>
      </c>
      <c r="BV170" s="33" t="str">
        <f t="shared" si="154"/>
        <v>3Ama</v>
      </c>
      <c r="BW170" s="191"/>
      <c r="BX170" s="113" t="str">
        <f>$AQ170</f>
        <v>Quantity</v>
      </c>
      <c r="BY170" s="113" t="str">
        <f>$AR170</f>
        <v>Units</v>
      </c>
      <c r="BZ170" s="485" t="str">
        <f>BZ$1</f>
        <v>1-R/U</v>
      </c>
      <c r="CA170" s="31" t="str">
        <f t="shared" ref="CA170:CC170" si="155">CA$1</f>
        <v>1-Omy/R</v>
      </c>
      <c r="CB170" s="32" t="str">
        <f t="shared" si="155"/>
        <v>1-Omy/U</v>
      </c>
      <c r="CC170" s="33" t="str">
        <f t="shared" si="155"/>
        <v>1-ROX/U</v>
      </c>
      <c r="CD170" s="191"/>
      <c r="CE170" s="113" t="str">
        <f>$AQ170</f>
        <v>Quantity</v>
      </c>
      <c r="CF170" s="113" t="str">
        <f>$AR170</f>
        <v>Units</v>
      </c>
      <c r="CG170" s="485" t="str">
        <f>CG$1</f>
        <v>R</v>
      </c>
      <c r="CH170" s="31" t="str">
        <f t="shared" ref="CH170:CJ170" si="156">CH$1</f>
        <v>1Omy</v>
      </c>
      <c r="CI170" s="32" t="str">
        <f t="shared" si="156"/>
        <v>2U</v>
      </c>
      <c r="CJ170" s="33" t="str">
        <f t="shared" si="156"/>
        <v>3Ama</v>
      </c>
      <c r="CK170" s="191"/>
      <c r="CL170" s="113" t="str">
        <f>$AQ170</f>
        <v>Quantity</v>
      </c>
      <c r="CM170" s="113" t="str">
        <f>$AR170</f>
        <v>Units</v>
      </c>
      <c r="CN170" s="485" t="str">
        <f>CN$1</f>
        <v>R</v>
      </c>
      <c r="CO170" s="31" t="str">
        <f t="shared" ref="CO170:CQ170" si="157">CO$1</f>
        <v>1Omy</v>
      </c>
      <c r="CP170" s="32" t="str">
        <f t="shared" si="157"/>
        <v>2U</v>
      </c>
      <c r="CQ170" s="33" t="str">
        <f t="shared" si="157"/>
        <v>3Ama</v>
      </c>
      <c r="CR170" s="191"/>
      <c r="CS170" s="113" t="str">
        <f>$AQ170</f>
        <v>Quantity</v>
      </c>
      <c r="CT170" s="113" t="str">
        <f>$AR170</f>
        <v>Units</v>
      </c>
      <c r="CU170" s="485" t="str">
        <f>CU$1</f>
        <v>1-R/U</v>
      </c>
      <c r="CV170" s="31" t="str">
        <f t="shared" ref="CV170:CX170" si="158">CV$1</f>
        <v>1-Omy/R</v>
      </c>
      <c r="CW170" s="32" t="str">
        <f t="shared" si="158"/>
        <v>1-Omy/U</v>
      </c>
      <c r="CX170" s="33" t="str">
        <f t="shared" si="158"/>
        <v>1-ROX/U</v>
      </c>
      <c r="CY170" s="14"/>
    </row>
    <row r="171" spans="1:104">
      <c r="A171" s="83"/>
      <c r="B171" s="83"/>
      <c r="C171" s="83"/>
      <c r="D171" s="83"/>
      <c r="E171" s="14"/>
      <c r="F171" s="14"/>
      <c r="G171" s="83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16"/>
      <c r="AA171" s="271" t="s">
        <v>48</v>
      </c>
      <c r="AB171" s="257"/>
      <c r="AC171" s="254"/>
      <c r="AD171" s="158" t="s">
        <v>49</v>
      </c>
      <c r="AE171" s="117"/>
      <c r="AF171" s="255"/>
      <c r="AG171" s="105"/>
      <c r="AH171" s="106"/>
      <c r="AI171" s="17"/>
      <c r="AJ171" s="8"/>
      <c r="AK171" s="8"/>
      <c r="AL171" s="8"/>
      <c r="AM171" s="8"/>
      <c r="AP171" s="455" t="str">
        <f>E162</f>
        <v/>
      </c>
      <c r="AQ171" s="488" t="s">
        <v>5</v>
      </c>
      <c r="AR171" s="488" t="s">
        <v>4</v>
      </c>
      <c r="AS171" s="21" t="str">
        <f>IF(ISNUMBER(AJ171),AJ171-($G163*AJ170+$G162),"")</f>
        <v/>
      </c>
      <c r="AT171" s="21" t="str">
        <f>IF(ISNUMBER(AK171),AK171-($G163*AK170+$G162),"")</f>
        <v/>
      </c>
      <c r="AU171" s="21" t="str">
        <f>IF(ISNUMBER(AL171),AL171-($G163*AL170+$G162),"")</f>
        <v/>
      </c>
      <c r="AV171" s="21" t="str">
        <f>IF(ISNUMBER(AM171),AM171-($G163*AM170+$G162),"")</f>
        <v/>
      </c>
      <c r="AW171" s="107">
        <f>$AH170</f>
        <v>0</v>
      </c>
      <c r="AX171" s="107">
        <f>$AI170</f>
        <v>0</v>
      </c>
      <c r="AY171" s="73" t="str">
        <f>IF(ISNUMBER(AJ170),AJ170,"")</f>
        <v/>
      </c>
      <c r="AZ171" s="73" t="str">
        <f>IF(ISNUMBER(AK170),AK170,"")</f>
        <v/>
      </c>
      <c r="BA171" s="73" t="str">
        <f t="shared" ref="BA171:BB171" si="159">IF(ISNUMBER(AL170),AL170,"")</f>
        <v/>
      </c>
      <c r="BB171" s="73" t="str">
        <f t="shared" si="159"/>
        <v/>
      </c>
      <c r="BC171" s="166"/>
      <c r="BD171" s="176" t="str">
        <f>$AA164</f>
        <v>•</v>
      </c>
      <c r="BE171" s="193">
        <f>$D162</f>
        <v>0</v>
      </c>
      <c r="BF171" s="124">
        <f>$B163</f>
        <v>0</v>
      </c>
      <c r="BG171" s="194" t="str">
        <f>$E162</f>
        <v/>
      </c>
      <c r="BH171" s="195"/>
      <c r="BI171" s="196" t="str">
        <f>IF(ISNUMBER($AB173),$AB173,"")</f>
        <v/>
      </c>
      <c r="BJ171" s="489" t="str">
        <f>AH2</f>
        <v>O2 flow per cells</v>
      </c>
      <c r="BK171" s="489" t="str">
        <f>AI2</f>
        <v>pmol/(s*Mill)</v>
      </c>
      <c r="BL171" s="7" t="str">
        <f>IF(ISNUMBER(AS171),AS171/AJ163,"")</f>
        <v/>
      </c>
      <c r="BM171" s="7" t="str">
        <f>IF(ISNUMBER(AT171),AT171/AK163,"")</f>
        <v/>
      </c>
      <c r="BN171" s="7" t="str">
        <f>IF(ISNUMBER(AU171),AU171/AL163,"")</f>
        <v/>
      </c>
      <c r="BO171" s="7" t="str">
        <f>IF(ISNUMBER(AV171),AV171/AM163,"")</f>
        <v/>
      </c>
      <c r="BP171" s="194" t="str">
        <f>$E162</f>
        <v/>
      </c>
      <c r="BQ171" s="6" t="s">
        <v>19</v>
      </c>
      <c r="BR171" s="6" t="s">
        <v>20</v>
      </c>
      <c r="BS171" s="5" t="str">
        <f>IF(ISNUMBER(BL171),BL171/$AQ169,"")</f>
        <v/>
      </c>
      <c r="BT171" s="5" t="str">
        <f>IF(ISNUMBER(BM171),BM171/$AQ169,"")</f>
        <v/>
      </c>
      <c r="BU171" s="5" t="str">
        <f>IF(ISNUMBER(BN171),BN171/$AQ169,"")</f>
        <v/>
      </c>
      <c r="BV171" s="5" t="str">
        <f>IF(ISNUMBER(BO171),BO171/$AQ169,"")</f>
        <v/>
      </c>
      <c r="BW171" s="194" t="str">
        <f>$E162</f>
        <v/>
      </c>
      <c r="BX171" s="6" t="s">
        <v>18</v>
      </c>
      <c r="BY171" s="6" t="s">
        <v>21</v>
      </c>
      <c r="BZ171" s="5" t="str">
        <f>IF(ISNUMBER(BN171),1-BL171/BN171,"")</f>
        <v/>
      </c>
      <c r="CA171" s="5" t="str">
        <f>IF(ISNUMBER(BM171),1-BM171/BL171,"")</f>
        <v/>
      </c>
      <c r="CB171" s="5" t="str">
        <f>IF(ISNUMBER(BM171),1-BM171/BN171,"")</f>
        <v/>
      </c>
      <c r="CC171" s="5" t="str">
        <f>IF(ISNUMBER(BN171),1-BO171/BN171,"")</f>
        <v/>
      </c>
      <c r="CD171" s="194" t="str">
        <f>$E162</f>
        <v/>
      </c>
      <c r="CE171" s="489" t="str">
        <f>AH3</f>
        <v>O2 flow per cells (mt: ROX-corr.)</v>
      </c>
      <c r="CF171" s="489" t="str">
        <f>AI2</f>
        <v>pmol/(s*Mill)</v>
      </c>
      <c r="CG171" s="7" t="str">
        <f>IF(ISNUMBER(BL171),BL171-$AR169,"")</f>
        <v/>
      </c>
      <c r="CH171" s="7" t="str">
        <f t="shared" ref="CH171:CJ171" si="160">IF(ISNUMBER(BM171),BM171-$AR169,"")</f>
        <v/>
      </c>
      <c r="CI171" s="7" t="str">
        <f t="shared" si="160"/>
        <v/>
      </c>
      <c r="CJ171" s="7" t="str">
        <f t="shared" si="160"/>
        <v/>
      </c>
      <c r="CK171" s="194" t="str">
        <f>$E162</f>
        <v/>
      </c>
      <c r="CL171" s="6" t="s">
        <v>3</v>
      </c>
      <c r="CM171" s="6" t="s">
        <v>1</v>
      </c>
      <c r="CN171" s="5" t="str">
        <f>IF(ISNUMBER(CG171),CG171/($AQ169-$AR169),"")</f>
        <v/>
      </c>
      <c r="CO171" s="5" t="str">
        <f t="shared" ref="CO171:CQ171" si="161">IF(ISNUMBER(CH171),CH171/($AQ169-$AR169),"")</f>
        <v/>
      </c>
      <c r="CP171" s="5" t="str">
        <f t="shared" si="161"/>
        <v/>
      </c>
      <c r="CQ171" s="5" t="str">
        <f t="shared" si="161"/>
        <v/>
      </c>
      <c r="CR171" s="194" t="str">
        <f>$E162</f>
        <v/>
      </c>
      <c r="CS171" s="6" t="s">
        <v>2</v>
      </c>
      <c r="CT171" s="6" t="s">
        <v>1</v>
      </c>
      <c r="CU171" s="5" t="str">
        <f>IF(ISNUMBER(CI171),1-CG171/CI171,"")</f>
        <v/>
      </c>
      <c r="CV171" s="5" t="str">
        <f>IF(ISNUMBER(CH171),1-CH171/CG171,"")</f>
        <v/>
      </c>
      <c r="CW171" s="5" t="str">
        <f>IF(ISNUMBER(CH171),1-CH171/CI171,"")</f>
        <v/>
      </c>
      <c r="CX171" s="5" t="str">
        <f>IF(ISNUMBER(CI171),1-CJ171/CI171,"")</f>
        <v/>
      </c>
      <c r="CY171" s="14"/>
    </row>
    <row r="172" spans="1:104">
      <c r="A172" s="83"/>
      <c r="B172" s="83"/>
      <c r="C172" s="83"/>
      <c r="D172" s="83"/>
      <c r="E172" s="83"/>
      <c r="F172" s="83"/>
      <c r="G172" s="83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26"/>
      <c r="AA172" s="272" t="s">
        <v>50</v>
      </c>
      <c r="AB172" s="258"/>
      <c r="AC172" s="259"/>
      <c r="AD172" s="158" t="s">
        <v>178</v>
      </c>
      <c r="AE172" s="256"/>
      <c r="AF172" s="255"/>
      <c r="AG172" s="274"/>
      <c r="AH172" s="275"/>
      <c r="AI172" s="275"/>
      <c r="AJ172" s="276"/>
      <c r="AK172" s="276"/>
      <c r="AL172" s="276"/>
      <c r="AM172" s="276"/>
      <c r="AN172" s="2"/>
      <c r="AO172" s="11"/>
      <c r="AP172" s="74"/>
      <c r="AQ172" s="75"/>
      <c r="AR172" s="75"/>
      <c r="AS172" s="3"/>
      <c r="AT172" s="3"/>
      <c r="AU172" s="3"/>
      <c r="AV172" s="3"/>
      <c r="AW172" s="4"/>
      <c r="AX172" s="4"/>
      <c r="AY172" s="2"/>
      <c r="AZ172" s="2"/>
      <c r="BA172" s="2"/>
      <c r="BB172" s="2"/>
      <c r="BC172" s="76"/>
      <c r="BD172" s="4"/>
      <c r="BE172" s="4"/>
      <c r="BF172" s="75"/>
      <c r="BG172" s="77"/>
      <c r="BH172" s="77"/>
      <c r="BI172" s="2"/>
      <c r="BJ172" s="4"/>
      <c r="BK172" s="4"/>
      <c r="BL172" s="3"/>
      <c r="BM172" s="3"/>
      <c r="BN172" s="3"/>
      <c r="BO172" s="3"/>
      <c r="BP172" s="14"/>
      <c r="BQ172" s="4"/>
      <c r="BR172" s="4"/>
      <c r="BS172" s="2"/>
      <c r="BT172" s="2"/>
      <c r="BU172" s="2"/>
      <c r="BV172" s="2"/>
      <c r="BW172" s="14"/>
      <c r="BX172" s="4"/>
      <c r="BY172" s="4"/>
      <c r="BZ172" s="2"/>
      <c r="CA172" s="2"/>
      <c r="CB172" s="2"/>
      <c r="CC172" s="2"/>
      <c r="CD172" s="13"/>
      <c r="CE172" s="4"/>
      <c r="CF172" s="4"/>
      <c r="CG172" s="3"/>
      <c r="CH172" s="3"/>
      <c r="CI172" s="3"/>
      <c r="CJ172" s="3"/>
      <c r="CK172" s="14"/>
      <c r="CL172" s="4"/>
      <c r="CM172" s="4"/>
      <c r="CN172" s="2"/>
      <c r="CO172" s="2"/>
      <c r="CP172" s="2"/>
      <c r="CQ172" s="2"/>
      <c r="CR172" s="14"/>
      <c r="CS172" s="4"/>
      <c r="CT172" s="4"/>
      <c r="CU172" s="2"/>
      <c r="CV172" s="2"/>
      <c r="CW172" s="2"/>
      <c r="CX172" s="2"/>
      <c r="CY172" s="14"/>
    </row>
    <row r="173" spans="1:104">
      <c r="A173" s="83"/>
      <c r="B173" s="83"/>
      <c r="C173" s="83"/>
      <c r="D173" s="83"/>
      <c r="E173" s="83"/>
      <c r="F173" s="83"/>
      <c r="G173" s="83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26"/>
      <c r="AA173" s="271" t="s">
        <v>51</v>
      </c>
      <c r="AB173" s="260"/>
      <c r="AC173" s="261"/>
      <c r="AD173" s="262" t="s">
        <v>52</v>
      </c>
      <c r="AE173" s="263">
        <v>-2</v>
      </c>
      <c r="AF173" s="255"/>
      <c r="AG173" s="274"/>
      <c r="AH173" s="274"/>
      <c r="AI173" s="274"/>
      <c r="AJ173" s="145"/>
      <c r="AK173" s="145"/>
      <c r="AL173" s="145"/>
      <c r="AM173" s="145"/>
      <c r="AN173" s="133"/>
      <c r="AO173" s="181"/>
      <c r="AP173" s="74"/>
      <c r="AQ173" s="142"/>
      <c r="AR173" s="142"/>
      <c r="AS173" s="135"/>
      <c r="AT173" s="135"/>
      <c r="AU173" s="135"/>
      <c r="AV173" s="135"/>
      <c r="AW173" s="127"/>
      <c r="AX173" s="127"/>
      <c r="AY173" s="133"/>
      <c r="AZ173" s="133"/>
      <c r="BA173" s="133"/>
      <c r="BB173" s="133"/>
      <c r="BC173" s="166"/>
      <c r="BD173" s="127"/>
      <c r="BE173" s="127"/>
      <c r="BF173" s="142"/>
      <c r="BG173" s="183"/>
      <c r="BH173" s="183"/>
      <c r="BI173" s="133"/>
      <c r="BJ173" s="127"/>
      <c r="BK173" s="127"/>
      <c r="BL173" s="135"/>
      <c r="BM173" s="135"/>
      <c r="BN173" s="135"/>
      <c r="BO173" s="135"/>
      <c r="BP173" s="14"/>
      <c r="BQ173" s="127"/>
      <c r="BR173" s="127"/>
      <c r="BS173" s="133"/>
      <c r="BT173" s="133"/>
      <c r="BU173" s="133"/>
      <c r="BV173" s="133"/>
      <c r="BW173" s="14"/>
      <c r="BX173" s="127"/>
      <c r="BY173" s="127"/>
      <c r="BZ173" s="133"/>
      <c r="CA173" s="133"/>
      <c r="CB173" s="133"/>
      <c r="CC173" s="133"/>
      <c r="CD173" s="13"/>
      <c r="CE173" s="127"/>
      <c r="CF173" s="127"/>
      <c r="CG173" s="135"/>
      <c r="CH173" s="135"/>
      <c r="CI173" s="135"/>
      <c r="CJ173" s="135"/>
      <c r="CK173" s="14"/>
      <c r="CL173" s="127"/>
      <c r="CM173" s="127"/>
      <c r="CN173" s="133"/>
      <c r="CO173" s="133"/>
      <c r="CP173" s="133"/>
      <c r="CQ173" s="133"/>
      <c r="CR173" s="14"/>
      <c r="CS173" s="127"/>
      <c r="CT173" s="127"/>
      <c r="CU173" s="133"/>
      <c r="CV173" s="133"/>
      <c r="CW173" s="133"/>
      <c r="CX173" s="133"/>
      <c r="CY173" s="14"/>
    </row>
    <row r="174" spans="1:104" ht="13.5" thickBot="1">
      <c r="A174" s="83"/>
      <c r="B174" s="83"/>
      <c r="C174" s="83"/>
      <c r="D174" s="83"/>
      <c r="E174" s="83"/>
      <c r="F174" s="83"/>
      <c r="G174" s="83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26"/>
      <c r="AA174" s="273" t="s">
        <v>53</v>
      </c>
      <c r="AB174" s="264">
        <v>2</v>
      </c>
      <c r="AC174" s="265" t="s">
        <v>54</v>
      </c>
      <c r="AD174" s="266" t="s">
        <v>55</v>
      </c>
      <c r="AE174" s="267">
        <v>2.5000000000000001E-2</v>
      </c>
      <c r="AF174" s="268"/>
      <c r="AG174" s="274"/>
      <c r="AH174" s="274"/>
      <c r="AI174" s="274"/>
      <c r="AJ174" s="145"/>
      <c r="AK174" s="145"/>
      <c r="AL174" s="145"/>
      <c r="AM174" s="145"/>
      <c r="AN174" s="133"/>
      <c r="AO174" s="181"/>
      <c r="AP174" s="74"/>
      <c r="AQ174" s="142"/>
      <c r="AR174" s="142"/>
      <c r="AS174" s="135"/>
      <c r="AT174" s="135"/>
      <c r="AU174" s="135"/>
      <c r="AV174" s="135"/>
      <c r="AW174" s="127"/>
      <c r="AX174" s="127"/>
      <c r="AY174" s="133"/>
      <c r="AZ174" s="133"/>
      <c r="BA174" s="133"/>
      <c r="BB174" s="133"/>
      <c r="BC174" s="166"/>
      <c r="BD174" s="127"/>
      <c r="BE174" s="127"/>
      <c r="BF174" s="142"/>
      <c r="BG174" s="183"/>
      <c r="BH174" s="183"/>
      <c r="BI174" s="133"/>
      <c r="BJ174" s="127"/>
      <c r="BK174" s="127"/>
      <c r="BL174" s="135"/>
      <c r="BM174" s="135"/>
      <c r="BN174" s="135"/>
      <c r="BO174" s="135"/>
      <c r="BP174" s="14"/>
      <c r="BQ174" s="127"/>
      <c r="BR174" s="127"/>
      <c r="BS174" s="133"/>
      <c r="BT174" s="133"/>
      <c r="BU174" s="133"/>
      <c r="BV174" s="133"/>
      <c r="BW174" s="14"/>
      <c r="BX174" s="127"/>
      <c r="BY174" s="127"/>
      <c r="BZ174" s="133"/>
      <c r="CA174" s="133"/>
      <c r="CB174" s="133"/>
      <c r="CC174" s="133"/>
      <c r="CD174" s="13"/>
      <c r="CE174" s="127"/>
      <c r="CF174" s="127"/>
      <c r="CG174" s="135"/>
      <c r="CH174" s="135"/>
      <c r="CI174" s="135"/>
      <c r="CJ174" s="135"/>
      <c r="CK174" s="14"/>
      <c r="CL174" s="127"/>
      <c r="CM174" s="127"/>
      <c r="CN174" s="133"/>
      <c r="CO174" s="133"/>
      <c r="CP174" s="133"/>
      <c r="CQ174" s="133"/>
      <c r="CR174" s="14"/>
      <c r="CS174" s="127"/>
      <c r="CT174" s="127"/>
      <c r="CU174" s="133"/>
      <c r="CV174" s="133"/>
      <c r="CW174" s="133"/>
      <c r="CX174" s="133"/>
      <c r="CY174" s="14"/>
    </row>
    <row r="175" spans="1:104">
      <c r="A175" s="83"/>
      <c r="B175" s="83"/>
      <c r="C175" s="83"/>
      <c r="D175" s="83"/>
      <c r="E175" s="83"/>
      <c r="F175" s="83"/>
      <c r="G175" s="83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26"/>
      <c r="AH175" s="127"/>
      <c r="AI175" s="127"/>
      <c r="AJ175" s="135"/>
      <c r="AK175" s="135"/>
      <c r="AL175" s="135"/>
      <c r="AM175" s="135"/>
      <c r="AN175" s="133"/>
      <c r="AO175" s="181"/>
      <c r="AP175" s="74"/>
      <c r="AQ175" s="142"/>
      <c r="AR175" s="142"/>
      <c r="AS175" s="135"/>
      <c r="AT175" s="135"/>
      <c r="AU175" s="135"/>
      <c r="AV175" s="135"/>
      <c r="AW175" s="127"/>
      <c r="AX175" s="127"/>
      <c r="AY175" s="133"/>
      <c r="AZ175" s="133"/>
      <c r="BA175" s="133"/>
      <c r="BB175" s="133"/>
      <c r="BC175" s="166"/>
      <c r="BD175" s="127"/>
      <c r="BE175" s="127"/>
      <c r="BF175" s="142"/>
      <c r="BG175" s="183"/>
      <c r="BH175" s="183"/>
      <c r="BI175" s="133"/>
      <c r="BJ175" s="127"/>
      <c r="BK175" s="127"/>
      <c r="BL175" s="135"/>
      <c r="BM175" s="135"/>
      <c r="BN175" s="135"/>
      <c r="BO175" s="135"/>
      <c r="BP175" s="14"/>
      <c r="BQ175" s="127"/>
      <c r="BV175" s="133"/>
      <c r="BW175" s="14"/>
      <c r="BX175" s="127"/>
      <c r="BY175" s="127"/>
      <c r="BZ175" s="133"/>
      <c r="CA175" s="133"/>
      <c r="CB175" s="133"/>
      <c r="CC175" s="133"/>
      <c r="CD175" s="13"/>
      <c r="CE175" s="127"/>
      <c r="CF175" s="127"/>
      <c r="CG175" s="135"/>
      <c r="CH175" s="135"/>
      <c r="CI175" s="135"/>
      <c r="CJ175" s="135"/>
      <c r="CK175" s="14"/>
      <c r="CL175" s="127"/>
      <c r="CM175" s="127"/>
      <c r="CN175" s="133"/>
      <c r="CO175" s="133"/>
      <c r="CP175" s="133"/>
      <c r="CQ175" s="133"/>
      <c r="CR175" s="14"/>
      <c r="CS175" s="127"/>
      <c r="CT175" s="127"/>
      <c r="CU175" s="133"/>
      <c r="CV175" s="133"/>
      <c r="CW175" s="133"/>
      <c r="CX175" s="133"/>
      <c r="CY175" s="14"/>
    </row>
    <row r="176" spans="1:104">
      <c r="A176" s="83"/>
      <c r="B176" s="83"/>
      <c r="C176" s="83"/>
      <c r="D176" s="83"/>
      <c r="E176" s="83"/>
      <c r="F176" s="83"/>
      <c r="G176" s="83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26"/>
      <c r="AH176" s="127"/>
      <c r="AI176" s="127"/>
      <c r="AJ176" s="135"/>
      <c r="AK176" s="135"/>
      <c r="AL176" s="135"/>
      <c r="AM176" s="135"/>
      <c r="AN176" s="133"/>
      <c r="AO176" s="181"/>
      <c r="AP176" s="74"/>
      <c r="AQ176" s="142"/>
      <c r="AR176" s="142"/>
      <c r="AS176" s="135"/>
      <c r="AT176" s="135"/>
      <c r="AU176" s="135"/>
      <c r="AV176" s="135"/>
      <c r="AW176" s="127"/>
      <c r="AX176" s="127"/>
      <c r="AY176" s="133"/>
      <c r="AZ176" s="133"/>
      <c r="BA176" s="133"/>
      <c r="BB176" s="133"/>
      <c r="BC176" s="166"/>
      <c r="BD176" s="127"/>
      <c r="BE176" s="127"/>
      <c r="BF176" s="142"/>
      <c r="BG176" s="183"/>
      <c r="BH176" s="183"/>
      <c r="BI176" s="133"/>
      <c r="BJ176" s="127"/>
      <c r="BK176" s="127"/>
      <c r="BL176" s="135"/>
      <c r="BM176" s="135"/>
      <c r="BN176" s="135"/>
      <c r="BO176" s="135"/>
      <c r="BP176" s="14"/>
      <c r="BQ176" s="127"/>
      <c r="BV176" s="133"/>
      <c r="BW176" s="14"/>
      <c r="BX176" s="127"/>
      <c r="BY176" s="127"/>
      <c r="BZ176" s="133"/>
      <c r="CA176" s="133"/>
      <c r="CB176" s="133"/>
      <c r="CC176" s="133"/>
      <c r="CD176" s="13"/>
      <c r="CE176" s="127"/>
      <c r="CF176" s="127"/>
      <c r="CG176" s="135"/>
      <c r="CH176" s="135"/>
      <c r="CI176" s="135"/>
      <c r="CJ176" s="135"/>
      <c r="CK176" s="14"/>
      <c r="CL176" s="127"/>
      <c r="CM176" s="127"/>
      <c r="CN176" s="133"/>
      <c r="CO176" s="133"/>
      <c r="CP176" s="133"/>
      <c r="CQ176" s="133"/>
      <c r="CR176" s="14"/>
      <c r="CS176" s="127"/>
      <c r="CT176" s="127"/>
      <c r="CU176" s="133"/>
      <c r="CV176" s="133"/>
      <c r="CW176" s="133"/>
      <c r="CX176" s="133"/>
      <c r="CY176" s="14"/>
    </row>
    <row r="177" spans="1:104">
      <c r="A177" s="83"/>
      <c r="B177" s="83"/>
      <c r="C177" s="83"/>
      <c r="D177" s="83"/>
      <c r="E177" s="83"/>
      <c r="F177" s="83"/>
      <c r="G177" s="83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AH177" s="127"/>
      <c r="AI177" s="127"/>
      <c r="AJ177" s="135"/>
      <c r="AK177" s="135"/>
      <c r="AL177" s="135"/>
      <c r="AM177" s="135"/>
      <c r="AN177" s="133"/>
      <c r="AO177" s="181"/>
      <c r="AP177" s="74"/>
      <c r="AQ177" s="142"/>
      <c r="AR177" s="142"/>
      <c r="AS177" s="135"/>
      <c r="AT177" s="135"/>
      <c r="AU177" s="135"/>
      <c r="AV177" s="135"/>
      <c r="AW177" s="127"/>
      <c r="AX177" s="127"/>
      <c r="AY177" s="133"/>
      <c r="AZ177" s="133"/>
      <c r="BA177" s="133"/>
      <c r="BB177" s="133"/>
      <c r="BC177" s="166"/>
      <c r="BD177" s="127"/>
      <c r="BE177" s="127"/>
      <c r="BF177" s="142"/>
      <c r="BG177" s="183"/>
      <c r="BH177" s="183"/>
      <c r="BI177" s="133"/>
      <c r="BJ177" s="127"/>
      <c r="BK177" s="127"/>
      <c r="BL177" s="135"/>
      <c r="BM177" s="135"/>
      <c r="BN177" s="135"/>
      <c r="BO177" s="135"/>
      <c r="BP177" s="14"/>
      <c r="BQ177" s="127"/>
      <c r="BV177" s="133"/>
      <c r="BW177" s="14"/>
      <c r="BX177" s="127"/>
      <c r="BY177" s="127"/>
      <c r="BZ177" s="133"/>
      <c r="CA177" s="133"/>
      <c r="CB177" s="133"/>
      <c r="CC177" s="133"/>
      <c r="CD177" s="13"/>
      <c r="CE177" s="127"/>
      <c r="CF177" s="127"/>
      <c r="CG177" s="135"/>
      <c r="CH177" s="135"/>
      <c r="CI177" s="135"/>
      <c r="CJ177" s="135"/>
      <c r="CK177" s="14"/>
      <c r="CL177" s="127"/>
      <c r="CM177" s="127"/>
      <c r="CN177" s="133"/>
      <c r="CO177" s="133"/>
      <c r="CP177" s="133"/>
      <c r="CQ177" s="133"/>
      <c r="CR177" s="14"/>
      <c r="CS177" s="127"/>
      <c r="CT177" s="127"/>
      <c r="CU177" s="133"/>
      <c r="CV177" s="133"/>
      <c r="CW177" s="133"/>
      <c r="CX177" s="133"/>
      <c r="CY177" s="14"/>
    </row>
    <row r="178" spans="1:104">
      <c r="A178" s="184"/>
      <c r="B178" s="133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26"/>
      <c r="AH178" s="127"/>
      <c r="AI178" s="127"/>
      <c r="AJ178" s="135"/>
      <c r="AK178" s="135"/>
      <c r="AL178" s="135"/>
      <c r="AM178" s="135"/>
      <c r="AN178" s="133"/>
      <c r="AO178" s="181"/>
      <c r="AP178" s="74"/>
      <c r="AQ178" s="142"/>
      <c r="AR178" s="142"/>
      <c r="AS178" s="26" t="str">
        <f>IF(ISNUMBER(AJ178),AJ178-($D171*AJ177+$E171),"")</f>
        <v/>
      </c>
      <c r="AT178" s="26" t="str">
        <f>IF(ISNUMBER(AK178),AK178-($D171*AK177+$E171),"")</f>
        <v/>
      </c>
      <c r="AU178" s="26"/>
      <c r="AV178" s="26" t="str">
        <f>IF(ISNUMBER(AM178),AM178-($D171*AM177+$E171),"")</f>
        <v/>
      </c>
      <c r="AW178" s="127"/>
      <c r="AX178" s="127"/>
      <c r="AY178" s="133"/>
      <c r="AZ178" s="133"/>
      <c r="BA178" s="133"/>
      <c r="BB178" s="133"/>
      <c r="BC178" s="166"/>
      <c r="BD178" s="127"/>
      <c r="BE178" s="127"/>
      <c r="BF178" s="142"/>
      <c r="BG178" s="183"/>
      <c r="BH178" s="183"/>
      <c r="BI178" s="133"/>
      <c r="BJ178" s="127"/>
      <c r="BK178" s="127"/>
      <c r="BL178" s="78" t="str">
        <f>IF(ISNUMBER(AS178),AS178/AJ170,"")</f>
        <v/>
      </c>
      <c r="BM178" s="78" t="str">
        <f>IF(ISNUMBER(AT178),AT178/AK170,"")</f>
        <v/>
      </c>
      <c r="BN178" s="78"/>
      <c r="BO178" s="78" t="str">
        <f>IF(ISNUMBER(AV178),AV178/AM170,"")</f>
        <v/>
      </c>
      <c r="BP178" s="117"/>
      <c r="BQ178" s="141"/>
      <c r="BV178" s="24"/>
      <c r="BW178" s="117"/>
      <c r="BX178" s="141"/>
      <c r="BY178" s="141"/>
      <c r="BZ178" s="27" t="s">
        <v>0</v>
      </c>
      <c r="CA178" s="24" t="str">
        <f>IF(ISNUMBER(BL178),1-BL178/BM178,"")</f>
        <v/>
      </c>
      <c r="CB178" s="24"/>
      <c r="CC178" s="24"/>
      <c r="CD178" s="197"/>
      <c r="CE178" s="141"/>
      <c r="CF178" s="141"/>
      <c r="CG178" s="147"/>
      <c r="CH178" s="147"/>
      <c r="CI178" s="147"/>
      <c r="CJ178" s="147"/>
      <c r="CK178" s="117"/>
      <c r="CL178" s="141"/>
      <c r="CM178" s="141"/>
      <c r="CN178" s="134"/>
      <c r="CO178" s="134"/>
      <c r="CP178" s="134"/>
      <c r="CQ178" s="134"/>
      <c r="CR178" s="117"/>
      <c r="CS178" s="141"/>
      <c r="CT178" s="141"/>
      <c r="CU178" s="134"/>
      <c r="CV178" s="134"/>
      <c r="CW178" s="134"/>
      <c r="CX178" s="134"/>
      <c r="CY178" s="117"/>
    </row>
    <row r="179" spans="1:104">
      <c r="A179" s="184"/>
      <c r="B179" s="133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26"/>
      <c r="AH179" s="127"/>
      <c r="AI179" s="127"/>
      <c r="AJ179" s="135"/>
      <c r="AK179" s="135"/>
      <c r="AL179" s="135"/>
      <c r="AM179" s="135"/>
      <c r="AN179" s="133"/>
      <c r="AO179" s="181"/>
      <c r="AP179" s="74"/>
      <c r="AQ179" s="142"/>
      <c r="AR179" s="142"/>
      <c r="AS179" s="147"/>
      <c r="AT179" s="147"/>
      <c r="AU179" s="147"/>
      <c r="AV179" s="147"/>
      <c r="AW179" s="127"/>
      <c r="AX179" s="127"/>
      <c r="AY179" s="133"/>
      <c r="AZ179" s="133"/>
      <c r="BA179" s="133"/>
      <c r="BB179" s="133"/>
      <c r="BC179" s="166"/>
      <c r="BD179" s="127"/>
      <c r="BE179" s="127"/>
      <c r="BF179" s="142"/>
      <c r="BG179" s="183"/>
      <c r="BH179" s="183"/>
      <c r="BI179" s="133"/>
      <c r="BJ179" s="127"/>
      <c r="BK179" s="127"/>
      <c r="BL179" s="147"/>
      <c r="BM179" s="147"/>
      <c r="BN179" s="147"/>
      <c r="BO179" s="147"/>
      <c r="BP179" s="117"/>
      <c r="BQ179" s="141"/>
      <c r="BV179" s="134"/>
      <c r="BW179" s="117"/>
      <c r="BX179" s="141"/>
      <c r="BY179" s="141"/>
      <c r="BZ179" s="134"/>
      <c r="CA179" s="134"/>
      <c r="CB179" s="134"/>
      <c r="CC179" s="134"/>
      <c r="CD179" s="197"/>
      <c r="CE179" s="141"/>
      <c r="CF179" s="141"/>
      <c r="CG179" s="147"/>
      <c r="CH179" s="147"/>
      <c r="CI179" s="147"/>
      <c r="CJ179" s="147"/>
      <c r="CK179" s="117"/>
      <c r="CL179" s="141"/>
      <c r="CM179" s="141"/>
      <c r="CN179" s="134"/>
      <c r="CO179" s="134"/>
      <c r="CP179" s="134"/>
      <c r="CQ179" s="134"/>
      <c r="CR179" s="117"/>
      <c r="CS179" s="141"/>
      <c r="CT179" s="141"/>
      <c r="CU179" s="134"/>
      <c r="CV179" s="134"/>
      <c r="CW179" s="134"/>
      <c r="CX179" s="134"/>
      <c r="CY179" s="117"/>
    </row>
    <row r="180" spans="1:104" ht="13.5" thickBot="1">
      <c r="A180" s="460" t="s">
        <v>68</v>
      </c>
      <c r="B180" s="198" t="str">
        <f>$G$22</f>
        <v>DatLab 7 Template 16-08-02</v>
      </c>
      <c r="C180" s="199"/>
      <c r="D180" s="199"/>
      <c r="E180" s="199"/>
      <c r="F180" s="199"/>
      <c r="G180" s="199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1"/>
      <c r="AA180" s="202"/>
      <c r="AB180" s="202"/>
      <c r="AC180" s="202"/>
      <c r="AD180" s="202"/>
      <c r="AE180" s="202"/>
      <c r="AF180" s="202"/>
      <c r="AG180" s="202"/>
      <c r="AH180" s="12" t="str">
        <f>$B180</f>
        <v>DatLab 7 Template 16-08-02</v>
      </c>
      <c r="AI180" s="161"/>
      <c r="AJ180" s="203"/>
      <c r="AK180" s="203"/>
      <c r="AL180" s="203"/>
      <c r="AM180" s="203"/>
      <c r="AN180" s="204"/>
      <c r="AO180" s="205"/>
      <c r="AP180" s="206"/>
      <c r="AQ180" s="79" t="str">
        <f>$B180</f>
        <v>DatLab 7 Template 16-08-02</v>
      </c>
      <c r="AR180" s="161"/>
      <c r="AS180" s="203"/>
      <c r="AT180" s="203"/>
      <c r="AU180" s="203"/>
      <c r="AV180" s="203"/>
      <c r="AW180" s="161"/>
      <c r="AX180" s="161"/>
      <c r="AY180" s="204"/>
      <c r="AZ180" s="204"/>
      <c r="BA180" s="204"/>
      <c r="BB180" s="204"/>
      <c r="BC180" s="207"/>
      <c r="BD180" s="161"/>
      <c r="BE180" s="161"/>
      <c r="BF180" s="61"/>
      <c r="BG180" s="208"/>
      <c r="BH180" s="208"/>
      <c r="BI180" s="204"/>
      <c r="BJ180" s="79" t="str">
        <f>$B180</f>
        <v>DatLab 7 Template 16-08-02</v>
      </c>
      <c r="BK180" s="161"/>
      <c r="BL180" s="203"/>
      <c r="BM180" s="203"/>
      <c r="BN180" s="203"/>
      <c r="BO180" s="203"/>
      <c r="BP180" s="209"/>
      <c r="BQ180" s="79" t="str">
        <f>$B180</f>
        <v>DatLab 7 Template 16-08-02</v>
      </c>
      <c r="BR180" s="202"/>
      <c r="BS180" s="199"/>
      <c r="BT180" s="199"/>
      <c r="BU180" s="199"/>
      <c r="BV180" s="204"/>
      <c r="BW180" s="209"/>
      <c r="BX180" s="79" t="str">
        <f>$B180</f>
        <v>DatLab 7 Template 16-08-02</v>
      </c>
      <c r="BY180" s="161"/>
      <c r="BZ180" s="204"/>
      <c r="CA180" s="204"/>
      <c r="CB180" s="204"/>
      <c r="CC180" s="204"/>
      <c r="CD180" s="210"/>
      <c r="CE180" s="79" t="str">
        <f>$B180</f>
        <v>DatLab 7 Template 16-08-02</v>
      </c>
      <c r="CF180" s="161"/>
      <c r="CG180" s="203"/>
      <c r="CH180" s="203"/>
      <c r="CI180" s="203"/>
      <c r="CJ180" s="203"/>
      <c r="CK180" s="209"/>
      <c r="CL180" s="79" t="str">
        <f>$B180</f>
        <v>DatLab 7 Template 16-08-02</v>
      </c>
      <c r="CM180" s="161"/>
      <c r="CN180" s="204"/>
      <c r="CO180" s="204"/>
      <c r="CP180" s="204"/>
      <c r="CQ180" s="204"/>
      <c r="CR180" s="209"/>
      <c r="CS180" s="79" t="str">
        <f>$B180</f>
        <v>DatLab 7 Template 16-08-02</v>
      </c>
      <c r="CT180" s="161"/>
      <c r="CU180" s="204"/>
      <c r="CV180" s="204"/>
      <c r="CW180" s="204"/>
      <c r="CX180" s="204"/>
      <c r="CY180" s="209"/>
    </row>
    <row r="181" spans="1:104">
      <c r="A181" s="331" t="s">
        <v>111</v>
      </c>
      <c r="B181" s="285" t="str">
        <f>AA184</f>
        <v>•</v>
      </c>
      <c r="C181" s="277"/>
      <c r="D181" s="30"/>
      <c r="F181" s="55" t="s">
        <v>16</v>
      </c>
      <c r="G181" s="56">
        <f>AC185</f>
        <v>0</v>
      </c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425"/>
      <c r="AC181" s="110"/>
      <c r="AD181" s="110"/>
      <c r="AE181" s="110"/>
      <c r="AF181" s="110"/>
      <c r="AG181" s="110"/>
      <c r="AH181" s="110"/>
      <c r="AI181" s="180" t="s">
        <v>65</v>
      </c>
      <c r="AJ181" s="485" t="str">
        <f>AJ$1</f>
        <v>R</v>
      </c>
      <c r="AK181" s="31" t="str">
        <f t="shared" ref="AK181:AM181" si="162">AK$1</f>
        <v>1Omy</v>
      </c>
      <c r="AL181" s="32" t="str">
        <f t="shared" si="162"/>
        <v>2U</v>
      </c>
      <c r="AM181" s="33" t="str">
        <f t="shared" si="162"/>
        <v>3Ama</v>
      </c>
      <c r="AN181" s="133"/>
      <c r="AO181" s="181"/>
      <c r="AP181" s="74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8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3"/>
      <c r="BR181" s="143"/>
      <c r="BS181" s="143"/>
      <c r="BT181" s="143"/>
      <c r="BU181" s="143"/>
      <c r="BV181" s="143"/>
      <c r="BW181" s="14"/>
      <c r="BY181" s="143"/>
      <c r="BZ181" s="143"/>
      <c r="CA181" s="143"/>
      <c r="CB181" s="143"/>
      <c r="CC181" s="143"/>
      <c r="CD181" s="13"/>
      <c r="CF181" s="143"/>
      <c r="CG181" s="143"/>
      <c r="CH181" s="143"/>
      <c r="CI181" s="143"/>
      <c r="CJ181" s="143"/>
      <c r="CK181" s="13"/>
      <c r="CM181" s="143"/>
      <c r="CN181" s="143"/>
      <c r="CO181" s="143"/>
      <c r="CP181" s="143"/>
      <c r="CQ181" s="143"/>
      <c r="CR181" s="13"/>
      <c r="CT181" s="143"/>
      <c r="CU181" s="143"/>
      <c r="CV181" s="143"/>
      <c r="CW181" s="143"/>
      <c r="CX181" s="143"/>
      <c r="CY181" s="13"/>
    </row>
    <row r="182" spans="1:104">
      <c r="A182" s="452" t="str">
        <f>E182</f>
        <v/>
      </c>
      <c r="B182" s="286" t="s">
        <v>26</v>
      </c>
      <c r="C182" s="88">
        <f>AB187</f>
        <v>0</v>
      </c>
      <c r="D182" s="88">
        <f>AB189</f>
        <v>0</v>
      </c>
      <c r="E182" s="278" t="str">
        <f>IF(ISNUMBER(AB190),AB190+0.01*AB191,"")</f>
        <v/>
      </c>
      <c r="F182" s="279" t="s">
        <v>10</v>
      </c>
      <c r="G182" s="98">
        <f>AE193</f>
        <v>-2</v>
      </c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240" t="str">
        <f>$E182</f>
        <v/>
      </c>
      <c r="AA182" s="176"/>
      <c r="AB182" s="176"/>
      <c r="AC182" s="176"/>
      <c r="AD182" s="176"/>
      <c r="AE182" s="176"/>
      <c r="AF182" s="176"/>
      <c r="AG182" s="176"/>
      <c r="AH182" s="57" t="s">
        <v>215</v>
      </c>
      <c r="AI182" s="58" t="s">
        <v>12</v>
      </c>
      <c r="AJ182" s="182">
        <f>AJ186</f>
        <v>0</v>
      </c>
      <c r="AK182" s="182">
        <f t="shared" ref="AK182:AM182" si="163">AK186</f>
        <v>0</v>
      </c>
      <c r="AL182" s="182">
        <f t="shared" si="163"/>
        <v>0</v>
      </c>
      <c r="AM182" s="182">
        <f t="shared" si="163"/>
        <v>0</v>
      </c>
      <c r="AN182" s="133"/>
      <c r="AO182" s="181"/>
      <c r="AP182" s="74"/>
      <c r="AQ182" s="142"/>
      <c r="AR182" s="142"/>
      <c r="AS182" s="135"/>
      <c r="AT182" s="135"/>
      <c r="AU182" s="135"/>
      <c r="AV182" s="135"/>
      <c r="AW182" s="127"/>
      <c r="AX182" s="127"/>
      <c r="AY182" s="133"/>
      <c r="AZ182" s="133"/>
      <c r="BA182" s="133"/>
      <c r="BB182" s="133"/>
      <c r="BC182" s="166"/>
      <c r="BD182" s="127"/>
      <c r="BE182" s="127"/>
      <c r="BF182" s="142"/>
      <c r="BG182" s="183"/>
      <c r="BH182" s="183"/>
      <c r="BI182" s="133"/>
      <c r="BJ182" s="127"/>
      <c r="BK182" s="127"/>
      <c r="BL182" s="135"/>
      <c r="BM182" s="135"/>
      <c r="BN182" s="135"/>
      <c r="BO182" s="135"/>
      <c r="BP182" s="14"/>
      <c r="BQ182" s="127"/>
      <c r="BR182" s="127"/>
      <c r="BS182" s="133"/>
      <c r="BT182" s="133"/>
      <c r="BU182" s="133"/>
      <c r="BV182" s="133"/>
      <c r="BW182" s="14"/>
      <c r="BX182" s="127"/>
      <c r="BY182" s="127"/>
      <c r="BZ182" s="133"/>
      <c r="CA182" s="133"/>
      <c r="CB182" s="133"/>
      <c r="CC182" s="133"/>
      <c r="CD182" s="13"/>
      <c r="CE182" s="127"/>
      <c r="CF182" s="127"/>
      <c r="CG182" s="135"/>
      <c r="CH182" s="135"/>
      <c r="CI182" s="135"/>
      <c r="CJ182" s="135"/>
      <c r="CK182" s="14"/>
      <c r="CL182" s="127"/>
      <c r="CM182" s="127"/>
      <c r="CN182" s="133"/>
      <c r="CO182" s="133"/>
      <c r="CP182" s="133"/>
      <c r="CQ182" s="133"/>
      <c r="CR182" s="14"/>
      <c r="CS182" s="127"/>
      <c r="CT182" s="127"/>
      <c r="CU182" s="133"/>
      <c r="CV182" s="133"/>
      <c r="CW182" s="133"/>
      <c r="CX182" s="133"/>
      <c r="CY182" s="14"/>
    </row>
    <row r="183" spans="1:104" ht="13.5" thickBot="1">
      <c r="A183" s="457" t="s">
        <v>84</v>
      </c>
      <c r="B183" s="280">
        <f>AB188</f>
        <v>0</v>
      </c>
      <c r="C183" s="281" t="s">
        <v>35</v>
      </c>
      <c r="D183" s="281" t="s">
        <v>181</v>
      </c>
      <c r="E183" s="22">
        <f>E184/G184</f>
        <v>0</v>
      </c>
      <c r="F183" s="279" t="s">
        <v>11</v>
      </c>
      <c r="G183" s="99">
        <f>AE194</f>
        <v>2.5000000000000001E-2</v>
      </c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463" t="s">
        <v>80</v>
      </c>
      <c r="AA183" s="133" t="s">
        <v>83</v>
      </c>
      <c r="AB183" s="51"/>
      <c r="AC183" s="110" t="str">
        <f>$G$3</f>
        <v>DatLab 7</v>
      </c>
      <c r="AD183" s="51"/>
      <c r="AE183" s="51"/>
      <c r="AF183" s="96"/>
      <c r="AG183" s="51"/>
      <c r="AH183" s="59" t="s">
        <v>8</v>
      </c>
      <c r="AI183" s="59" t="s">
        <v>183</v>
      </c>
      <c r="AJ183" s="60">
        <f>$E183-($E183*AJ182/1000)/2</f>
        <v>0</v>
      </c>
      <c r="AK183" s="60">
        <f>$E183-($E183*(SUM(AJ182:AK182))/1000)/2</f>
        <v>0</v>
      </c>
      <c r="AL183" s="60">
        <f>$E183-($E183*(SUM(AJ182:AL182))/1000)/2</f>
        <v>0</v>
      </c>
      <c r="AM183" s="60">
        <f>$E183-($E183*(SUM(AJ182:AM182))/1000)/2</f>
        <v>0</v>
      </c>
      <c r="AN183" s="133"/>
      <c r="AO183" s="181"/>
      <c r="AP183" s="74"/>
      <c r="AQ183" s="142"/>
      <c r="AR183" s="142"/>
      <c r="AS183" s="135"/>
      <c r="AT183" s="135"/>
      <c r="AU183" s="135"/>
      <c r="AV183" s="135"/>
      <c r="AW183" s="127"/>
      <c r="AX183" s="127"/>
      <c r="AY183" s="133"/>
      <c r="AZ183" s="133"/>
      <c r="BA183" s="133"/>
      <c r="BB183" s="133"/>
      <c r="BC183" s="166"/>
      <c r="BD183" s="127"/>
      <c r="BE183" s="127"/>
      <c r="BF183" s="142"/>
      <c r="BG183" s="183"/>
      <c r="BH183" s="183"/>
      <c r="BI183" s="133"/>
      <c r="BJ183" s="127"/>
      <c r="BK183" s="127"/>
      <c r="BL183" s="135"/>
      <c r="BM183" s="135"/>
      <c r="BN183" s="135"/>
      <c r="BO183" s="135"/>
      <c r="BP183" s="14"/>
      <c r="BQ183" s="127"/>
      <c r="BR183" s="127"/>
      <c r="BS183" s="133"/>
      <c r="BT183" s="133"/>
      <c r="BU183" s="133"/>
      <c r="BV183" s="133"/>
      <c r="BW183" s="14"/>
      <c r="BX183" s="127"/>
      <c r="BY183" s="127"/>
      <c r="BZ183" s="133"/>
      <c r="CA183" s="133"/>
      <c r="CB183" s="133"/>
      <c r="CC183" s="133"/>
      <c r="CD183" s="13"/>
      <c r="CE183" s="127"/>
      <c r="CF183" s="127"/>
      <c r="CG183" s="135"/>
      <c r="CH183" s="135"/>
      <c r="CI183" s="135"/>
      <c r="CJ183" s="135"/>
      <c r="CK183" s="14"/>
      <c r="CL183" s="127"/>
      <c r="CM183" s="127"/>
      <c r="CN183" s="133"/>
      <c r="CO183" s="133"/>
      <c r="CP183" s="133"/>
      <c r="CQ183" s="133"/>
      <c r="CR183" s="14"/>
      <c r="CS183" s="127"/>
      <c r="CT183" s="127"/>
      <c r="CU183" s="133"/>
      <c r="CV183" s="133"/>
      <c r="CW183" s="133"/>
      <c r="CX183" s="133"/>
      <c r="CY183" s="14"/>
      <c r="CZ183" s="10" t="s">
        <v>9</v>
      </c>
    </row>
    <row r="184" spans="1:104" ht="14.25" thickTop="1" thickBot="1">
      <c r="A184" s="184"/>
      <c r="B184" s="282">
        <f>AB186</f>
        <v>0</v>
      </c>
      <c r="C184" s="283" t="s">
        <v>7</v>
      </c>
      <c r="D184" s="283" t="s">
        <v>182</v>
      </c>
      <c r="E184" s="100">
        <f>AB193</f>
        <v>0</v>
      </c>
      <c r="F184" s="284" t="s">
        <v>36</v>
      </c>
      <c r="G184" s="62">
        <f>AB194</f>
        <v>2</v>
      </c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241" t="s">
        <v>33</v>
      </c>
      <c r="AA184" s="211" t="s">
        <v>177</v>
      </c>
      <c r="AB184" s="242"/>
      <c r="AC184" s="242"/>
      <c r="AD184" s="242"/>
      <c r="AE184" s="242"/>
      <c r="AF184" s="243"/>
      <c r="AG184" s="117"/>
      <c r="AH184" s="117"/>
      <c r="AI184" s="117"/>
      <c r="AJ184" s="117"/>
      <c r="AK184" s="117"/>
      <c r="AL184" s="117"/>
      <c r="AM184" s="117"/>
      <c r="AP184" s="74"/>
      <c r="AS184" s="135"/>
      <c r="AT184" s="135"/>
      <c r="AU184" s="135"/>
      <c r="AV184" s="135"/>
      <c r="BC184" s="166"/>
      <c r="BD184" s="127"/>
      <c r="BE184" s="127"/>
      <c r="BF184" s="142"/>
      <c r="BG184" s="183"/>
      <c r="BH184" s="183"/>
      <c r="BI184" s="133"/>
      <c r="BJ184" s="127"/>
      <c r="BK184" s="127"/>
      <c r="BL184" s="135"/>
      <c r="BM184" s="135"/>
      <c r="BN184" s="135"/>
      <c r="BO184" s="135"/>
      <c r="BP184" s="14"/>
      <c r="BQ184" s="127"/>
      <c r="BR184" s="127"/>
      <c r="BS184" s="133"/>
      <c r="BT184" s="133"/>
      <c r="BU184" s="133"/>
      <c r="BV184" s="133"/>
      <c r="BW184" s="14"/>
      <c r="BX184" s="127"/>
      <c r="BY184" s="127"/>
      <c r="BZ184" s="133"/>
      <c r="CA184" s="133"/>
      <c r="CB184" s="133"/>
      <c r="CC184" s="133"/>
      <c r="CD184" s="13"/>
      <c r="CE184" s="127"/>
      <c r="CF184" s="127"/>
      <c r="CG184" s="135"/>
      <c r="CH184" s="135"/>
      <c r="CI184" s="135"/>
      <c r="CJ184" s="135"/>
      <c r="CK184" s="14"/>
      <c r="CL184" s="127"/>
      <c r="CM184" s="127"/>
      <c r="CN184" s="133"/>
      <c r="CO184" s="133"/>
      <c r="CP184" s="133"/>
      <c r="CQ184" s="133"/>
      <c r="CR184" s="14"/>
      <c r="CS184" s="127"/>
      <c r="CT184" s="127"/>
      <c r="CU184" s="133"/>
      <c r="CV184" s="133"/>
      <c r="CW184" s="133"/>
      <c r="CX184" s="133"/>
      <c r="CY184" s="14"/>
      <c r="CZ184" s="101" t="s">
        <v>66</v>
      </c>
    </row>
    <row r="185" spans="1:104" ht="13.5" thickBot="1">
      <c r="A185" s="83" t="s">
        <v>69</v>
      </c>
      <c r="B185" s="63"/>
      <c r="C185" s="134"/>
      <c r="D185" s="41"/>
      <c r="E185" s="41"/>
      <c r="F185" s="469" t="s">
        <v>166</v>
      </c>
      <c r="G185" s="469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16"/>
      <c r="AA185" s="269"/>
      <c r="AB185" s="244" t="s">
        <v>56</v>
      </c>
      <c r="AC185" s="245"/>
      <c r="AD185" s="246" t="s">
        <v>37</v>
      </c>
      <c r="AE185" s="247" t="s">
        <v>38</v>
      </c>
      <c r="AF185" s="248"/>
      <c r="AG185" s="102"/>
      <c r="AH185" s="15"/>
      <c r="AI185" s="15"/>
      <c r="AJ185" s="485"/>
      <c r="AK185" s="31"/>
      <c r="AL185" s="32"/>
      <c r="AM185" s="33"/>
      <c r="AN185" s="133"/>
      <c r="AO185" s="181"/>
      <c r="AP185" s="74"/>
      <c r="AS185" s="135"/>
      <c r="AT185" s="135"/>
      <c r="AU185" s="135"/>
      <c r="AV185" s="135"/>
      <c r="AW185" s="127"/>
      <c r="AX185" s="127"/>
      <c r="AY185" s="133"/>
      <c r="AZ185" s="133"/>
      <c r="BA185" s="133"/>
      <c r="BB185" s="133"/>
      <c r="BC185" s="166"/>
      <c r="BD185" s="127"/>
      <c r="BE185" s="127"/>
      <c r="BF185" s="142"/>
      <c r="BG185" s="183"/>
      <c r="BH185" s="183"/>
      <c r="BI185" s="133"/>
      <c r="BJ185" s="127"/>
      <c r="BK185" s="127"/>
      <c r="BL185" s="135"/>
      <c r="BM185" s="135"/>
      <c r="BN185" s="135"/>
      <c r="BO185" s="135"/>
      <c r="BP185" s="14"/>
      <c r="BQ185" s="127"/>
      <c r="BR185" s="127"/>
      <c r="BS185" s="133"/>
      <c r="BT185" s="133"/>
      <c r="BU185" s="133"/>
      <c r="BV185" s="133"/>
      <c r="BW185" s="14"/>
      <c r="BX185" s="127"/>
      <c r="BY185" s="127"/>
      <c r="BZ185" s="133"/>
      <c r="CA185" s="133"/>
      <c r="CB185" s="133"/>
      <c r="CC185" s="133"/>
      <c r="CD185" s="13"/>
      <c r="CE185" s="127"/>
      <c r="CF185" s="127"/>
      <c r="CG185" s="135"/>
      <c r="CH185" s="135"/>
      <c r="CI185" s="135"/>
      <c r="CJ185" s="135"/>
      <c r="CK185" s="14"/>
      <c r="CL185" s="127"/>
      <c r="CM185" s="127"/>
      <c r="CN185" s="133"/>
      <c r="CO185" s="133"/>
      <c r="CP185" s="133"/>
      <c r="CQ185" s="133"/>
      <c r="CR185" s="14"/>
      <c r="CS185" s="127"/>
      <c r="CT185" s="127"/>
      <c r="CU185" s="133"/>
      <c r="CV185" s="133"/>
      <c r="CW185" s="133"/>
      <c r="CX185" s="133"/>
      <c r="CY185" s="14"/>
    </row>
    <row r="186" spans="1:104">
      <c r="A186" s="9" t="s">
        <v>70</v>
      </c>
      <c r="B186" s="83"/>
      <c r="C186" s="13"/>
      <c r="D186" s="185"/>
      <c r="E186" s="8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26"/>
      <c r="AA186" s="270" t="s">
        <v>39</v>
      </c>
      <c r="AB186" s="249"/>
      <c r="AC186" s="250"/>
      <c r="AD186" s="251" t="s">
        <v>40</v>
      </c>
      <c r="AE186" s="247"/>
      <c r="AF186" s="252"/>
      <c r="AG186" s="102"/>
      <c r="AH186" s="186"/>
      <c r="AI186" s="186"/>
      <c r="AJ186" s="133"/>
      <c r="AK186" s="133"/>
      <c r="AL186" s="133"/>
      <c r="AM186" s="133"/>
      <c r="AN186" s="133"/>
      <c r="AO186" s="181"/>
      <c r="AP186" s="74"/>
      <c r="AQ186" s="64" t="s">
        <v>17</v>
      </c>
      <c r="AR186" s="187"/>
      <c r="AS186" s="135"/>
      <c r="AT186" s="135"/>
      <c r="AU186" s="135"/>
      <c r="AV186" s="135"/>
      <c r="AW186" s="127"/>
      <c r="AX186" s="127"/>
      <c r="AY186" s="133"/>
      <c r="AZ186" s="133"/>
      <c r="BA186" s="133"/>
      <c r="BB186" s="133"/>
      <c r="BC186" s="166"/>
      <c r="BD186" s="127"/>
      <c r="BE186" s="127"/>
      <c r="BF186" s="142"/>
      <c r="BG186" s="183"/>
      <c r="BH186" s="183"/>
      <c r="BI186" s="133"/>
      <c r="BJ186" s="127"/>
      <c r="BK186" s="127"/>
      <c r="BL186" s="135"/>
      <c r="BM186" s="135"/>
      <c r="BN186" s="135"/>
      <c r="BO186" s="135"/>
      <c r="BP186" s="14"/>
      <c r="BQ186" s="127"/>
      <c r="BR186" s="127"/>
      <c r="BS186" s="133"/>
      <c r="BT186" s="133"/>
      <c r="BU186" s="133"/>
      <c r="BV186" s="133"/>
      <c r="BW186" s="14"/>
      <c r="BX186" s="127"/>
      <c r="BY186" s="127"/>
      <c r="BZ186" s="133"/>
      <c r="CA186" s="133"/>
      <c r="CB186" s="133"/>
      <c r="CC186" s="133"/>
      <c r="CD186" s="13"/>
      <c r="CE186" s="127"/>
      <c r="CF186" s="127"/>
      <c r="CG186" s="135"/>
      <c r="CH186" s="135"/>
      <c r="CI186" s="135"/>
      <c r="CJ186" s="135"/>
      <c r="CK186" s="14"/>
      <c r="CL186" s="127"/>
      <c r="CM186" s="127"/>
      <c r="CN186" s="133"/>
      <c r="CO186" s="133"/>
      <c r="CP186" s="133"/>
      <c r="CQ186" s="133"/>
      <c r="CR186" s="14"/>
      <c r="CS186" s="127"/>
      <c r="CT186" s="127"/>
      <c r="CU186" s="133"/>
      <c r="CV186" s="133"/>
      <c r="CW186" s="133"/>
      <c r="CX186" s="133"/>
      <c r="CY186" s="14"/>
    </row>
    <row r="187" spans="1:104" ht="13.5" thickBot="1">
      <c r="A187" s="83"/>
      <c r="B187" s="83"/>
      <c r="C187" s="83"/>
      <c r="D187" s="85"/>
      <c r="E187" s="84"/>
      <c r="F187" s="86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26"/>
      <c r="AA187" s="271" t="s">
        <v>41</v>
      </c>
      <c r="AB187" s="253"/>
      <c r="AC187" s="254"/>
      <c r="AD187" s="158" t="s">
        <v>42</v>
      </c>
      <c r="AE187" s="117"/>
      <c r="AF187" s="255"/>
      <c r="AG187" s="14"/>
      <c r="AH187" s="186"/>
      <c r="AI187" s="186"/>
      <c r="AJ187" s="188"/>
      <c r="AK187" s="188"/>
      <c r="AL187" s="188"/>
      <c r="AM187" s="188"/>
      <c r="AN187" s="133"/>
      <c r="AO187" s="181"/>
      <c r="AP187" s="74"/>
      <c r="AQ187" s="65" t="s">
        <v>43</v>
      </c>
      <c r="AR187" s="66"/>
      <c r="AS187" s="135"/>
      <c r="AT187" s="135"/>
      <c r="AU187" s="135"/>
      <c r="AV187" s="135"/>
      <c r="AW187" s="127"/>
      <c r="AX187" s="127"/>
      <c r="AY187" s="133"/>
      <c r="AZ187" s="133"/>
      <c r="BA187" s="133"/>
      <c r="BB187" s="133"/>
      <c r="BC187" s="166"/>
      <c r="BD187" s="127"/>
      <c r="BE187" s="127"/>
      <c r="BF187" s="142"/>
      <c r="BG187" s="183"/>
      <c r="BH187" s="183"/>
      <c r="BI187" s="133"/>
      <c r="BJ187" s="127"/>
      <c r="BK187" s="127"/>
      <c r="BL187" s="135"/>
      <c r="BM187" s="135"/>
      <c r="BN187" s="135"/>
      <c r="BO187" s="135"/>
      <c r="BP187" s="14"/>
      <c r="BQ187" s="127"/>
      <c r="BR187" s="127"/>
      <c r="BS187" s="133"/>
      <c r="BT187" s="133"/>
      <c r="BU187" s="133"/>
      <c r="BV187" s="133"/>
      <c r="BW187" s="14"/>
      <c r="BX187" s="127"/>
      <c r="BY187" s="127"/>
      <c r="BZ187" s="133"/>
      <c r="CA187" s="133"/>
      <c r="CB187" s="133"/>
      <c r="CC187" s="133"/>
      <c r="CD187" s="13"/>
      <c r="CE187" s="127"/>
      <c r="CF187" s="127"/>
      <c r="CG187" s="135"/>
      <c r="CH187" s="135"/>
      <c r="CI187" s="135"/>
      <c r="CJ187" s="135"/>
      <c r="CK187" s="14"/>
      <c r="CL187" s="127"/>
      <c r="CM187" s="127"/>
      <c r="CN187" s="133"/>
      <c r="CO187" s="133"/>
      <c r="CP187" s="133"/>
      <c r="CQ187" s="133"/>
      <c r="CR187" s="14"/>
      <c r="CS187" s="127"/>
      <c r="CT187" s="127"/>
      <c r="CU187" s="133"/>
      <c r="CV187" s="133"/>
      <c r="CW187" s="133"/>
      <c r="CX187" s="133"/>
      <c r="CY187" s="14"/>
    </row>
    <row r="188" spans="1:104">
      <c r="A188" s="83"/>
      <c r="B188" s="83"/>
      <c r="C188" s="83"/>
      <c r="D188" s="85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26"/>
      <c r="AA188" s="271" t="s">
        <v>120</v>
      </c>
      <c r="AB188" s="253"/>
      <c r="AC188" s="254"/>
      <c r="AD188" s="158" t="s">
        <v>44</v>
      </c>
      <c r="AE188" s="117"/>
      <c r="AF188" s="255"/>
      <c r="AG188" s="14"/>
      <c r="AH188" s="186"/>
      <c r="AI188" s="188"/>
      <c r="AJ188" s="188"/>
      <c r="AK188" s="188"/>
      <c r="AL188" s="188"/>
      <c r="AM188" s="188"/>
      <c r="AP188" s="74"/>
      <c r="AQ188" s="67" t="s">
        <v>188</v>
      </c>
      <c r="AR188" s="68" t="s">
        <v>189</v>
      </c>
      <c r="AS188" s="135"/>
      <c r="AT188" s="135"/>
      <c r="AU188" s="135"/>
      <c r="AV188" s="135"/>
      <c r="AW188" s="127"/>
      <c r="AX188" s="127"/>
      <c r="AY188" s="133"/>
      <c r="AZ188" s="133"/>
      <c r="BA188" s="133"/>
      <c r="BB188" s="133"/>
      <c r="BC188" s="166"/>
      <c r="BD188" s="127"/>
      <c r="BE188" s="127"/>
      <c r="BF188" s="142"/>
      <c r="BG188" s="183"/>
      <c r="BH188" s="183"/>
      <c r="BI188" s="133"/>
      <c r="BJ188" s="127"/>
      <c r="BK188" s="127"/>
      <c r="BL188" s="135"/>
      <c r="BM188" s="135"/>
      <c r="BN188" s="135"/>
      <c r="BO188" s="135"/>
      <c r="BP188" s="14"/>
      <c r="BQ188" s="127"/>
      <c r="BR188" s="127"/>
      <c r="BS188" s="133"/>
      <c r="BT188" s="133"/>
      <c r="BU188" s="133"/>
      <c r="BV188" s="133"/>
      <c r="BW188" s="14"/>
      <c r="BX188" s="127"/>
      <c r="BY188" s="127"/>
      <c r="BZ188" s="133"/>
      <c r="CA188" s="133"/>
      <c r="CB188" s="133"/>
      <c r="CC188" s="133"/>
      <c r="CD188" s="13"/>
      <c r="CE188" s="127"/>
      <c r="CF188" s="127"/>
      <c r="CG188" s="135"/>
      <c r="CH188" s="135"/>
      <c r="CI188" s="135"/>
      <c r="CJ188" s="135"/>
      <c r="CK188" s="14"/>
      <c r="CL188" s="127"/>
      <c r="CM188" s="127"/>
      <c r="CN188" s="133"/>
      <c r="CO188" s="133"/>
      <c r="CP188" s="133"/>
      <c r="CQ188" s="133"/>
      <c r="CR188" s="14"/>
      <c r="CS188" s="127"/>
      <c r="CT188" s="127"/>
      <c r="CU188" s="133"/>
      <c r="CV188" s="133"/>
      <c r="CW188" s="133"/>
      <c r="CX188" s="133"/>
      <c r="CY188" s="14"/>
    </row>
    <row r="189" spans="1:104" ht="13.5" thickBot="1">
      <c r="A189" s="83"/>
      <c r="B189" s="83"/>
      <c r="C189" s="83"/>
      <c r="D189" s="83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26"/>
      <c r="AA189" s="271" t="s">
        <v>28</v>
      </c>
      <c r="AB189" s="197"/>
      <c r="AC189" s="254"/>
      <c r="AD189" s="158" t="s">
        <v>45</v>
      </c>
      <c r="AE189" s="117"/>
      <c r="AF189" s="255"/>
      <c r="AG189" s="177"/>
      <c r="AH189" s="189"/>
      <c r="AI189" s="190"/>
      <c r="AJ189" s="189"/>
      <c r="AK189" s="189"/>
      <c r="AL189" s="189"/>
      <c r="AM189" s="189"/>
      <c r="AP189" s="74"/>
      <c r="AQ189" s="69" t="str">
        <f>BN191</f>
        <v/>
      </c>
      <c r="AR189" s="70" t="str">
        <f>BO191</f>
        <v/>
      </c>
      <c r="AS189" s="135"/>
      <c r="AT189" s="135"/>
      <c r="AU189" s="135"/>
      <c r="AV189" s="135"/>
      <c r="AW189" s="127"/>
      <c r="AX189" s="127"/>
      <c r="AY189" s="133"/>
      <c r="AZ189" s="133"/>
      <c r="BA189" s="133"/>
      <c r="BB189" s="133"/>
      <c r="BC189" s="166"/>
      <c r="BD189" s="127"/>
      <c r="BE189" s="127"/>
      <c r="BF189" s="142"/>
      <c r="BG189" s="183"/>
      <c r="BH189" s="183"/>
      <c r="BI189" s="133"/>
      <c r="BJ189" s="127"/>
      <c r="BK189" s="127"/>
      <c r="BL189" s="135"/>
      <c r="BM189" s="135"/>
      <c r="BN189" s="135"/>
      <c r="BO189" s="135"/>
      <c r="BP189" s="14"/>
      <c r="BQ189" s="127"/>
      <c r="BR189" s="127"/>
      <c r="BS189" s="204"/>
      <c r="BT189" s="204"/>
      <c r="BU189" s="204"/>
      <c r="BV189" s="133"/>
      <c r="BW189" s="14"/>
      <c r="BX189" s="127"/>
      <c r="BY189" s="127"/>
      <c r="BZ189" s="133"/>
      <c r="CA189" s="133"/>
      <c r="CB189" s="133"/>
      <c r="CC189" s="133"/>
      <c r="CD189" s="13"/>
      <c r="CE189" s="127"/>
      <c r="CF189" s="127"/>
      <c r="CG189" s="135"/>
      <c r="CH189" s="135"/>
      <c r="CI189" s="135"/>
      <c r="CJ189" s="135"/>
      <c r="CK189" s="14"/>
      <c r="CL189" s="127"/>
      <c r="CM189" s="127"/>
      <c r="CN189" s="133"/>
      <c r="CO189" s="133"/>
      <c r="CP189" s="133"/>
      <c r="CQ189" s="133"/>
      <c r="CR189" s="14"/>
      <c r="CS189" s="127"/>
      <c r="CT189" s="127"/>
      <c r="CU189" s="133"/>
      <c r="CV189" s="133"/>
      <c r="CW189" s="133"/>
      <c r="CX189" s="133"/>
      <c r="CY189" s="14"/>
    </row>
    <row r="190" spans="1:104">
      <c r="A190" s="83"/>
      <c r="B190" s="87"/>
      <c r="C190" s="87"/>
      <c r="D190" s="87"/>
      <c r="E190" s="145"/>
      <c r="F190" s="145"/>
      <c r="G190" s="87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6"/>
      <c r="AA190" s="271" t="s">
        <v>46</v>
      </c>
      <c r="AB190" s="256"/>
      <c r="AC190" s="254"/>
      <c r="AD190" s="158" t="s">
        <v>47</v>
      </c>
      <c r="AE190" s="117"/>
      <c r="AF190" s="255"/>
      <c r="AG190" s="103"/>
      <c r="AH190" s="104"/>
      <c r="AI190" s="16"/>
      <c r="AJ190" s="71"/>
      <c r="AK190" s="71"/>
      <c r="AL190" s="71"/>
      <c r="AM190" s="71"/>
      <c r="AP190" s="454"/>
      <c r="AQ190" s="113" t="s">
        <v>14</v>
      </c>
      <c r="AR190" s="113" t="s">
        <v>13</v>
      </c>
      <c r="AS190" s="485" t="str">
        <f>AS$1</f>
        <v>R</v>
      </c>
      <c r="AT190" s="31" t="str">
        <f t="shared" ref="AT190:AV190" si="164">AT$1</f>
        <v>1Omy</v>
      </c>
      <c r="AU190" s="32" t="str">
        <f t="shared" si="164"/>
        <v>2U</v>
      </c>
      <c r="AV190" s="33" t="str">
        <f t="shared" si="164"/>
        <v>3Ama</v>
      </c>
      <c r="AW190" s="113" t="str">
        <f>AQ190</f>
        <v>Quantity</v>
      </c>
      <c r="AX190" s="113" t="str">
        <f>AR190</f>
        <v>Units</v>
      </c>
      <c r="AY190" s="485">
        <f>AJ185</f>
        <v>0</v>
      </c>
      <c r="AZ190" s="31">
        <f>AK185</f>
        <v>0</v>
      </c>
      <c r="BA190" s="32">
        <f>AL185</f>
        <v>0</v>
      </c>
      <c r="BB190" s="33">
        <f>AM185</f>
        <v>0</v>
      </c>
      <c r="BC190" s="166"/>
      <c r="BD190" s="34" t="s">
        <v>27</v>
      </c>
      <c r="BE190" s="34" t="s">
        <v>28</v>
      </c>
      <c r="BF190" s="35" t="s">
        <v>120</v>
      </c>
      <c r="BG190" s="72" t="s">
        <v>26</v>
      </c>
      <c r="BH190" s="72"/>
      <c r="BI190" s="36" t="s">
        <v>7</v>
      </c>
      <c r="BJ190" s="113" t="str">
        <f>$AQ190</f>
        <v>Quantity</v>
      </c>
      <c r="BK190" s="113" t="str">
        <f>$AR190</f>
        <v>Units</v>
      </c>
      <c r="BL190" s="485" t="str">
        <f>BL$1</f>
        <v>R</v>
      </c>
      <c r="BM190" s="31" t="str">
        <f t="shared" ref="BM190:BO190" si="165">BM$1</f>
        <v>1Omy</v>
      </c>
      <c r="BN190" s="32" t="str">
        <f t="shared" si="165"/>
        <v>2U</v>
      </c>
      <c r="BO190" s="33" t="str">
        <f t="shared" si="165"/>
        <v>3Ama</v>
      </c>
      <c r="BP190" s="191"/>
      <c r="BQ190" s="113" t="str">
        <f>$AQ190</f>
        <v>Quantity</v>
      </c>
      <c r="BR190" s="113" t="str">
        <f>$AR190</f>
        <v>Units</v>
      </c>
      <c r="BS190" s="485" t="str">
        <f>BS$1</f>
        <v>R</v>
      </c>
      <c r="BT190" s="31" t="str">
        <f t="shared" ref="BT190:BV190" si="166">BT$1</f>
        <v>1Omy</v>
      </c>
      <c r="BU190" s="32" t="str">
        <f t="shared" si="166"/>
        <v>2U</v>
      </c>
      <c r="BV190" s="33" t="str">
        <f t="shared" si="166"/>
        <v>3Ama</v>
      </c>
      <c r="BW190" s="191"/>
      <c r="BX190" s="113" t="str">
        <f>$AQ190</f>
        <v>Quantity</v>
      </c>
      <c r="BY190" s="113" t="str">
        <f>$AR190</f>
        <v>Units</v>
      </c>
      <c r="BZ190" s="485" t="str">
        <f>BZ$1</f>
        <v>1-R/U</v>
      </c>
      <c r="CA190" s="31" t="str">
        <f t="shared" ref="CA190:CC190" si="167">CA$1</f>
        <v>1-Omy/R</v>
      </c>
      <c r="CB190" s="32" t="str">
        <f t="shared" si="167"/>
        <v>1-Omy/U</v>
      </c>
      <c r="CC190" s="33" t="str">
        <f t="shared" si="167"/>
        <v>1-ROX/U</v>
      </c>
      <c r="CD190" s="191"/>
      <c r="CE190" s="113" t="str">
        <f>$AQ190</f>
        <v>Quantity</v>
      </c>
      <c r="CF190" s="113" t="str">
        <f>$AR190</f>
        <v>Units</v>
      </c>
      <c r="CG190" s="485" t="str">
        <f>CG$1</f>
        <v>R</v>
      </c>
      <c r="CH190" s="31" t="str">
        <f t="shared" ref="CH190:CJ190" si="168">CH$1</f>
        <v>1Omy</v>
      </c>
      <c r="CI190" s="32" t="str">
        <f t="shared" si="168"/>
        <v>2U</v>
      </c>
      <c r="CJ190" s="33" t="str">
        <f t="shared" si="168"/>
        <v>3Ama</v>
      </c>
      <c r="CK190" s="191"/>
      <c r="CL190" s="113" t="str">
        <f>$AQ190</f>
        <v>Quantity</v>
      </c>
      <c r="CM190" s="113" t="str">
        <f>$AR190</f>
        <v>Units</v>
      </c>
      <c r="CN190" s="485" t="str">
        <f>CN$1</f>
        <v>R</v>
      </c>
      <c r="CO190" s="31" t="str">
        <f t="shared" ref="CO190:CQ190" si="169">CO$1</f>
        <v>1Omy</v>
      </c>
      <c r="CP190" s="32" t="str">
        <f t="shared" si="169"/>
        <v>2U</v>
      </c>
      <c r="CQ190" s="33" t="str">
        <f t="shared" si="169"/>
        <v>3Ama</v>
      </c>
      <c r="CR190" s="191"/>
      <c r="CS190" s="113" t="str">
        <f>$AQ190</f>
        <v>Quantity</v>
      </c>
      <c r="CT190" s="113" t="str">
        <f>$AR190</f>
        <v>Units</v>
      </c>
      <c r="CU190" s="485" t="str">
        <f>CU$1</f>
        <v>1-R/U</v>
      </c>
      <c r="CV190" s="31" t="str">
        <f t="shared" ref="CV190:CX190" si="170">CV$1</f>
        <v>1-Omy/R</v>
      </c>
      <c r="CW190" s="32" t="str">
        <f t="shared" si="170"/>
        <v>1-Omy/U</v>
      </c>
      <c r="CX190" s="33" t="str">
        <f t="shared" si="170"/>
        <v>1-ROX/U</v>
      </c>
      <c r="CY190" s="14"/>
    </row>
    <row r="191" spans="1:104">
      <c r="A191" s="83"/>
      <c r="B191" s="83"/>
      <c r="C191" s="83"/>
      <c r="D191" s="83"/>
      <c r="E191" s="14"/>
      <c r="F191" s="14"/>
      <c r="G191" s="83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16"/>
      <c r="AA191" s="271" t="s">
        <v>48</v>
      </c>
      <c r="AB191" s="257"/>
      <c r="AC191" s="254"/>
      <c r="AD191" s="158" t="s">
        <v>49</v>
      </c>
      <c r="AE191" s="117"/>
      <c r="AF191" s="255"/>
      <c r="AG191" s="105"/>
      <c r="AH191" s="106"/>
      <c r="AI191" s="17"/>
      <c r="AJ191" s="8"/>
      <c r="AK191" s="8"/>
      <c r="AL191" s="8"/>
      <c r="AM191" s="8"/>
      <c r="AP191" s="455" t="str">
        <f>E182</f>
        <v/>
      </c>
      <c r="AQ191" s="488" t="s">
        <v>5</v>
      </c>
      <c r="AR191" s="488" t="s">
        <v>4</v>
      </c>
      <c r="AS191" s="21" t="str">
        <f>IF(ISNUMBER(AJ191),AJ191-($G183*AJ190+$G182),"")</f>
        <v/>
      </c>
      <c r="AT191" s="21" t="str">
        <f>IF(ISNUMBER(AK191),AK191-($G183*AK190+$G182),"")</f>
        <v/>
      </c>
      <c r="AU191" s="21" t="str">
        <f>IF(ISNUMBER(AL191),AL191-($G183*AL190+$G182),"")</f>
        <v/>
      </c>
      <c r="AV191" s="21" t="str">
        <f>IF(ISNUMBER(AM191),AM191-($G183*AM190+$G182),"")</f>
        <v/>
      </c>
      <c r="AW191" s="107">
        <f>$AH190</f>
        <v>0</v>
      </c>
      <c r="AX191" s="107">
        <f>$AI190</f>
        <v>0</v>
      </c>
      <c r="AY191" s="73" t="str">
        <f>IF(ISNUMBER(AJ190),AJ190,"")</f>
        <v/>
      </c>
      <c r="AZ191" s="73" t="str">
        <f>IF(ISNUMBER(AK190),AK190,"")</f>
        <v/>
      </c>
      <c r="BA191" s="73" t="str">
        <f t="shared" ref="BA191:BB191" si="171">IF(ISNUMBER(AL190),AL190,"")</f>
        <v/>
      </c>
      <c r="BB191" s="73" t="str">
        <f t="shared" si="171"/>
        <v/>
      </c>
      <c r="BC191" s="166"/>
      <c r="BD191" s="176" t="str">
        <f>$AA184</f>
        <v>•</v>
      </c>
      <c r="BE191" s="193">
        <f>$D182</f>
        <v>0</v>
      </c>
      <c r="BF191" s="124">
        <f>$B183</f>
        <v>0</v>
      </c>
      <c r="BG191" s="194" t="str">
        <f>$E182</f>
        <v/>
      </c>
      <c r="BH191" s="195"/>
      <c r="BI191" s="196" t="str">
        <f>IF(ISNUMBER($AB193),$AB193,"")</f>
        <v/>
      </c>
      <c r="BJ191" s="489" t="str">
        <f>AH2</f>
        <v>O2 flow per cells</v>
      </c>
      <c r="BK191" s="489" t="str">
        <f>AI2</f>
        <v>pmol/(s*Mill)</v>
      </c>
      <c r="BL191" s="7" t="str">
        <f>IF(ISNUMBER(AS191),AS191/AJ183,"")</f>
        <v/>
      </c>
      <c r="BM191" s="7" t="str">
        <f>IF(ISNUMBER(AT191),AT191/AK183,"")</f>
        <v/>
      </c>
      <c r="BN191" s="7" t="str">
        <f>IF(ISNUMBER(AU191),AU191/AL183,"")</f>
        <v/>
      </c>
      <c r="BO191" s="7" t="str">
        <f>IF(ISNUMBER(AV191),AV191/AM183,"")</f>
        <v/>
      </c>
      <c r="BP191" s="194" t="str">
        <f>$E182</f>
        <v/>
      </c>
      <c r="BQ191" s="6" t="s">
        <v>19</v>
      </c>
      <c r="BR191" s="6" t="s">
        <v>20</v>
      </c>
      <c r="BS191" s="5" t="str">
        <f>IF(ISNUMBER(BL191),BL191/$AQ189,"")</f>
        <v/>
      </c>
      <c r="BT191" s="5" t="str">
        <f>IF(ISNUMBER(BM191),BM191/$AQ189,"")</f>
        <v/>
      </c>
      <c r="BU191" s="5" t="str">
        <f>IF(ISNUMBER(BN191),BN191/$AQ189,"")</f>
        <v/>
      </c>
      <c r="BV191" s="5" t="str">
        <f>IF(ISNUMBER(BO191),BO191/$AQ189,"")</f>
        <v/>
      </c>
      <c r="BW191" s="194" t="str">
        <f>$E182</f>
        <v/>
      </c>
      <c r="BX191" s="6" t="s">
        <v>18</v>
      </c>
      <c r="BY191" s="6" t="s">
        <v>21</v>
      </c>
      <c r="BZ191" s="5" t="str">
        <f>IF(ISNUMBER(BN191),1-BL191/BN191,"")</f>
        <v/>
      </c>
      <c r="CA191" s="5" t="str">
        <f>IF(ISNUMBER(BM191),1-BM191/BL191,"")</f>
        <v/>
      </c>
      <c r="CB191" s="5" t="str">
        <f>IF(ISNUMBER(BM191),1-BM191/BN191,"")</f>
        <v/>
      </c>
      <c r="CC191" s="5" t="str">
        <f>IF(ISNUMBER(BN191),1-BO191/BN191,"")</f>
        <v/>
      </c>
      <c r="CD191" s="194" t="str">
        <f>$E182</f>
        <v/>
      </c>
      <c r="CE191" s="489" t="str">
        <f>AH3</f>
        <v>O2 flow per cells (mt: ROX-corr.)</v>
      </c>
      <c r="CF191" s="489" t="str">
        <f>AI2</f>
        <v>pmol/(s*Mill)</v>
      </c>
      <c r="CG191" s="7" t="str">
        <f>IF(ISNUMBER(BL191),BL191-$AR189,"")</f>
        <v/>
      </c>
      <c r="CH191" s="7" t="str">
        <f t="shared" ref="CH191:CJ191" si="172">IF(ISNUMBER(BM191),BM191-$AR189,"")</f>
        <v/>
      </c>
      <c r="CI191" s="7" t="str">
        <f t="shared" si="172"/>
        <v/>
      </c>
      <c r="CJ191" s="7" t="str">
        <f t="shared" si="172"/>
        <v/>
      </c>
      <c r="CK191" s="194" t="str">
        <f>$E182</f>
        <v/>
      </c>
      <c r="CL191" s="6" t="s">
        <v>3</v>
      </c>
      <c r="CM191" s="6" t="s">
        <v>1</v>
      </c>
      <c r="CN191" s="5" t="str">
        <f>IF(ISNUMBER(CG191),CG191/($AQ189-$AR189),"")</f>
        <v/>
      </c>
      <c r="CO191" s="5" t="str">
        <f t="shared" ref="CO191:CQ191" si="173">IF(ISNUMBER(CH191),CH191/($AQ189-$AR189),"")</f>
        <v/>
      </c>
      <c r="CP191" s="5" t="str">
        <f t="shared" si="173"/>
        <v/>
      </c>
      <c r="CQ191" s="5" t="str">
        <f t="shared" si="173"/>
        <v/>
      </c>
      <c r="CR191" s="194" t="str">
        <f>$E182</f>
        <v/>
      </c>
      <c r="CS191" s="6" t="s">
        <v>2</v>
      </c>
      <c r="CT191" s="6" t="s">
        <v>1</v>
      </c>
      <c r="CU191" s="5" t="str">
        <f>IF(ISNUMBER(CI191),1-CG191/CI191,"")</f>
        <v/>
      </c>
      <c r="CV191" s="5" t="str">
        <f>IF(ISNUMBER(CH191),1-CH191/CG191,"")</f>
        <v/>
      </c>
      <c r="CW191" s="5" t="str">
        <f>IF(ISNUMBER(CH191),1-CH191/CI191,"")</f>
        <v/>
      </c>
      <c r="CX191" s="5" t="str">
        <f>IF(ISNUMBER(CI191),1-CJ191/CI191,"")</f>
        <v/>
      </c>
      <c r="CY191" s="14"/>
    </row>
    <row r="192" spans="1:104">
      <c r="A192" s="83"/>
      <c r="B192" s="83"/>
      <c r="C192" s="83"/>
      <c r="D192" s="83"/>
      <c r="E192" s="83"/>
      <c r="F192" s="83"/>
      <c r="G192" s="83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26"/>
      <c r="AA192" s="272" t="s">
        <v>50</v>
      </c>
      <c r="AB192" s="258"/>
      <c r="AC192" s="259"/>
      <c r="AD192" s="158" t="s">
        <v>178</v>
      </c>
      <c r="AE192" s="256"/>
      <c r="AF192" s="255"/>
      <c r="AG192" s="274"/>
      <c r="AH192" s="275"/>
      <c r="AI192" s="275"/>
      <c r="AJ192" s="276"/>
      <c r="AK192" s="276"/>
      <c r="AL192" s="276"/>
      <c r="AM192" s="276"/>
      <c r="AN192" s="2"/>
      <c r="AO192" s="11"/>
      <c r="AP192" s="74"/>
      <c r="AQ192" s="75"/>
      <c r="AR192" s="75"/>
      <c r="AS192" s="3"/>
      <c r="AT192" s="3"/>
      <c r="AU192" s="3"/>
      <c r="AV192" s="3"/>
      <c r="AW192" s="4"/>
      <c r="AX192" s="4"/>
      <c r="AY192" s="2"/>
      <c r="AZ192" s="2"/>
      <c r="BA192" s="2"/>
      <c r="BB192" s="2"/>
      <c r="BC192" s="76"/>
      <c r="BD192" s="4"/>
      <c r="BE192" s="4"/>
      <c r="BF192" s="75"/>
      <c r="BG192" s="77"/>
      <c r="BH192" s="77"/>
      <c r="BI192" s="2"/>
      <c r="BJ192" s="4"/>
      <c r="BK192" s="4"/>
      <c r="BL192" s="3"/>
      <c r="BM192" s="3"/>
      <c r="BN192" s="3"/>
      <c r="BO192" s="3"/>
      <c r="BP192" s="14"/>
      <c r="BQ192" s="4"/>
      <c r="BR192" s="4"/>
      <c r="BS192" s="2"/>
      <c r="BT192" s="2"/>
      <c r="BU192" s="2"/>
      <c r="BV192" s="2"/>
      <c r="BW192" s="14"/>
      <c r="BX192" s="4"/>
      <c r="BY192" s="4"/>
      <c r="BZ192" s="2"/>
      <c r="CA192" s="2"/>
      <c r="CB192" s="2"/>
      <c r="CC192" s="2"/>
      <c r="CD192" s="13"/>
      <c r="CE192" s="4"/>
      <c r="CF192" s="4"/>
      <c r="CG192" s="3"/>
      <c r="CH192" s="3"/>
      <c r="CI192" s="3"/>
      <c r="CJ192" s="3"/>
      <c r="CK192" s="14"/>
      <c r="CL192" s="4"/>
      <c r="CM192" s="4"/>
      <c r="CN192" s="2"/>
      <c r="CO192" s="2"/>
      <c r="CP192" s="2"/>
      <c r="CQ192" s="2"/>
      <c r="CR192" s="14"/>
      <c r="CS192" s="4"/>
      <c r="CT192" s="4"/>
      <c r="CU192" s="2"/>
      <c r="CV192" s="2"/>
      <c r="CW192" s="2"/>
      <c r="CX192" s="2"/>
      <c r="CY192" s="14"/>
    </row>
    <row r="193" spans="1:103">
      <c r="A193" s="83"/>
      <c r="B193" s="83"/>
      <c r="C193" s="83"/>
      <c r="D193" s="83"/>
      <c r="E193" s="83"/>
      <c r="F193" s="83"/>
      <c r="G193" s="83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26"/>
      <c r="AA193" s="271" t="s">
        <v>51</v>
      </c>
      <c r="AB193" s="260"/>
      <c r="AC193" s="261"/>
      <c r="AD193" s="262" t="s">
        <v>52</v>
      </c>
      <c r="AE193" s="263">
        <v>-2</v>
      </c>
      <c r="AF193" s="255"/>
      <c r="AG193" s="274"/>
      <c r="AH193" s="274"/>
      <c r="AI193" s="274"/>
      <c r="AJ193" s="145"/>
      <c r="AK193" s="145"/>
      <c r="AL193" s="145"/>
      <c r="AM193" s="145"/>
      <c r="AN193" s="133"/>
      <c r="AO193" s="181"/>
      <c r="AP193" s="74"/>
      <c r="AQ193" s="142"/>
      <c r="AR193" s="142"/>
      <c r="AS193" s="135"/>
      <c r="AT193" s="135"/>
      <c r="AU193" s="135"/>
      <c r="AV193" s="135"/>
      <c r="AW193" s="127"/>
      <c r="AX193" s="127"/>
      <c r="AY193" s="133"/>
      <c r="AZ193" s="133"/>
      <c r="BA193" s="133"/>
      <c r="BB193" s="133"/>
      <c r="BC193" s="166"/>
      <c r="BD193" s="127"/>
      <c r="BE193" s="127"/>
      <c r="BF193" s="142"/>
      <c r="BG193" s="183"/>
      <c r="BH193" s="183"/>
      <c r="BI193" s="133"/>
      <c r="BJ193" s="127"/>
      <c r="BK193" s="127"/>
      <c r="BL193" s="135"/>
      <c r="BM193" s="135"/>
      <c r="BN193" s="135"/>
      <c r="BO193" s="135"/>
      <c r="BP193" s="14"/>
      <c r="BQ193" s="127"/>
      <c r="BR193" s="127"/>
      <c r="BS193" s="133"/>
      <c r="BT193" s="133"/>
      <c r="BU193" s="133"/>
      <c r="BV193" s="133"/>
      <c r="BW193" s="14"/>
      <c r="BX193" s="127"/>
      <c r="BY193" s="127"/>
      <c r="BZ193" s="133"/>
      <c r="CA193" s="133"/>
      <c r="CB193" s="133"/>
      <c r="CC193" s="133"/>
      <c r="CD193" s="13"/>
      <c r="CE193" s="127"/>
      <c r="CF193" s="127"/>
      <c r="CG193" s="135"/>
      <c r="CH193" s="135"/>
      <c r="CI193" s="135"/>
      <c r="CJ193" s="135"/>
      <c r="CK193" s="14"/>
      <c r="CL193" s="127"/>
      <c r="CM193" s="127"/>
      <c r="CN193" s="133"/>
      <c r="CO193" s="133"/>
      <c r="CP193" s="133"/>
      <c r="CQ193" s="133"/>
      <c r="CR193" s="14"/>
      <c r="CS193" s="127"/>
      <c r="CT193" s="127"/>
      <c r="CU193" s="133"/>
      <c r="CV193" s="133"/>
      <c r="CW193" s="133"/>
      <c r="CX193" s="133"/>
      <c r="CY193" s="14"/>
    </row>
    <row r="194" spans="1:103" ht="13.5" thickBot="1">
      <c r="A194" s="83"/>
      <c r="B194" s="83"/>
      <c r="C194" s="83"/>
      <c r="D194" s="83"/>
      <c r="E194" s="83"/>
      <c r="F194" s="83"/>
      <c r="G194" s="83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26"/>
      <c r="AA194" s="273" t="s">
        <v>53</v>
      </c>
      <c r="AB194" s="264">
        <v>2</v>
      </c>
      <c r="AC194" s="265" t="s">
        <v>54</v>
      </c>
      <c r="AD194" s="266" t="s">
        <v>55</v>
      </c>
      <c r="AE194" s="267">
        <v>2.5000000000000001E-2</v>
      </c>
      <c r="AF194" s="268"/>
      <c r="AG194" s="274"/>
      <c r="AH194" s="274"/>
      <c r="AI194" s="274"/>
      <c r="AJ194" s="145"/>
      <c r="AK194" s="145"/>
      <c r="AL194" s="145"/>
      <c r="AM194" s="145"/>
      <c r="AN194" s="133"/>
      <c r="AO194" s="181"/>
      <c r="AP194" s="74"/>
      <c r="AQ194" s="142"/>
      <c r="AR194" s="142"/>
      <c r="AS194" s="135"/>
      <c r="AT194" s="135"/>
      <c r="AU194" s="135"/>
      <c r="AV194" s="135"/>
      <c r="AW194" s="127"/>
      <c r="AX194" s="127"/>
      <c r="AY194" s="133"/>
      <c r="AZ194" s="133"/>
      <c r="BA194" s="133"/>
      <c r="BB194" s="133"/>
      <c r="BC194" s="166"/>
      <c r="BD194" s="127"/>
      <c r="BE194" s="127"/>
      <c r="BF194" s="142"/>
      <c r="BG194" s="183"/>
      <c r="BH194" s="183"/>
      <c r="BI194" s="133"/>
      <c r="BJ194" s="127"/>
      <c r="BK194" s="127"/>
      <c r="BL194" s="135"/>
      <c r="BM194" s="135"/>
      <c r="BN194" s="135"/>
      <c r="BO194" s="135"/>
      <c r="BP194" s="14"/>
      <c r="BQ194" s="127"/>
      <c r="BR194" s="127"/>
      <c r="BS194" s="133"/>
      <c r="BT194" s="133"/>
      <c r="BU194" s="133"/>
      <c r="BV194" s="133"/>
      <c r="BW194" s="14"/>
      <c r="BX194" s="127"/>
      <c r="BY194" s="127"/>
      <c r="BZ194" s="133"/>
      <c r="CA194" s="133"/>
      <c r="CB194" s="133"/>
      <c r="CC194" s="133"/>
      <c r="CD194" s="13"/>
      <c r="CE194" s="127"/>
      <c r="CF194" s="127"/>
      <c r="CG194" s="135"/>
      <c r="CH194" s="135"/>
      <c r="CI194" s="135"/>
      <c r="CJ194" s="135"/>
      <c r="CK194" s="14"/>
      <c r="CL194" s="127"/>
      <c r="CM194" s="127"/>
      <c r="CN194" s="133"/>
      <c r="CO194" s="133"/>
      <c r="CP194" s="133"/>
      <c r="CQ194" s="133"/>
      <c r="CR194" s="14"/>
      <c r="CS194" s="127"/>
      <c r="CT194" s="127"/>
      <c r="CU194" s="133"/>
      <c r="CV194" s="133"/>
      <c r="CW194" s="133"/>
      <c r="CX194" s="133"/>
      <c r="CY194" s="14"/>
    </row>
    <row r="195" spans="1:103">
      <c r="A195" s="83"/>
      <c r="B195" s="83"/>
      <c r="C195" s="83"/>
      <c r="D195" s="83"/>
      <c r="E195" s="83"/>
      <c r="F195" s="83"/>
      <c r="G195" s="83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26"/>
      <c r="AH195" s="127"/>
      <c r="AI195" s="127"/>
      <c r="AJ195" s="135"/>
      <c r="AK195" s="135"/>
      <c r="AL195" s="135"/>
      <c r="AM195" s="135"/>
      <c r="AN195" s="133"/>
      <c r="AO195" s="181"/>
      <c r="AP195" s="74"/>
      <c r="AQ195" s="142"/>
      <c r="AR195" s="142"/>
      <c r="AS195" s="135"/>
      <c r="AT195" s="135"/>
      <c r="AU195" s="135"/>
      <c r="AV195" s="135"/>
      <c r="AW195" s="127"/>
      <c r="AX195" s="127"/>
      <c r="AY195" s="133"/>
      <c r="AZ195" s="133"/>
      <c r="BA195" s="133"/>
      <c r="BB195" s="133"/>
      <c r="BC195" s="166"/>
      <c r="BD195" s="127"/>
      <c r="BE195" s="127"/>
      <c r="BF195" s="142"/>
      <c r="BG195" s="183"/>
      <c r="BH195" s="183"/>
      <c r="BI195" s="133"/>
      <c r="BJ195" s="127"/>
      <c r="BK195" s="127"/>
      <c r="BL195" s="135"/>
      <c r="BM195" s="135"/>
      <c r="BN195" s="135"/>
      <c r="BO195" s="135"/>
      <c r="BP195" s="14"/>
      <c r="BQ195" s="127"/>
      <c r="BR195" s="127"/>
      <c r="BS195" s="127"/>
      <c r="BT195" s="127"/>
      <c r="BU195" s="127"/>
      <c r="BV195" s="133"/>
      <c r="BW195" s="14"/>
      <c r="BX195" s="127"/>
      <c r="BY195" s="127"/>
      <c r="BZ195" s="133"/>
      <c r="CA195" s="133"/>
      <c r="CB195" s="133"/>
      <c r="CC195" s="133"/>
      <c r="CD195" s="13"/>
      <c r="CE195" s="127"/>
      <c r="CF195" s="127"/>
      <c r="CG195" s="135"/>
      <c r="CH195" s="135"/>
      <c r="CI195" s="135"/>
      <c r="CJ195" s="135"/>
      <c r="CK195" s="14"/>
      <c r="CL195" s="127"/>
      <c r="CM195" s="127"/>
      <c r="CN195" s="133"/>
      <c r="CO195" s="133"/>
      <c r="CP195" s="133"/>
      <c r="CQ195" s="133"/>
      <c r="CR195" s="14"/>
      <c r="CS195" s="127"/>
      <c r="CT195" s="127"/>
      <c r="CU195" s="133"/>
      <c r="CV195" s="133"/>
      <c r="CW195" s="133"/>
      <c r="CX195" s="133"/>
      <c r="CY195" s="14"/>
    </row>
    <row r="196" spans="1:103">
      <c r="A196" s="83"/>
      <c r="B196" s="83"/>
      <c r="C196" s="83"/>
      <c r="D196" s="83"/>
      <c r="E196" s="83"/>
      <c r="F196" s="83"/>
      <c r="G196" s="83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26"/>
      <c r="AH196" s="127"/>
      <c r="AI196" s="127"/>
      <c r="AJ196" s="135"/>
      <c r="AK196" s="135"/>
      <c r="AL196" s="135"/>
      <c r="AM196" s="135"/>
      <c r="AN196" s="133"/>
      <c r="AO196" s="181"/>
      <c r="AP196" s="74"/>
      <c r="AQ196" s="142"/>
      <c r="AR196" s="142"/>
      <c r="AS196" s="135"/>
      <c r="AT196" s="135"/>
      <c r="AU196" s="135"/>
      <c r="AV196" s="135"/>
      <c r="AW196" s="127"/>
      <c r="AX196" s="127"/>
      <c r="AY196" s="133"/>
      <c r="AZ196" s="133"/>
      <c r="BA196" s="133"/>
      <c r="BB196" s="133"/>
      <c r="BC196" s="166"/>
      <c r="BD196" s="127"/>
      <c r="BE196" s="127"/>
      <c r="BF196" s="142"/>
      <c r="BG196" s="183"/>
      <c r="BH196" s="183"/>
      <c r="BI196" s="133"/>
      <c r="BJ196" s="127"/>
      <c r="BK196" s="127"/>
      <c r="BL196" s="135"/>
      <c r="BM196" s="135"/>
      <c r="BN196" s="135"/>
      <c r="BO196" s="135"/>
      <c r="BP196" s="14"/>
      <c r="BQ196" s="127"/>
      <c r="BR196" s="127"/>
      <c r="BS196" s="127"/>
      <c r="BT196" s="127"/>
      <c r="BU196" s="127"/>
      <c r="BV196" s="133"/>
      <c r="BW196" s="14"/>
      <c r="BX196" s="127"/>
      <c r="BY196" s="127"/>
      <c r="BZ196" s="133"/>
      <c r="CA196" s="133"/>
      <c r="CB196" s="133"/>
      <c r="CC196" s="133"/>
      <c r="CD196" s="13"/>
      <c r="CE196" s="127"/>
      <c r="CF196" s="127"/>
      <c r="CG196" s="135"/>
      <c r="CH196" s="135"/>
      <c r="CI196" s="135"/>
      <c r="CJ196" s="135"/>
      <c r="CK196" s="14"/>
      <c r="CL196" s="127"/>
      <c r="CM196" s="127"/>
      <c r="CN196" s="133"/>
      <c r="CO196" s="133"/>
      <c r="CP196" s="133"/>
      <c r="CQ196" s="133"/>
      <c r="CR196" s="14"/>
      <c r="CS196" s="127"/>
      <c r="CT196" s="127"/>
      <c r="CU196" s="133"/>
      <c r="CV196" s="133"/>
      <c r="CW196" s="133"/>
      <c r="CX196" s="133"/>
      <c r="CY196" s="14"/>
    </row>
    <row r="197" spans="1:103">
      <c r="A197" s="83"/>
      <c r="B197" s="83"/>
      <c r="C197" s="83"/>
      <c r="D197" s="83"/>
      <c r="E197" s="83"/>
      <c r="F197" s="83"/>
      <c r="G197" s="83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AH197" s="127"/>
      <c r="AI197" s="127"/>
      <c r="AJ197" s="135"/>
      <c r="AK197" s="135"/>
      <c r="AL197" s="135"/>
      <c r="AM197" s="135"/>
      <c r="AN197" s="133"/>
      <c r="AO197" s="181"/>
      <c r="AP197" s="74"/>
      <c r="AQ197" s="142"/>
      <c r="AR197" s="142"/>
      <c r="AS197" s="135"/>
      <c r="AT197" s="135"/>
      <c r="AU197" s="135"/>
      <c r="AV197" s="135"/>
      <c r="AW197" s="127"/>
      <c r="AX197" s="127"/>
      <c r="AY197" s="133"/>
      <c r="AZ197" s="133"/>
      <c r="BA197" s="133"/>
      <c r="BB197" s="133"/>
      <c r="BC197" s="166"/>
      <c r="BD197" s="127"/>
      <c r="BE197" s="127"/>
      <c r="BF197" s="142"/>
      <c r="BG197" s="183"/>
      <c r="BH197" s="183"/>
      <c r="BI197" s="133"/>
      <c r="BJ197" s="127"/>
      <c r="BK197" s="127"/>
      <c r="BL197" s="135"/>
      <c r="BM197" s="135"/>
      <c r="BN197" s="135"/>
      <c r="BO197" s="135"/>
      <c r="BP197" s="14"/>
      <c r="BQ197" s="127"/>
      <c r="BR197" s="127"/>
      <c r="BS197" s="127"/>
      <c r="BT197" s="127"/>
      <c r="BU197" s="127"/>
      <c r="BV197" s="133"/>
      <c r="BW197" s="14"/>
      <c r="BX197" s="127"/>
      <c r="BY197" s="127"/>
      <c r="BZ197" s="133"/>
      <c r="CA197" s="133"/>
      <c r="CB197" s="133"/>
      <c r="CC197" s="133"/>
      <c r="CD197" s="13"/>
      <c r="CE197" s="127"/>
      <c r="CF197" s="127"/>
      <c r="CG197" s="135"/>
      <c r="CH197" s="135"/>
      <c r="CI197" s="135"/>
      <c r="CJ197" s="135"/>
      <c r="CK197" s="14"/>
      <c r="CL197" s="127"/>
      <c r="CM197" s="127"/>
      <c r="CN197" s="133"/>
      <c r="CO197" s="133"/>
      <c r="CP197" s="133"/>
      <c r="CQ197" s="133"/>
      <c r="CR197" s="14"/>
      <c r="CS197" s="127"/>
      <c r="CT197" s="127"/>
      <c r="CU197" s="133"/>
      <c r="CV197" s="133"/>
      <c r="CW197" s="133"/>
      <c r="CX197" s="133"/>
      <c r="CY197" s="14"/>
    </row>
    <row r="198" spans="1:103">
      <c r="A198" s="184"/>
      <c r="B198" s="133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26"/>
      <c r="AH198" s="127"/>
      <c r="AI198" s="127"/>
      <c r="AJ198" s="135"/>
      <c r="AK198" s="135"/>
      <c r="AL198" s="135"/>
      <c r="AM198" s="135"/>
      <c r="AN198" s="133"/>
      <c r="AO198" s="181"/>
      <c r="AP198" s="74"/>
      <c r="AQ198" s="142"/>
      <c r="AR198" s="142"/>
      <c r="AS198" s="26" t="str">
        <f>IF(ISNUMBER(AJ198),AJ198-($D191*AJ197+$E191),"")</f>
        <v/>
      </c>
      <c r="AT198" s="26" t="str">
        <f>IF(ISNUMBER(AK198),AK198-($D191*AK197+$E191),"")</f>
        <v/>
      </c>
      <c r="AU198" s="26"/>
      <c r="AV198" s="26" t="str">
        <f>IF(ISNUMBER(AM198),AM198-($D191*AM197+$E191),"")</f>
        <v/>
      </c>
      <c r="AW198" s="127"/>
      <c r="AX198" s="127"/>
      <c r="AY198" s="133"/>
      <c r="AZ198" s="133"/>
      <c r="BA198" s="133"/>
      <c r="BB198" s="133"/>
      <c r="BC198" s="166"/>
      <c r="BD198" s="127"/>
      <c r="BE198" s="127"/>
      <c r="BF198" s="142"/>
      <c r="BG198" s="183"/>
      <c r="BH198" s="183"/>
      <c r="BI198" s="133"/>
      <c r="BJ198" s="127"/>
      <c r="BK198" s="127"/>
      <c r="BL198" s="78" t="str">
        <f>IF(ISNUMBER(AS198),AS198/AJ190,"")</f>
        <v/>
      </c>
      <c r="BM198" s="78" t="str">
        <f>IF(ISNUMBER(AT198),AT198/AK190,"")</f>
        <v/>
      </c>
      <c r="BN198" s="78"/>
      <c r="BO198" s="78" t="str">
        <f>IF(ISNUMBER(AV198),AV198/AM190,"")</f>
        <v/>
      </c>
      <c r="BP198" s="117"/>
      <c r="BQ198" s="141"/>
      <c r="BR198" s="127"/>
      <c r="BS198" s="127"/>
      <c r="BT198" s="127"/>
      <c r="BU198" s="127"/>
      <c r="BV198" s="24"/>
      <c r="BW198" s="117"/>
      <c r="BX198" s="141"/>
      <c r="BY198" s="141"/>
      <c r="BZ198" s="27" t="s">
        <v>0</v>
      </c>
      <c r="CA198" s="24" t="str">
        <f>IF(ISNUMBER(BL198),1-BL198/BM198,"")</f>
        <v/>
      </c>
      <c r="CB198" s="24"/>
      <c r="CC198" s="24"/>
      <c r="CD198" s="197"/>
      <c r="CE198" s="141"/>
      <c r="CF198" s="141"/>
      <c r="CG198" s="147"/>
      <c r="CH198" s="147"/>
      <c r="CI198" s="147"/>
      <c r="CJ198" s="147"/>
      <c r="CK198" s="117"/>
      <c r="CL198" s="141"/>
      <c r="CM198" s="141"/>
      <c r="CN198" s="134"/>
      <c r="CO198" s="134"/>
      <c r="CP198" s="134"/>
      <c r="CQ198" s="134"/>
      <c r="CR198" s="117"/>
      <c r="CS198" s="141"/>
      <c r="CT198" s="141"/>
      <c r="CU198" s="134"/>
      <c r="CV198" s="134"/>
      <c r="CW198" s="134"/>
      <c r="CX198" s="134"/>
      <c r="CY198" s="117"/>
    </row>
    <row r="199" spans="1:103">
      <c r="A199" s="184"/>
      <c r="B199" s="133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26"/>
      <c r="AH199" s="127"/>
      <c r="AI199" s="127"/>
      <c r="AJ199" s="135"/>
      <c r="AK199" s="135"/>
      <c r="AL199" s="135"/>
      <c r="AM199" s="135"/>
      <c r="AN199" s="133"/>
      <c r="AO199" s="181"/>
      <c r="AP199" s="74"/>
      <c r="AQ199" s="142"/>
      <c r="AR199" s="142"/>
      <c r="AS199" s="147"/>
      <c r="AT199" s="147"/>
      <c r="AU199" s="147"/>
      <c r="AV199" s="147"/>
      <c r="AW199" s="127"/>
      <c r="AX199" s="127"/>
      <c r="AY199" s="133"/>
      <c r="AZ199" s="133"/>
      <c r="BA199" s="133"/>
      <c r="BB199" s="133"/>
      <c r="BC199" s="166"/>
      <c r="BD199" s="127"/>
      <c r="BE199" s="127"/>
      <c r="BF199" s="142"/>
      <c r="BG199" s="183"/>
      <c r="BH199" s="183"/>
      <c r="BI199" s="133"/>
      <c r="BJ199" s="127"/>
      <c r="BK199" s="127"/>
      <c r="BL199" s="147"/>
      <c r="BM199" s="147"/>
      <c r="BN199" s="147"/>
      <c r="BO199" s="147"/>
      <c r="BP199" s="117"/>
      <c r="BQ199" s="141"/>
      <c r="BR199" s="127"/>
      <c r="BS199" s="127"/>
      <c r="BT199" s="127"/>
      <c r="BU199" s="127"/>
      <c r="BV199" s="134"/>
      <c r="BW199" s="117"/>
      <c r="BX199" s="141"/>
      <c r="BY199" s="141"/>
      <c r="BZ199" s="134"/>
      <c r="CA199" s="134"/>
      <c r="CB199" s="134"/>
      <c r="CC199" s="134"/>
      <c r="CD199" s="197"/>
      <c r="CE199" s="141"/>
      <c r="CF199" s="141"/>
      <c r="CG199" s="147"/>
      <c r="CH199" s="147"/>
      <c r="CI199" s="147"/>
      <c r="CJ199" s="147"/>
      <c r="CK199" s="117"/>
      <c r="CL199" s="141"/>
      <c r="CM199" s="141"/>
      <c r="CN199" s="134"/>
      <c r="CO199" s="134"/>
      <c r="CP199" s="134"/>
      <c r="CQ199" s="134"/>
      <c r="CR199" s="117"/>
      <c r="CS199" s="141"/>
      <c r="CT199" s="141"/>
      <c r="CU199" s="134"/>
      <c r="CV199" s="134"/>
      <c r="CW199" s="134"/>
      <c r="CX199" s="134"/>
      <c r="CY199" s="117"/>
    </row>
    <row r="200" spans="1:103" ht="13.5" thickBot="1">
      <c r="A200" s="460" t="s">
        <v>68</v>
      </c>
      <c r="B200" s="198" t="str">
        <f>$G$22</f>
        <v>DatLab 7 Template 16-08-02</v>
      </c>
      <c r="C200" s="199"/>
      <c r="D200" s="199"/>
      <c r="E200" s="199"/>
      <c r="F200" s="199"/>
      <c r="G200" s="199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1"/>
      <c r="AA200" s="202"/>
      <c r="AB200" s="202"/>
      <c r="AC200" s="202"/>
      <c r="AD200" s="202"/>
      <c r="AE200" s="202"/>
      <c r="AF200" s="202"/>
      <c r="AG200" s="202"/>
      <c r="AH200" s="12" t="str">
        <f>$B200</f>
        <v>DatLab 7 Template 16-08-02</v>
      </c>
      <c r="AI200" s="161"/>
      <c r="AJ200" s="203"/>
      <c r="AK200" s="203"/>
      <c r="AL200" s="203"/>
      <c r="AM200" s="203"/>
      <c r="AN200" s="204"/>
      <c r="AO200" s="205"/>
      <c r="AP200" s="206"/>
      <c r="AQ200" s="79" t="str">
        <f>$B200</f>
        <v>DatLab 7 Template 16-08-02</v>
      </c>
      <c r="AR200" s="161"/>
      <c r="AS200" s="203"/>
      <c r="AT200" s="203"/>
      <c r="AU200" s="203"/>
      <c r="AV200" s="203"/>
      <c r="AW200" s="161"/>
      <c r="AX200" s="161"/>
      <c r="AY200" s="204"/>
      <c r="AZ200" s="204"/>
      <c r="BA200" s="204"/>
      <c r="BB200" s="204"/>
      <c r="BC200" s="207"/>
      <c r="BD200" s="161"/>
      <c r="BE200" s="161"/>
      <c r="BF200" s="61"/>
      <c r="BG200" s="208"/>
      <c r="BH200" s="208"/>
      <c r="BI200" s="204"/>
      <c r="BJ200" s="79" t="str">
        <f>$B200</f>
        <v>DatLab 7 Template 16-08-02</v>
      </c>
      <c r="BK200" s="161"/>
      <c r="BL200" s="203"/>
      <c r="BM200" s="203"/>
      <c r="BN200" s="203"/>
      <c r="BO200" s="203"/>
      <c r="BP200" s="209"/>
      <c r="BQ200" s="79" t="str">
        <f>$B200</f>
        <v>DatLab 7 Template 16-08-02</v>
      </c>
      <c r="BR200" s="200"/>
      <c r="BS200" s="200"/>
      <c r="BT200" s="200"/>
      <c r="BU200" s="200"/>
      <c r="BV200" s="204"/>
      <c r="BW200" s="209"/>
      <c r="BX200" s="79" t="str">
        <f>$B200</f>
        <v>DatLab 7 Template 16-08-02</v>
      </c>
      <c r="BY200" s="161"/>
      <c r="BZ200" s="204"/>
      <c r="CA200" s="204"/>
      <c r="CB200" s="204"/>
      <c r="CC200" s="204"/>
      <c r="CD200" s="210"/>
      <c r="CE200" s="79" t="str">
        <f>$B200</f>
        <v>DatLab 7 Template 16-08-02</v>
      </c>
      <c r="CF200" s="161"/>
      <c r="CG200" s="203"/>
      <c r="CH200" s="203"/>
      <c r="CI200" s="203"/>
      <c r="CJ200" s="203"/>
      <c r="CK200" s="209"/>
      <c r="CL200" s="79" t="str">
        <f>$B200</f>
        <v>DatLab 7 Template 16-08-02</v>
      </c>
      <c r="CM200" s="161"/>
      <c r="CN200" s="204"/>
      <c r="CO200" s="204"/>
      <c r="CP200" s="204"/>
      <c r="CQ200" s="204"/>
      <c r="CR200" s="209"/>
      <c r="CS200" s="79" t="str">
        <f>$B200</f>
        <v>DatLab 7 Template 16-08-02</v>
      </c>
      <c r="CT200" s="161"/>
      <c r="CU200" s="204"/>
      <c r="CV200" s="204"/>
      <c r="CW200" s="204"/>
      <c r="CX200" s="204"/>
      <c r="CY200" s="209"/>
    </row>
    <row r="208" spans="1:103">
      <c r="AQ208" s="486"/>
      <c r="AR208" s="486"/>
      <c r="AS208" s="306"/>
      <c r="AT208" s="306"/>
      <c r="AU208" s="306"/>
      <c r="AV208" s="306"/>
    </row>
    <row r="209" spans="43:48">
      <c r="AQ209" s="487"/>
      <c r="AR209" s="483"/>
      <c r="AS209" s="483"/>
      <c r="AT209" s="483"/>
      <c r="AU209" s="483"/>
      <c r="AV209" s="483"/>
    </row>
  </sheetData>
  <conditionalFormatting sqref="CU3:CX10 CN34:CQ34 CN3:CQ32 CG34:CJ34 CG3:CJ32 BZ3:CA10 CB3:CC32 BS34:BV34 BI34 BL34:BO34 AV17 AS34:AV34 AQ3:AR32 AS3:AV10 AY3:BB32 BL3:BO10 BS3:BV10 BZ34:CC34 CU34:CX34">
    <cfRule type="containsErrors" dxfId="7" priority="2" stopIfTrue="1">
      <formula>ISERROR(AQ3)</formula>
    </cfRule>
  </conditionalFormatting>
  <conditionalFormatting sqref="AS34:AV34">
    <cfRule type="containsErrors" dxfId="6" priority="1" stopIfTrue="1">
      <formula>ISERROR(AS34)</formula>
    </cfRule>
  </conditionalFormatting>
  <hyperlinks>
    <hyperlink ref="G2" r:id="rId1" display="SUIT protocol"/>
    <hyperlink ref="A3" r:id="rId2" display="Subsample"/>
    <hyperlink ref="A4" location="Subs_a" display="↓  Subsample entry #a"/>
    <hyperlink ref="CZ45" location="'SUIT1 template'!A60" display="Goto Subsample #1"/>
    <hyperlink ref="B3" r:id="rId3" display="Sample summary"/>
    <hyperlink ref="A40" location="Sample_statistics" display="é Sample statistics"/>
    <hyperlink ref="G3" r:id="rId4"/>
    <hyperlink ref="F45" location="O2k!B3" display="O2 background check ↗"/>
    <hyperlink ref="AA2" r:id="rId5" display="↓ Paste 'Mark statistics'"/>
    <hyperlink ref="A43" location="MSa" display="î Mark statistics #a"/>
    <hyperlink ref="A60" location="Sample_statistics" display="é Sample statistics"/>
    <hyperlink ref="Z43" location="Subs_a" display="←  Graph"/>
    <hyperlink ref="A5" location="Subs_b" display="↓  Subsample entry #b"/>
    <hyperlink ref="CZ65" location="'SUIT1 template'!A60" display="Goto Subsample #1"/>
    <hyperlink ref="A63" location="MSb" display="↘ Mark statistics"/>
    <hyperlink ref="A80" location="Sample_statistics" display="é Sample statistics"/>
    <hyperlink ref="Z63" location="Subs_b" display="←  Graph"/>
    <hyperlink ref="CZ125" location="'SUIT1 template'!A60" display="Goto Subsample #1"/>
    <hyperlink ref="A123" location="MSe" display="↘ Mark statistics"/>
    <hyperlink ref="A140" location="Sample_statistics" display="é Sample statistics"/>
    <hyperlink ref="Z123" location="Subs_e" display="←  Graph"/>
    <hyperlink ref="CZ145" location="'SUIT1 template'!A60" display="Goto Subsample #1"/>
    <hyperlink ref="A143" location="MSf" display="↘ Mark statistics"/>
    <hyperlink ref="A160" location="Sample_statistics" display="é Sample statistics"/>
    <hyperlink ref="Z143" location="Subs_f" display="←  Graph"/>
    <hyperlink ref="CZ165" location="'SUIT1 template'!A60" display="Goto Subsample #1"/>
    <hyperlink ref="A163" location="MSg" display="↘ Mark statistics"/>
    <hyperlink ref="A180" location="Sample_statistics" display="é Sample statistics"/>
    <hyperlink ref="Z163" location="Subs_g" display="←  Graph"/>
    <hyperlink ref="CZ185" location="'SUIT1 template'!A60" display="Goto Subsample #1"/>
    <hyperlink ref="A183" location="MSh" display="↘ Mark statistics"/>
    <hyperlink ref="A200" location="Sample_statistics" display="é Sample statistics"/>
    <hyperlink ref="Z183" location="Subs_h" display="←  Graph"/>
    <hyperlink ref="A6" location="Subs_c" display="↓  Subsample entry #c"/>
    <hyperlink ref="A1" location="Sample_statistics" display="Sample entry #1"/>
    <hyperlink ref="CZ85" location="'SUIT1 template'!A60" display="Goto Subsample #1"/>
    <hyperlink ref="A83" location="MSc" display="↘ Mark statistics"/>
    <hyperlink ref="A100" location="Sample_statistics" display="é Sample statistics"/>
    <hyperlink ref="Z83" location="Subs_c" display="←  Graph"/>
    <hyperlink ref="CZ105" location="'SUIT1 template'!A60" display="Goto Subsample #1"/>
    <hyperlink ref="A103" location="MSd" display="↘ Mark statistics"/>
    <hyperlink ref="A120" location="Sample_statistics" display="é Sample statistics"/>
    <hyperlink ref="Z103" location="Subs_d" display="←  Graph"/>
    <hyperlink ref="A7" location="Subs_d" display="↓  Subsample entry #d"/>
    <hyperlink ref="A8" location="Subs_e" display="↓  Subsample entry #e"/>
    <hyperlink ref="A9" location="Subs_f" display="↓  Subsample entry #f"/>
    <hyperlink ref="A10" location="Subs_g" display="↓  Subsample entry #g"/>
    <hyperlink ref="A11" location="Subs_h" display="↓  Subsample entry #h"/>
    <hyperlink ref="G1" location="Cohort!B3" display="↗ Cohort"/>
    <hyperlink ref="A2" location="Navigation!B3" display="↗ Navigation"/>
    <hyperlink ref="F65" location="O2k!B3" display="O2 background check ↗"/>
    <hyperlink ref="F85" location="O2k!B3" display="O2 background check ↗"/>
    <hyperlink ref="F105" location="O2k!B3" display="O2 background check ↗"/>
    <hyperlink ref="F125" location="O2k!B3" display="O2 background check ↗"/>
    <hyperlink ref="F145" location="O2k!B3" display="O2 background check ↗"/>
    <hyperlink ref="F165" location="O2k!B3" display="O2 background check ↗"/>
    <hyperlink ref="F185" location="O2k!B3" display="O2 background check ↗"/>
    <hyperlink ref="AI5" r:id="rId6"/>
    <hyperlink ref="AM5" location="Sample_statistics" display="← Sample statistics"/>
    <hyperlink ref="A33" location="'#1'!AV33" display="→ Tables: Sample statistics"/>
    <hyperlink ref="A32" location="'#1'!AI5" display="→ Coupling-pathway diagram"/>
    <hyperlink ref="AM33" location="Sample_statistics" display="← Sample statistics"/>
  </hyperlinks>
  <pageMargins left="0.7" right="0.7" top="0.78740157499999996" bottom="0.78740157499999996" header="0.3" footer="0.3"/>
  <pageSetup paperSize="9" orientation="portrait" r:id="rId7"/>
  <drawing r:id="rId8"/>
  <legacyDrawing r:id="rId9"/>
</worksheet>
</file>

<file path=xl/worksheets/sheet8.xml><?xml version="1.0" encoding="utf-8"?>
<worksheet xmlns="http://schemas.openxmlformats.org/spreadsheetml/2006/main" xmlns:r="http://schemas.openxmlformats.org/officeDocument/2006/relationships">
  <dimension ref="A1:DL209"/>
  <sheetViews>
    <sheetView zoomScale="95" zoomScaleNormal="95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ColWidth="11.5703125" defaultRowHeight="12.75"/>
  <cols>
    <col min="1" max="1" width="24.7109375" style="93" customWidth="1"/>
    <col min="2" max="2" width="18.7109375" style="116" customWidth="1"/>
    <col min="3" max="3" width="11.7109375" style="116" customWidth="1"/>
    <col min="4" max="5" width="12.7109375" style="116" customWidth="1"/>
    <col min="6" max="6" width="13.85546875" style="116" customWidth="1"/>
    <col min="7" max="7" width="13.7109375" style="116" customWidth="1"/>
    <col min="8" max="25" width="16.7109375" style="116" customWidth="1"/>
    <col min="26" max="26" width="8.85546875" style="132" customWidth="1"/>
    <col min="27" max="27" width="18.7109375" style="130" customWidth="1"/>
    <col min="28" max="29" width="10.7109375" style="130" customWidth="1"/>
    <col min="30" max="30" width="16.7109375" style="130" customWidth="1"/>
    <col min="31" max="31" width="10.7109375" style="130" customWidth="1"/>
    <col min="32" max="32" width="12.7109375" style="130" customWidth="1"/>
    <col min="33" max="33" width="10.7109375" style="130" customWidth="1"/>
    <col min="34" max="34" width="54.140625" style="130" bestFit="1" customWidth="1"/>
    <col min="35" max="35" width="13.7109375" style="130" customWidth="1"/>
    <col min="36" max="39" width="9.7109375" style="116" customWidth="1"/>
    <col min="40" max="40" width="6.7109375" style="116" customWidth="1"/>
    <col min="41" max="41" width="6.7109375" style="89" customWidth="1"/>
    <col min="42" max="42" width="7.7109375" style="89" customWidth="1"/>
    <col min="43" max="43" width="20.7109375" style="128" customWidth="1"/>
    <col min="44" max="44" width="13.7109375" style="128" customWidth="1"/>
    <col min="45" max="48" width="8" style="129" bestFit="1" customWidth="1"/>
    <col min="49" max="49" width="20.140625" style="130" customWidth="1"/>
    <col min="50" max="50" width="7.85546875" style="130" customWidth="1"/>
    <col min="51" max="54" width="9.42578125" style="116" bestFit="1" customWidth="1"/>
    <col min="55" max="55" width="1.5703125" style="89" customWidth="1"/>
    <col min="56" max="56" width="20.7109375" style="130" customWidth="1"/>
    <col min="57" max="57" width="13.7109375" style="130" customWidth="1"/>
    <col min="58" max="58" width="13.7109375" style="128" customWidth="1"/>
    <col min="59" max="60" width="9.7109375" style="131" customWidth="1"/>
    <col min="61" max="61" width="9.7109375" style="116" customWidth="1"/>
    <col min="62" max="62" width="20.7109375" style="130" customWidth="1"/>
    <col min="63" max="63" width="13.7109375" style="130" customWidth="1"/>
    <col min="64" max="67" width="9.42578125" style="129" bestFit="1" customWidth="1"/>
    <col min="68" max="68" width="7.7109375" style="116" customWidth="1"/>
    <col min="69" max="69" width="20.7109375" style="130" customWidth="1"/>
    <col min="70" max="70" width="13.7109375" style="130" customWidth="1"/>
    <col min="71" max="74" width="9.42578125" style="116" bestFit="1" customWidth="1"/>
    <col min="75" max="75" width="7.7109375" style="116" customWidth="1"/>
    <col min="76" max="76" width="20.7109375" style="130" customWidth="1"/>
    <col min="77" max="77" width="13.7109375" style="130" customWidth="1"/>
    <col min="78" max="78" width="8.85546875" style="116" bestFit="1" customWidth="1"/>
    <col min="79" max="81" width="9.42578125" style="116" bestFit="1" customWidth="1"/>
    <col min="82" max="82" width="7.7109375" style="132" customWidth="1"/>
    <col min="83" max="83" width="20.7109375" style="130" customWidth="1"/>
    <col min="84" max="84" width="13.7109375" style="130" customWidth="1"/>
    <col min="85" max="88" width="9.42578125" style="129" bestFit="1" customWidth="1"/>
    <col min="89" max="89" width="7.7109375" style="116" customWidth="1"/>
    <col min="90" max="90" width="20.7109375" style="130" customWidth="1"/>
    <col min="91" max="91" width="13.7109375" style="130" customWidth="1"/>
    <col min="92" max="95" width="9.42578125" style="116" bestFit="1" customWidth="1"/>
    <col min="96" max="96" width="7.7109375" style="116" customWidth="1"/>
    <col min="97" max="97" width="20.7109375" style="130" customWidth="1"/>
    <col min="98" max="98" width="13.7109375" style="130" customWidth="1"/>
    <col min="99" max="99" width="6.42578125" style="116" bestFit="1" customWidth="1"/>
    <col min="100" max="102" width="9.42578125" style="116" bestFit="1" customWidth="1"/>
    <col min="103" max="103" width="5.7109375" style="116" customWidth="1"/>
    <col min="104" max="16384" width="11.5703125" style="116"/>
  </cols>
  <sheetData>
    <row r="1" spans="1:116" ht="16.5" thickBot="1">
      <c r="A1" s="324" t="s">
        <v>228</v>
      </c>
      <c r="B1" s="325" t="str">
        <f>IF(ISTEXT(AB48),AB48,"Cohort")</f>
        <v>Cohort</v>
      </c>
      <c r="C1" s="330" t="str">
        <f>IF(ISTEXT(AB47),AB47,"Type")</f>
        <v>Type</v>
      </c>
      <c r="D1" s="330" t="str">
        <f>IF(ISTEXT(AB49),AB49,"Code")</f>
        <v>Code</v>
      </c>
      <c r="E1" s="326" t="str">
        <f>IF(ISNUMBER(AB50),AB50,"")</f>
        <v/>
      </c>
      <c r="F1" s="325"/>
      <c r="G1" s="428" t="s">
        <v>121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448" t="str">
        <f>$E$1</f>
        <v/>
      </c>
      <c r="AA1" s="470" t="str">
        <f>$G$3</f>
        <v>DatLab 7</v>
      </c>
      <c r="AB1" s="110"/>
      <c r="AC1" s="110"/>
      <c r="AD1" s="110"/>
      <c r="AE1" s="110"/>
      <c r="AF1" s="332" t="s">
        <v>170</v>
      </c>
      <c r="AG1" s="332"/>
      <c r="AH1" s="332" t="s">
        <v>184</v>
      </c>
      <c r="AI1" s="332" t="s">
        <v>13</v>
      </c>
      <c r="AJ1" s="485" t="s">
        <v>169</v>
      </c>
      <c r="AK1" s="333" t="s">
        <v>185</v>
      </c>
      <c r="AL1" s="334" t="s">
        <v>186</v>
      </c>
      <c r="AM1" s="335" t="s">
        <v>222</v>
      </c>
      <c r="AN1" s="111" t="s">
        <v>25</v>
      </c>
      <c r="AO1" s="112" t="s">
        <v>26</v>
      </c>
      <c r="AP1" s="448" t="str">
        <f>$E$1</f>
        <v/>
      </c>
      <c r="AQ1" s="113" t="s">
        <v>14</v>
      </c>
      <c r="AR1" s="113" t="s">
        <v>13</v>
      </c>
      <c r="AS1" s="485" t="str">
        <f>AJ1</f>
        <v>R</v>
      </c>
      <c r="AT1" s="31" t="str">
        <f>AK1</f>
        <v>1Omy</v>
      </c>
      <c r="AU1" s="32" t="str">
        <f>AL1</f>
        <v>2U</v>
      </c>
      <c r="AV1" s="33" t="str">
        <f>AM1</f>
        <v>3Ama</v>
      </c>
      <c r="AW1" s="114" t="str">
        <f>AQ1</f>
        <v>Quantity</v>
      </c>
      <c r="AX1" s="114" t="str">
        <f>AR1</f>
        <v>Units</v>
      </c>
      <c r="AY1" s="485" t="str">
        <f>AJ1</f>
        <v>R</v>
      </c>
      <c r="AZ1" s="31" t="str">
        <f>AK1</f>
        <v>1Omy</v>
      </c>
      <c r="BA1" s="32" t="str">
        <f>AL1</f>
        <v>2U</v>
      </c>
      <c r="BB1" s="33" t="str">
        <f>AM1</f>
        <v>3Ama</v>
      </c>
      <c r="BC1" s="115"/>
      <c r="BD1" s="34" t="s">
        <v>27</v>
      </c>
      <c r="BE1" s="34" t="s">
        <v>28</v>
      </c>
      <c r="BF1" s="35" t="s">
        <v>120</v>
      </c>
      <c r="BG1" s="448" t="str">
        <f>$E$1</f>
        <v/>
      </c>
      <c r="BH1" s="449" t="s">
        <v>32</v>
      </c>
      <c r="BI1" s="36" t="s">
        <v>7</v>
      </c>
      <c r="BJ1" s="114" t="str">
        <f>AQ1</f>
        <v>Quantity</v>
      </c>
      <c r="BK1" s="114" t="str">
        <f>AR1</f>
        <v>Units</v>
      </c>
      <c r="BL1" s="485" t="str">
        <f>AJ1</f>
        <v>R</v>
      </c>
      <c r="BM1" s="31" t="str">
        <f>AK1</f>
        <v>1Omy</v>
      </c>
      <c r="BN1" s="32" t="str">
        <f>AL1</f>
        <v>2U</v>
      </c>
      <c r="BO1" s="33" t="str">
        <f>AM1</f>
        <v>3Ama</v>
      </c>
      <c r="BP1" s="448" t="str">
        <f>$E$1</f>
        <v/>
      </c>
      <c r="BQ1" s="114" t="str">
        <f>AQ1</f>
        <v>Quantity</v>
      </c>
      <c r="BR1" s="114" t="str">
        <f>AR1</f>
        <v>Units</v>
      </c>
      <c r="BS1" s="485" t="str">
        <f>AJ1</f>
        <v>R</v>
      </c>
      <c r="BT1" s="31" t="str">
        <f>AK1</f>
        <v>1Omy</v>
      </c>
      <c r="BU1" s="32" t="str">
        <f>AL1</f>
        <v>2U</v>
      </c>
      <c r="BV1" s="33" t="str">
        <f>AM1</f>
        <v>3Ama</v>
      </c>
      <c r="BW1" s="448" t="str">
        <f>$E$1</f>
        <v/>
      </c>
      <c r="BX1" s="114" t="str">
        <f>AQ1</f>
        <v>Quantity</v>
      </c>
      <c r="BY1" s="114" t="str">
        <f>AR1</f>
        <v>Units</v>
      </c>
      <c r="BZ1" s="485" t="s">
        <v>219</v>
      </c>
      <c r="CA1" s="31" t="s">
        <v>220</v>
      </c>
      <c r="CB1" s="32" t="s">
        <v>218</v>
      </c>
      <c r="CC1" s="33" t="s">
        <v>221</v>
      </c>
      <c r="CD1" s="448" t="str">
        <f>$E$1</f>
        <v/>
      </c>
      <c r="CE1" s="114" t="str">
        <f>AQ1</f>
        <v>Quantity</v>
      </c>
      <c r="CF1" s="114" t="str">
        <f>AR1</f>
        <v>Units</v>
      </c>
      <c r="CG1" s="485" t="str">
        <f>AJ1</f>
        <v>R</v>
      </c>
      <c r="CH1" s="31" t="str">
        <f>AK1</f>
        <v>1Omy</v>
      </c>
      <c r="CI1" s="32" t="str">
        <f>AL1</f>
        <v>2U</v>
      </c>
      <c r="CJ1" s="33" t="str">
        <f>AM1</f>
        <v>3Ama</v>
      </c>
      <c r="CK1" s="448" t="str">
        <f>$E$1</f>
        <v/>
      </c>
      <c r="CL1" s="114" t="str">
        <f>AQ1</f>
        <v>Quantity</v>
      </c>
      <c r="CM1" s="114" t="str">
        <f>AR1</f>
        <v>Units</v>
      </c>
      <c r="CN1" s="485" t="str">
        <f>AJ1</f>
        <v>R</v>
      </c>
      <c r="CO1" s="31" t="str">
        <f>AK1</f>
        <v>1Omy</v>
      </c>
      <c r="CP1" s="32" t="str">
        <f>AL1</f>
        <v>2U</v>
      </c>
      <c r="CQ1" s="33" t="str">
        <f>AM1</f>
        <v>3Ama</v>
      </c>
      <c r="CR1" s="448" t="str">
        <f>$E$1</f>
        <v/>
      </c>
      <c r="CS1" s="114" t="str">
        <f>AQ1</f>
        <v>Quantity</v>
      </c>
      <c r="CT1" s="114" t="str">
        <f>AR1</f>
        <v>Units</v>
      </c>
      <c r="CU1" s="485" t="s">
        <v>219</v>
      </c>
      <c r="CV1" s="31" t="s">
        <v>220</v>
      </c>
      <c r="CW1" s="32" t="s">
        <v>218</v>
      </c>
      <c r="CX1" s="33" t="s">
        <v>221</v>
      </c>
      <c r="CY1" s="448" t="str">
        <f>$E$1</f>
        <v/>
      </c>
    </row>
    <row r="2" spans="1:116" ht="14.25">
      <c r="A2" s="459" t="s">
        <v>67</v>
      </c>
      <c r="B2" s="329" t="str">
        <f>AH1</f>
        <v>CCP</v>
      </c>
      <c r="C2" s="338"/>
      <c r="D2" s="338"/>
      <c r="E2" s="339" t="s">
        <v>96</v>
      </c>
      <c r="F2" s="340">
        <f>E37</f>
        <v>0</v>
      </c>
      <c r="G2" s="451" t="s">
        <v>128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25"/>
      <c r="AA2" s="471" t="s">
        <v>76</v>
      </c>
      <c r="AB2" s="118"/>
      <c r="AC2" s="118"/>
      <c r="AD2" s="118"/>
      <c r="AE2" s="118"/>
      <c r="AF2" s="332" t="s">
        <v>171</v>
      </c>
      <c r="AG2" s="332"/>
      <c r="AH2" s="332" t="s">
        <v>173</v>
      </c>
      <c r="AI2" s="332" t="s">
        <v>176</v>
      </c>
      <c r="AJ2" s="118"/>
      <c r="AK2" s="118"/>
      <c r="AL2" s="118"/>
      <c r="AM2" s="118"/>
      <c r="AN2" s="119"/>
      <c r="AO2" s="120"/>
      <c r="AP2" s="121"/>
      <c r="AQ2" s="122"/>
      <c r="AR2" s="122"/>
      <c r="AS2" s="118"/>
      <c r="AT2" s="118"/>
      <c r="AU2" s="118"/>
      <c r="AV2" s="118"/>
      <c r="AW2" s="122"/>
      <c r="AX2" s="122"/>
      <c r="AY2" s="118"/>
      <c r="AZ2" s="118"/>
      <c r="BA2" s="118"/>
      <c r="BB2" s="118"/>
      <c r="BC2" s="123"/>
      <c r="BD2" s="122"/>
      <c r="BE2" s="122"/>
      <c r="BF2" s="124"/>
      <c r="BG2" s="125"/>
      <c r="BH2" s="125"/>
      <c r="BI2" s="118"/>
      <c r="BJ2" s="122"/>
      <c r="BK2" s="122"/>
      <c r="BL2" s="118"/>
      <c r="BM2" s="118"/>
      <c r="BN2" s="118"/>
      <c r="BO2" s="118"/>
      <c r="BP2" s="125"/>
      <c r="BQ2" s="122"/>
      <c r="BR2" s="122"/>
      <c r="BS2" s="118"/>
      <c r="BT2" s="118"/>
      <c r="BU2" s="118"/>
      <c r="BV2" s="118"/>
      <c r="BW2" s="125"/>
      <c r="BX2" s="122"/>
      <c r="BY2" s="122"/>
      <c r="BZ2" s="118"/>
      <c r="CA2" s="503" t="s">
        <v>190</v>
      </c>
      <c r="CB2" s="118"/>
      <c r="CC2" s="33" t="s">
        <v>190</v>
      </c>
      <c r="CD2" s="125"/>
      <c r="CE2" s="122"/>
      <c r="CF2" s="122"/>
      <c r="CG2" s="118"/>
      <c r="CH2" s="118"/>
      <c r="CI2" s="118"/>
      <c r="CJ2" s="118"/>
      <c r="CK2" s="125"/>
      <c r="CL2" s="122"/>
      <c r="CM2" s="122"/>
      <c r="CN2" s="118"/>
      <c r="CO2" s="118"/>
      <c r="CP2" s="118"/>
      <c r="CQ2" s="118"/>
      <c r="CR2" s="125"/>
      <c r="CS2" s="122"/>
      <c r="CT2" s="122"/>
      <c r="CU2" s="118"/>
      <c r="CV2" s="503" t="s">
        <v>190</v>
      </c>
      <c r="CW2" s="118"/>
      <c r="CX2" s="33" t="s">
        <v>190</v>
      </c>
      <c r="CY2" s="125"/>
    </row>
    <row r="3" spans="1:116" ht="14.25">
      <c r="A3" s="450" t="s">
        <v>79</v>
      </c>
      <c r="B3" s="430" t="s">
        <v>86</v>
      </c>
      <c r="C3" s="317" t="s">
        <v>87</v>
      </c>
      <c r="D3" s="317" t="s">
        <v>88</v>
      </c>
      <c r="E3" s="317" t="s">
        <v>59</v>
      </c>
      <c r="F3" s="317" t="s">
        <v>57</v>
      </c>
      <c r="G3" s="430" t="s">
        <v>15</v>
      </c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26"/>
      <c r="AA3" s="127"/>
      <c r="AB3" s="127"/>
      <c r="AC3" s="127"/>
      <c r="AD3" s="127"/>
      <c r="AE3" s="127"/>
      <c r="AF3" s="127"/>
      <c r="AG3" s="127"/>
      <c r="AH3" s="332" t="s">
        <v>172</v>
      </c>
      <c r="AI3" s="127"/>
      <c r="AJ3" s="127"/>
      <c r="AK3" s="127"/>
      <c r="AL3" s="127"/>
      <c r="AM3" s="127"/>
      <c r="AN3" s="136">
        <v>51</v>
      </c>
      <c r="AO3" s="137">
        <v>1</v>
      </c>
      <c r="AP3" s="138" t="str">
        <f>$AP51</f>
        <v/>
      </c>
      <c r="AQ3" s="38" t="str">
        <f>AQ51</f>
        <v>O2 flux per volume</v>
      </c>
      <c r="AR3" s="38" t="str">
        <f>AR51</f>
        <v>pmol/(s*ml)</v>
      </c>
      <c r="AS3" s="38" t="e">
        <f>IF(ISNUMBER(AS51),AS51,NA())</f>
        <v>#N/A</v>
      </c>
      <c r="AT3" s="38" t="e">
        <f t="shared" ref="AT3:AV3" si="0">IF(ISNUMBER(AT51),AT51,NA())</f>
        <v>#N/A</v>
      </c>
      <c r="AU3" s="38" t="e">
        <f t="shared" si="0"/>
        <v>#N/A</v>
      </c>
      <c r="AV3" s="38" t="e">
        <f t="shared" si="0"/>
        <v>#N/A</v>
      </c>
      <c r="AW3" s="351">
        <f>AW51</f>
        <v>0</v>
      </c>
      <c r="AX3" s="351">
        <f>AX51</f>
        <v>0</v>
      </c>
      <c r="AY3" s="350" t="e">
        <f>IF(ISNUMBER(AY51),AY51,NA())</f>
        <v>#N/A</v>
      </c>
      <c r="AZ3" s="350" t="e">
        <f t="shared" ref="AZ3:BB3" si="1">IF(ISNUMBER(AZ51),AZ51,NA())</f>
        <v>#N/A</v>
      </c>
      <c r="BA3" s="350" t="e">
        <f t="shared" si="1"/>
        <v>#N/A</v>
      </c>
      <c r="BB3" s="350" t="e">
        <f t="shared" si="1"/>
        <v>#N/A</v>
      </c>
      <c r="BC3" s="140">
        <f>BC51</f>
        <v>0</v>
      </c>
      <c r="BD3" s="141" t="str">
        <f>BD51</f>
        <v>•</v>
      </c>
      <c r="BE3" s="141">
        <f>BE51</f>
        <v>0</v>
      </c>
      <c r="BF3" s="142">
        <f>BF51</f>
        <v>0</v>
      </c>
      <c r="BG3" s="143" t="str">
        <f>$AP51</f>
        <v/>
      </c>
      <c r="BH3" s="143"/>
      <c r="BI3" s="144" t="str">
        <f>BI51</f>
        <v/>
      </c>
      <c r="BJ3" s="353" t="str">
        <f>BJ51</f>
        <v>O2 flow per cells</v>
      </c>
      <c r="BK3" s="353" t="str">
        <f>BK51</f>
        <v>pmol/(s*Mill)</v>
      </c>
      <c r="BL3" s="38" t="e">
        <f>IF(ISNUMBER(BL51),BL51,NA())</f>
        <v>#N/A</v>
      </c>
      <c r="BM3" s="38" t="e">
        <f t="shared" ref="BM3:BO3" si="2">IF(ISNUMBER(BM51),BM51,NA())</f>
        <v>#N/A</v>
      </c>
      <c r="BN3" s="38" t="e">
        <f t="shared" si="2"/>
        <v>#N/A</v>
      </c>
      <c r="BO3" s="38" t="e">
        <f t="shared" si="2"/>
        <v>#N/A</v>
      </c>
      <c r="BP3" s="143" t="str">
        <f>$AP51</f>
        <v/>
      </c>
      <c r="BQ3" s="354" t="str">
        <f>BQ51</f>
        <v>Flux control ratio</v>
      </c>
      <c r="BR3" s="354" t="str">
        <f>BR51</f>
        <v>FCR, relative</v>
      </c>
      <c r="BS3" s="315" t="e">
        <f>IF(ISNUMBER(BS51),BS51,NA())</f>
        <v>#N/A</v>
      </c>
      <c r="BT3" s="315" t="e">
        <f t="shared" ref="BT3:BV3" si="3">IF(ISNUMBER(BT51),BT51,NA())</f>
        <v>#N/A</v>
      </c>
      <c r="BU3" s="315" t="e">
        <f t="shared" si="3"/>
        <v>#N/A</v>
      </c>
      <c r="BV3" s="315" t="e">
        <f t="shared" si="3"/>
        <v>#N/A</v>
      </c>
      <c r="BW3" s="143" t="str">
        <f>$AP51</f>
        <v/>
      </c>
      <c r="BX3" s="354" t="str">
        <f>BX51</f>
        <v>Flux control factor</v>
      </c>
      <c r="BY3" s="354" t="str">
        <f>BY51</f>
        <v>FCF, relative</v>
      </c>
      <c r="BZ3" s="315" t="e">
        <f>IF(ISNUMBER(BZ51),BZ51,NA())</f>
        <v>#N/A</v>
      </c>
      <c r="CA3" s="315" t="e">
        <f t="shared" ref="CA3:CC3" si="4">IF(ISNUMBER(CA51),CA51,NA())</f>
        <v>#N/A</v>
      </c>
      <c r="CB3" s="315" t="e">
        <f t="shared" si="4"/>
        <v>#N/A</v>
      </c>
      <c r="CC3" s="315" t="e">
        <f t="shared" si="4"/>
        <v>#N/A</v>
      </c>
      <c r="CD3" s="143" t="str">
        <f>$AP51</f>
        <v/>
      </c>
      <c r="CE3" s="353" t="str">
        <f>CE51</f>
        <v>O2 flow per cells (mt: ROX-corr.)</v>
      </c>
      <c r="CF3" s="353" t="str">
        <f>CF51</f>
        <v>pmol/(s*Mill)</v>
      </c>
      <c r="CG3" s="38" t="e">
        <f>IF(ISNUMBER(CG51),CG51,NA())</f>
        <v>#N/A</v>
      </c>
      <c r="CH3" s="38" t="e">
        <f t="shared" ref="CH3:CJ3" si="5">IF(ISNUMBER(CH51),CH51,NA())</f>
        <v>#N/A</v>
      </c>
      <c r="CI3" s="38" t="e">
        <f t="shared" si="5"/>
        <v>#N/A</v>
      </c>
      <c r="CJ3" s="38" t="e">
        <f t="shared" si="5"/>
        <v>#N/A</v>
      </c>
      <c r="CK3" s="143" t="str">
        <f>$AP51</f>
        <v/>
      </c>
      <c r="CL3" s="354" t="str">
        <f>CL51</f>
        <v>FCR (mt: ROX-corr.)</v>
      </c>
      <c r="CM3" s="354" t="str">
        <f>CM51</f>
        <v>relative</v>
      </c>
      <c r="CN3" s="315" t="e">
        <f>IF(ISNUMBER(CN51),CN51,NA())</f>
        <v>#N/A</v>
      </c>
      <c r="CO3" s="315" t="e">
        <f t="shared" ref="CO3:CQ3" si="6">IF(ISNUMBER(CO51),CO51,NA())</f>
        <v>#N/A</v>
      </c>
      <c r="CP3" s="315" t="e">
        <f t="shared" si="6"/>
        <v>#N/A</v>
      </c>
      <c r="CQ3" s="315" t="e">
        <f t="shared" si="6"/>
        <v>#N/A</v>
      </c>
      <c r="CR3" s="143" t="str">
        <f>$AP51</f>
        <v/>
      </c>
      <c r="CS3" s="354" t="str">
        <f>CS51</f>
        <v>FCF (mt: ROX-corr.)</v>
      </c>
      <c r="CT3" s="354" t="str">
        <f>CT51</f>
        <v>relative</v>
      </c>
      <c r="CU3" s="315" t="e">
        <f>IF(ISNUMBER(CU51),CU51,NA())</f>
        <v>#N/A</v>
      </c>
      <c r="CV3" s="315" t="e">
        <f t="shared" ref="CV3:CX3" si="7">IF(ISNUMBER(CV51),CV51,NA())</f>
        <v>#N/A</v>
      </c>
      <c r="CW3" s="315" t="e">
        <f t="shared" si="7"/>
        <v>#N/A</v>
      </c>
      <c r="CX3" s="315" t="e">
        <f t="shared" si="7"/>
        <v>#N/A</v>
      </c>
      <c r="CY3" s="143" t="str">
        <f>$AP51</f>
        <v/>
      </c>
    </row>
    <row r="4" spans="1:116">
      <c r="A4" s="468" t="s">
        <v>103</v>
      </c>
      <c r="B4" s="288" t="str">
        <f>B41</f>
        <v>•</v>
      </c>
      <c r="C4" s="166" t="str">
        <f>IF(ISTEXT(C42),C42,"")</f>
        <v/>
      </c>
      <c r="D4" s="166" t="str">
        <f>IF(ISTEXT(D42),D42,"")</f>
        <v/>
      </c>
      <c r="E4" s="240" t="str">
        <f>E42</f>
        <v/>
      </c>
      <c r="F4" s="166" t="str">
        <f>IF(ISTEXT(G41),G41,"")</f>
        <v/>
      </c>
      <c r="G4" s="40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26"/>
      <c r="AA4" s="127"/>
      <c r="AB4" s="127"/>
      <c r="AC4" s="127"/>
      <c r="AD4" s="127"/>
      <c r="AE4" s="127"/>
      <c r="AF4" s="127"/>
      <c r="AG4" s="127"/>
      <c r="AH4" s="127"/>
      <c r="AK4" s="130"/>
      <c r="AL4" s="130"/>
      <c r="AM4" s="130"/>
      <c r="AN4" s="136">
        <f t="shared" ref="AN4:AN32" si="8">AN3+20</f>
        <v>71</v>
      </c>
      <c r="AO4" s="137">
        <v>2</v>
      </c>
      <c r="AP4" s="138" t="str">
        <f>$AP71</f>
        <v/>
      </c>
      <c r="AQ4" s="38" t="str">
        <f>AQ71</f>
        <v>O2 flux per volume</v>
      </c>
      <c r="AR4" s="38" t="str">
        <f>AR71</f>
        <v>pmol/(s*ml)</v>
      </c>
      <c r="AS4" s="38" t="e">
        <f>IF(ISNUMBER(AS71),AS71,NA())</f>
        <v>#N/A</v>
      </c>
      <c r="AT4" s="38" t="e">
        <f t="shared" ref="AT4:AV4" si="9">IF(ISNUMBER(AT71),AT71,NA())</f>
        <v>#N/A</v>
      </c>
      <c r="AU4" s="38" t="e">
        <f t="shared" si="9"/>
        <v>#N/A</v>
      </c>
      <c r="AV4" s="38" t="e">
        <f t="shared" si="9"/>
        <v>#N/A</v>
      </c>
      <c r="AW4" s="351">
        <f>AW71</f>
        <v>0</v>
      </c>
      <c r="AX4" s="351">
        <f>AX71</f>
        <v>0</v>
      </c>
      <c r="AY4" s="350" t="e">
        <f>IF(ISNUMBER(AY71),AY71,NA())</f>
        <v>#N/A</v>
      </c>
      <c r="AZ4" s="350" t="e">
        <f t="shared" ref="AZ4:BB4" si="10">IF(ISNUMBER(AZ71),AZ71,NA())</f>
        <v>#N/A</v>
      </c>
      <c r="BA4" s="350" t="e">
        <f t="shared" si="10"/>
        <v>#N/A</v>
      </c>
      <c r="BB4" s="350" t="e">
        <f t="shared" si="10"/>
        <v>#N/A</v>
      </c>
      <c r="BC4" s="140">
        <f>BC71</f>
        <v>0</v>
      </c>
      <c r="BD4" s="141" t="str">
        <f>BD71</f>
        <v>•</v>
      </c>
      <c r="BE4" s="141">
        <f>BE71</f>
        <v>0</v>
      </c>
      <c r="BF4" s="142">
        <f>BF71</f>
        <v>0</v>
      </c>
      <c r="BG4" s="143" t="str">
        <f>$AP71</f>
        <v/>
      </c>
      <c r="BH4" s="143"/>
      <c r="BI4" s="144" t="str">
        <f>BI71</f>
        <v/>
      </c>
      <c r="BJ4" s="353" t="str">
        <f>BJ71</f>
        <v>O2 flow per cells</v>
      </c>
      <c r="BK4" s="353" t="str">
        <f>BK71</f>
        <v>pmol/(s*Mill)</v>
      </c>
      <c r="BL4" s="38" t="e">
        <f>IF(ISNUMBER(BL71),BL71,NA())</f>
        <v>#N/A</v>
      </c>
      <c r="BM4" s="38" t="e">
        <f t="shared" ref="BM4:BO4" si="11">IF(ISNUMBER(BM71),BM71,NA())</f>
        <v>#N/A</v>
      </c>
      <c r="BN4" s="38" t="e">
        <f t="shared" si="11"/>
        <v>#N/A</v>
      </c>
      <c r="BO4" s="38" t="e">
        <f t="shared" si="11"/>
        <v>#N/A</v>
      </c>
      <c r="BP4" s="143" t="str">
        <f>$AP71</f>
        <v/>
      </c>
      <c r="BQ4" s="354" t="str">
        <f>BQ71</f>
        <v>Flux control ratio</v>
      </c>
      <c r="BR4" s="354" t="str">
        <f>BR71</f>
        <v>FCR, relative</v>
      </c>
      <c r="BS4" s="315" t="e">
        <f>IF(ISNUMBER(BS71),BS71,NA())</f>
        <v>#N/A</v>
      </c>
      <c r="BT4" s="315" t="e">
        <f t="shared" ref="BT4:BV4" si="12">IF(ISNUMBER(BT71),BT71,NA())</f>
        <v>#N/A</v>
      </c>
      <c r="BU4" s="315" t="e">
        <f t="shared" si="12"/>
        <v>#N/A</v>
      </c>
      <c r="BV4" s="315" t="e">
        <f t="shared" si="12"/>
        <v>#N/A</v>
      </c>
      <c r="BW4" s="143" t="str">
        <f>$AP71</f>
        <v/>
      </c>
      <c r="BX4" s="354" t="str">
        <f>BX71</f>
        <v>Flux control factor</v>
      </c>
      <c r="BY4" s="354" t="str">
        <f>BY71</f>
        <v>FCF, relative</v>
      </c>
      <c r="BZ4" s="315" t="e">
        <f>IF(ISNUMBER(BZ71),BZ71,NA())</f>
        <v>#N/A</v>
      </c>
      <c r="CA4" s="315" t="e">
        <f t="shared" ref="CA4:CC4" si="13">IF(ISNUMBER(CA71),CA71,NA())</f>
        <v>#N/A</v>
      </c>
      <c r="CB4" s="315" t="e">
        <f t="shared" si="13"/>
        <v>#N/A</v>
      </c>
      <c r="CC4" s="315" t="e">
        <f t="shared" si="13"/>
        <v>#N/A</v>
      </c>
      <c r="CD4" s="143" t="str">
        <f>$AP71</f>
        <v/>
      </c>
      <c r="CE4" s="353" t="str">
        <f>CE71</f>
        <v>O2 flow per cells (mt: ROX-corr.)</v>
      </c>
      <c r="CF4" s="353" t="str">
        <f>CF71</f>
        <v>pmol/(s*Mill)</v>
      </c>
      <c r="CG4" s="38" t="e">
        <f>IF(ISNUMBER(CG71),CG71,NA())</f>
        <v>#N/A</v>
      </c>
      <c r="CH4" s="38" t="e">
        <f t="shared" ref="CH4:CJ4" si="14">IF(ISNUMBER(CH71),CH71,NA())</f>
        <v>#N/A</v>
      </c>
      <c r="CI4" s="38" t="e">
        <f t="shared" si="14"/>
        <v>#N/A</v>
      </c>
      <c r="CJ4" s="38" t="e">
        <f t="shared" si="14"/>
        <v>#N/A</v>
      </c>
      <c r="CK4" s="143" t="str">
        <f>$AP71</f>
        <v/>
      </c>
      <c r="CL4" s="354" t="str">
        <f>CL71</f>
        <v>FCR (mt: ROX-corr.)</v>
      </c>
      <c r="CM4" s="354" t="str">
        <f>CM71</f>
        <v>relative</v>
      </c>
      <c r="CN4" s="315" t="e">
        <f>IF(ISNUMBER(CN71),CN71,NA())</f>
        <v>#N/A</v>
      </c>
      <c r="CO4" s="315" t="e">
        <f t="shared" ref="CO4:CQ4" si="15">IF(ISNUMBER(CO71),CO71,NA())</f>
        <v>#N/A</v>
      </c>
      <c r="CP4" s="315" t="e">
        <f t="shared" si="15"/>
        <v>#N/A</v>
      </c>
      <c r="CQ4" s="315" t="e">
        <f t="shared" si="15"/>
        <v>#N/A</v>
      </c>
      <c r="CR4" s="143" t="str">
        <f>$AP71</f>
        <v/>
      </c>
      <c r="CS4" s="354" t="str">
        <f>CS71</f>
        <v>FCF (mt: ROX-corr.)</v>
      </c>
      <c r="CT4" s="354" t="str">
        <f>CT71</f>
        <v>relative</v>
      </c>
      <c r="CU4" s="315" t="e">
        <f>IF(ISNUMBER(CU71),CU71,NA())</f>
        <v>#N/A</v>
      </c>
      <c r="CV4" s="315" t="e">
        <f t="shared" ref="CV4:CX4" si="16">IF(ISNUMBER(CV71),CV71,NA())</f>
        <v>#N/A</v>
      </c>
      <c r="CW4" s="315" t="e">
        <f t="shared" si="16"/>
        <v>#N/A</v>
      </c>
      <c r="CX4" s="315" t="e">
        <f t="shared" si="16"/>
        <v>#N/A</v>
      </c>
      <c r="CY4" s="143" t="str">
        <f>$AP71</f>
        <v/>
      </c>
    </row>
    <row r="5" spans="1:116">
      <c r="A5" s="468" t="s">
        <v>112</v>
      </c>
      <c r="B5" s="288" t="str">
        <f>B61</f>
        <v>•</v>
      </c>
      <c r="C5" s="166" t="str">
        <f>IF(ISTEXT(C62),C62,"")</f>
        <v/>
      </c>
      <c r="D5" s="166" t="str">
        <f>IF(ISTEXT(D62),D62,"")</f>
        <v/>
      </c>
      <c r="E5" s="240" t="str">
        <f>E62</f>
        <v/>
      </c>
      <c r="F5" s="166" t="str">
        <f>IF(ISTEXT(G61),G61,"")</f>
        <v/>
      </c>
      <c r="G5" s="13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26"/>
      <c r="AA5" s="127"/>
      <c r="AB5" s="127"/>
      <c r="AC5" s="127"/>
      <c r="AD5" s="127"/>
      <c r="AE5" s="127"/>
      <c r="AF5" s="127"/>
      <c r="AG5" s="127"/>
      <c r="AH5" s="127"/>
      <c r="AI5" s="493" t="s">
        <v>208</v>
      </c>
      <c r="AJ5" s="494"/>
      <c r="AK5" s="494"/>
      <c r="AL5" s="494"/>
      <c r="AM5" s="463" t="s">
        <v>209</v>
      </c>
      <c r="AN5" s="136">
        <f t="shared" si="8"/>
        <v>91</v>
      </c>
      <c r="AO5" s="137">
        <v>3</v>
      </c>
      <c r="AP5" s="138" t="str">
        <f>$AP91</f>
        <v/>
      </c>
      <c r="AQ5" s="38" t="str">
        <f>AQ91</f>
        <v>O2 flux per volume</v>
      </c>
      <c r="AR5" s="38" t="str">
        <f>AR91</f>
        <v>pmol/(s*ml)</v>
      </c>
      <c r="AS5" s="38" t="e">
        <f>IF(ISNUMBER(AS91),AS91,NA())</f>
        <v>#N/A</v>
      </c>
      <c r="AT5" s="38" t="e">
        <f t="shared" ref="AT5:AV5" si="17">IF(ISNUMBER(AT91),AT91,NA())</f>
        <v>#N/A</v>
      </c>
      <c r="AU5" s="38" t="e">
        <f t="shared" si="17"/>
        <v>#N/A</v>
      </c>
      <c r="AV5" s="38" t="e">
        <f t="shared" si="17"/>
        <v>#N/A</v>
      </c>
      <c r="AW5" s="351">
        <f>AW91</f>
        <v>0</v>
      </c>
      <c r="AX5" s="351">
        <f>AX91</f>
        <v>0</v>
      </c>
      <c r="AY5" s="350" t="e">
        <f>IF(ISNUMBER(AY91),AY91,NA())</f>
        <v>#N/A</v>
      </c>
      <c r="AZ5" s="350" t="e">
        <f t="shared" ref="AZ5:BB5" si="18">IF(ISNUMBER(AZ91),AZ91,NA())</f>
        <v>#N/A</v>
      </c>
      <c r="BA5" s="350" t="e">
        <f t="shared" si="18"/>
        <v>#N/A</v>
      </c>
      <c r="BB5" s="350" t="e">
        <f t="shared" si="18"/>
        <v>#N/A</v>
      </c>
      <c r="BC5" s="140">
        <f>BC91</f>
        <v>0</v>
      </c>
      <c r="BD5" s="141" t="str">
        <f>BD91</f>
        <v>•</v>
      </c>
      <c r="BE5" s="141">
        <f>BE91</f>
        <v>0</v>
      </c>
      <c r="BF5" s="142">
        <f>BF91</f>
        <v>0</v>
      </c>
      <c r="BG5" s="143" t="str">
        <f>$AP91</f>
        <v/>
      </c>
      <c r="BH5" s="143"/>
      <c r="BI5" s="144" t="str">
        <f>BI91</f>
        <v/>
      </c>
      <c r="BJ5" s="353" t="str">
        <f>BJ91</f>
        <v>O2 flow per cells</v>
      </c>
      <c r="BK5" s="353" t="str">
        <f>BK91</f>
        <v>pmol/(s*Mill)</v>
      </c>
      <c r="BL5" s="38" t="e">
        <f>IF(ISNUMBER(BL91),BL91,NA())</f>
        <v>#N/A</v>
      </c>
      <c r="BM5" s="38" t="e">
        <f t="shared" ref="BM5:BO5" si="19">IF(ISNUMBER(BM91),BM91,NA())</f>
        <v>#N/A</v>
      </c>
      <c r="BN5" s="38" t="e">
        <f t="shared" si="19"/>
        <v>#N/A</v>
      </c>
      <c r="BO5" s="38" t="e">
        <f t="shared" si="19"/>
        <v>#N/A</v>
      </c>
      <c r="BP5" s="143" t="str">
        <f>$AP91</f>
        <v/>
      </c>
      <c r="BQ5" s="354" t="str">
        <f>BQ91</f>
        <v>Flux control ratio</v>
      </c>
      <c r="BR5" s="354" t="str">
        <f>BR91</f>
        <v>FCR, relative</v>
      </c>
      <c r="BS5" s="315" t="e">
        <f>IF(ISNUMBER(BS91),BS91,NA())</f>
        <v>#N/A</v>
      </c>
      <c r="BT5" s="315" t="e">
        <f t="shared" ref="BT5:BV5" si="20">IF(ISNUMBER(BT91),BT91,NA())</f>
        <v>#N/A</v>
      </c>
      <c r="BU5" s="315" t="e">
        <f t="shared" si="20"/>
        <v>#N/A</v>
      </c>
      <c r="BV5" s="315" t="e">
        <f t="shared" si="20"/>
        <v>#N/A</v>
      </c>
      <c r="BW5" s="143" t="str">
        <f>$AP91</f>
        <v/>
      </c>
      <c r="BX5" s="354" t="str">
        <f>BX91</f>
        <v>Flux control factor</v>
      </c>
      <c r="BY5" s="354" t="str">
        <f>BY91</f>
        <v>FCF, relative</v>
      </c>
      <c r="BZ5" s="312" t="e">
        <f>IF(ISNUMBER(BZ91),BZ91,NA())</f>
        <v>#N/A</v>
      </c>
      <c r="CA5" s="312" t="e">
        <f t="shared" ref="CA5:CC5" si="21">IF(ISNUMBER(CA91),CA91,NA())</f>
        <v>#N/A</v>
      </c>
      <c r="CB5" s="315" t="e">
        <f t="shared" si="21"/>
        <v>#N/A</v>
      </c>
      <c r="CC5" s="315" t="e">
        <f t="shared" si="21"/>
        <v>#N/A</v>
      </c>
      <c r="CD5" s="143" t="str">
        <f>$AP91</f>
        <v/>
      </c>
      <c r="CE5" s="353" t="str">
        <f>CE91</f>
        <v>O2 flow per cells (mt: ROX-corr.)</v>
      </c>
      <c r="CF5" s="353" t="str">
        <f>CF91</f>
        <v>pmol/(s*Mill)</v>
      </c>
      <c r="CG5" s="38" t="e">
        <f>IF(ISNUMBER(CG91),CG91,NA())</f>
        <v>#N/A</v>
      </c>
      <c r="CH5" s="38" t="e">
        <f t="shared" ref="CH5:CJ5" si="22">IF(ISNUMBER(CH91),CH91,NA())</f>
        <v>#N/A</v>
      </c>
      <c r="CI5" s="38" t="e">
        <f t="shared" si="22"/>
        <v>#N/A</v>
      </c>
      <c r="CJ5" s="38" t="e">
        <f t="shared" si="22"/>
        <v>#N/A</v>
      </c>
      <c r="CK5" s="143" t="str">
        <f>$AP91</f>
        <v/>
      </c>
      <c r="CL5" s="354" t="str">
        <f>CL91</f>
        <v>FCR (mt: ROX-corr.)</v>
      </c>
      <c r="CM5" s="354" t="str">
        <f>CM91</f>
        <v>relative</v>
      </c>
      <c r="CN5" s="315" t="e">
        <f>IF(ISNUMBER(CN91),CN91,NA())</f>
        <v>#N/A</v>
      </c>
      <c r="CO5" s="315" t="e">
        <f t="shared" ref="CO5:CQ5" si="23">IF(ISNUMBER(CO91),CO91,NA())</f>
        <v>#N/A</v>
      </c>
      <c r="CP5" s="315" t="e">
        <f t="shared" si="23"/>
        <v>#N/A</v>
      </c>
      <c r="CQ5" s="315" t="e">
        <f t="shared" si="23"/>
        <v>#N/A</v>
      </c>
      <c r="CR5" s="143" t="str">
        <f>$AP91</f>
        <v/>
      </c>
      <c r="CS5" s="354" t="str">
        <f>CS91</f>
        <v>FCF (mt: ROX-corr.)</v>
      </c>
      <c r="CT5" s="354" t="str">
        <f>CT91</f>
        <v>relative</v>
      </c>
      <c r="CU5" s="315" t="e">
        <f>IF(ISNUMBER(CU91),CU91,NA())</f>
        <v>#N/A</v>
      </c>
      <c r="CV5" s="315" t="e">
        <f t="shared" ref="CV5:CX5" si="24">IF(ISNUMBER(CV91),CV91,NA())</f>
        <v>#N/A</v>
      </c>
      <c r="CW5" s="315" t="e">
        <f t="shared" si="24"/>
        <v>#N/A</v>
      </c>
      <c r="CX5" s="315" t="e">
        <f t="shared" si="24"/>
        <v>#N/A</v>
      </c>
      <c r="CY5" s="143" t="str">
        <f>$AP91</f>
        <v/>
      </c>
    </row>
    <row r="6" spans="1:116" ht="13.5" thickBot="1">
      <c r="A6" s="468" t="s">
        <v>113</v>
      </c>
      <c r="B6" s="288" t="str">
        <f>B81</f>
        <v>•</v>
      </c>
      <c r="C6" s="166" t="str">
        <f>IF(ISTEXT(C82),C82,"")</f>
        <v/>
      </c>
      <c r="D6" s="166" t="str">
        <f>IF(ISTEXT(D82),D82,"")</f>
        <v/>
      </c>
      <c r="E6" s="288" t="str">
        <f>E82</f>
        <v/>
      </c>
      <c r="F6" s="166" t="str">
        <f>IF(ISTEXT(G81),G81,"")</f>
        <v/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26"/>
      <c r="AA6" s="127"/>
      <c r="AH6" s="127"/>
      <c r="AI6" s="495" t="s">
        <v>206</v>
      </c>
      <c r="AJ6" s="496" t="e">
        <f>AL18</f>
        <v>#NUM!</v>
      </c>
      <c r="AK6" s="130"/>
      <c r="AL6" s="130"/>
      <c r="AM6" s="130"/>
      <c r="AN6" s="136">
        <f t="shared" si="8"/>
        <v>111</v>
      </c>
      <c r="AO6" s="137">
        <v>4</v>
      </c>
      <c r="AP6" s="138" t="str">
        <f>$AP111</f>
        <v/>
      </c>
      <c r="AQ6" s="38" t="str">
        <f>AQ111</f>
        <v>O2 flux per volume</v>
      </c>
      <c r="AR6" s="38" t="str">
        <f>AR111</f>
        <v>pmol/(s*ml)</v>
      </c>
      <c r="AS6" s="38" t="e">
        <f>IF(ISNUMBER(AS111),AS111,NA())</f>
        <v>#N/A</v>
      </c>
      <c r="AT6" s="38" t="e">
        <f t="shared" ref="AT6:AV6" si="25">IF(ISNUMBER(AT111),AT111,NA())</f>
        <v>#N/A</v>
      </c>
      <c r="AU6" s="38" t="e">
        <f t="shared" si="25"/>
        <v>#N/A</v>
      </c>
      <c r="AV6" s="38" t="e">
        <f t="shared" si="25"/>
        <v>#N/A</v>
      </c>
      <c r="AW6" s="351">
        <f>AW111</f>
        <v>0</v>
      </c>
      <c r="AX6" s="351">
        <f>AX111</f>
        <v>0</v>
      </c>
      <c r="AY6" s="350" t="e">
        <f>IF(ISNUMBER(AY111),AY111,NA())</f>
        <v>#N/A</v>
      </c>
      <c r="AZ6" s="350" t="e">
        <f t="shared" ref="AZ6:BB6" si="26">IF(ISNUMBER(AZ111),AZ111,NA())</f>
        <v>#N/A</v>
      </c>
      <c r="BA6" s="350" t="e">
        <f t="shared" si="26"/>
        <v>#N/A</v>
      </c>
      <c r="BB6" s="350" t="e">
        <f t="shared" si="26"/>
        <v>#N/A</v>
      </c>
      <c r="BC6" s="140">
        <f>BC111</f>
        <v>0</v>
      </c>
      <c r="BD6" s="141" t="str">
        <f>BD111</f>
        <v>•</v>
      </c>
      <c r="BE6" s="141">
        <f>BE111</f>
        <v>0</v>
      </c>
      <c r="BF6" s="142">
        <f>BF111</f>
        <v>0</v>
      </c>
      <c r="BG6" s="143" t="str">
        <f>$AP111</f>
        <v/>
      </c>
      <c r="BH6" s="143"/>
      <c r="BI6" s="144" t="str">
        <f>BI111</f>
        <v/>
      </c>
      <c r="BJ6" s="353" t="str">
        <f>BJ111</f>
        <v>O2 flow per cells</v>
      </c>
      <c r="BK6" s="353" t="str">
        <f>BK111</f>
        <v>pmol/(s*Mill)</v>
      </c>
      <c r="BL6" s="38" t="e">
        <f>IF(ISNUMBER(BL111),BL111,NA())</f>
        <v>#N/A</v>
      </c>
      <c r="BM6" s="38" t="e">
        <f t="shared" ref="BM6:BO6" si="27">IF(ISNUMBER(BM111),BM111,NA())</f>
        <v>#N/A</v>
      </c>
      <c r="BN6" s="38" t="e">
        <f t="shared" si="27"/>
        <v>#N/A</v>
      </c>
      <c r="BO6" s="38" t="e">
        <f t="shared" si="27"/>
        <v>#N/A</v>
      </c>
      <c r="BP6" s="143" t="str">
        <f>$AP111</f>
        <v/>
      </c>
      <c r="BQ6" s="354" t="str">
        <f>BQ111</f>
        <v>Flux control ratio</v>
      </c>
      <c r="BR6" s="354" t="str">
        <f>BR111</f>
        <v>FCR, relative</v>
      </c>
      <c r="BS6" s="315" t="e">
        <f>IF(ISNUMBER(BS111),BS111,NA())</f>
        <v>#N/A</v>
      </c>
      <c r="BT6" s="315" t="e">
        <f t="shared" ref="BT6:BV6" si="28">IF(ISNUMBER(BT111),BT111,NA())</f>
        <v>#N/A</v>
      </c>
      <c r="BU6" s="315" t="e">
        <f t="shared" si="28"/>
        <v>#N/A</v>
      </c>
      <c r="BV6" s="315" t="e">
        <f t="shared" si="28"/>
        <v>#N/A</v>
      </c>
      <c r="BW6" s="143" t="str">
        <f>$AP111</f>
        <v/>
      </c>
      <c r="BX6" s="354" t="str">
        <f>BX111</f>
        <v>Flux control factor</v>
      </c>
      <c r="BY6" s="354" t="str">
        <f>BY111</f>
        <v>FCF, relative</v>
      </c>
      <c r="BZ6" s="312" t="e">
        <f>IF(ISNUMBER(BZ111),BZ111,NA())</f>
        <v>#N/A</v>
      </c>
      <c r="CA6" s="312" t="e">
        <f t="shared" ref="CA6:CC6" si="29">IF(ISNUMBER(CA111),CA111,NA())</f>
        <v>#N/A</v>
      </c>
      <c r="CB6" s="315" t="e">
        <f t="shared" si="29"/>
        <v>#N/A</v>
      </c>
      <c r="CC6" s="315" t="e">
        <f t="shared" si="29"/>
        <v>#N/A</v>
      </c>
      <c r="CD6" s="143" t="str">
        <f>$AP111</f>
        <v/>
      </c>
      <c r="CE6" s="353" t="str">
        <f>CE111</f>
        <v>O2 flow per cells (mt: ROX-corr.)</v>
      </c>
      <c r="CF6" s="353" t="str">
        <f>CF111</f>
        <v>pmol/(s*Mill)</v>
      </c>
      <c r="CG6" s="38" t="e">
        <f>IF(ISNUMBER(CG111),CG111,NA())</f>
        <v>#N/A</v>
      </c>
      <c r="CH6" s="38" t="e">
        <f t="shared" ref="CH6:CJ6" si="30">IF(ISNUMBER(CH111),CH111,NA())</f>
        <v>#N/A</v>
      </c>
      <c r="CI6" s="38" t="e">
        <f t="shared" si="30"/>
        <v>#N/A</v>
      </c>
      <c r="CJ6" s="38" t="e">
        <f t="shared" si="30"/>
        <v>#N/A</v>
      </c>
      <c r="CK6" s="143" t="str">
        <f>$AP111</f>
        <v/>
      </c>
      <c r="CL6" s="354" t="str">
        <f>CL111</f>
        <v>FCR (mt: ROX-corr.)</v>
      </c>
      <c r="CM6" s="354" t="str">
        <f>CM111</f>
        <v>relative</v>
      </c>
      <c r="CN6" s="315" t="e">
        <f>IF(ISNUMBER(CN111),CN111,NA())</f>
        <v>#N/A</v>
      </c>
      <c r="CO6" s="315" t="e">
        <f t="shared" ref="CO6:CQ6" si="31">IF(ISNUMBER(CO111),CO111,NA())</f>
        <v>#N/A</v>
      </c>
      <c r="CP6" s="315" t="e">
        <f t="shared" si="31"/>
        <v>#N/A</v>
      </c>
      <c r="CQ6" s="315" t="e">
        <f t="shared" si="31"/>
        <v>#N/A</v>
      </c>
      <c r="CR6" s="143" t="str">
        <f>$AP111</f>
        <v/>
      </c>
      <c r="CS6" s="354" t="str">
        <f>CS111</f>
        <v>FCF (mt: ROX-corr.)</v>
      </c>
      <c r="CT6" s="354" t="str">
        <f>CT111</f>
        <v>relative</v>
      </c>
      <c r="CU6" s="315" t="e">
        <f>IF(ISNUMBER(CU111),CU111,NA())</f>
        <v>#N/A</v>
      </c>
      <c r="CV6" s="315" t="e">
        <f t="shared" ref="CV6:CX6" si="32">IF(ISNUMBER(CV111),CV111,NA())</f>
        <v>#N/A</v>
      </c>
      <c r="CW6" s="315" t="e">
        <f t="shared" si="32"/>
        <v>#N/A</v>
      </c>
      <c r="CX6" s="315" t="e">
        <f t="shared" si="32"/>
        <v>#N/A</v>
      </c>
      <c r="CY6" s="143" t="str">
        <f>$AP111</f>
        <v/>
      </c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</row>
    <row r="7" spans="1:116">
      <c r="A7" s="468" t="s">
        <v>114</v>
      </c>
      <c r="B7" s="288" t="str">
        <f>B101</f>
        <v>•</v>
      </c>
      <c r="C7" s="289" t="str">
        <f>IF(ISTEXT(C102),C102,"")</f>
        <v/>
      </c>
      <c r="D7" s="289" t="str">
        <f>IF(ISTEXT(D102),D102,"")</f>
        <v/>
      </c>
      <c r="E7" s="288" t="str">
        <f>E102</f>
        <v/>
      </c>
      <c r="F7" s="166" t="str">
        <f>IF(ISTEXT(G101),G101,"")</f>
        <v/>
      </c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26"/>
      <c r="AA7" s="127"/>
      <c r="AB7" s="127"/>
      <c r="AC7" s="127"/>
      <c r="AD7" s="127"/>
      <c r="AE7" s="127"/>
      <c r="AF7" s="127"/>
      <c r="AG7" s="127"/>
      <c r="AH7" s="127"/>
      <c r="AI7" s="497" t="s">
        <v>169</v>
      </c>
      <c r="AJ7" s="500" t="e">
        <f>AJ18</f>
        <v>#NUM!</v>
      </c>
      <c r="AK7" s="130"/>
      <c r="AL7" s="130"/>
      <c r="AM7" s="130"/>
      <c r="AN7" s="136">
        <f t="shared" si="8"/>
        <v>131</v>
      </c>
      <c r="AO7" s="137">
        <v>5</v>
      </c>
      <c r="AP7" s="138" t="str">
        <f>$AP131</f>
        <v/>
      </c>
      <c r="AQ7" s="38" t="str">
        <f>AQ131</f>
        <v>O2 flux per volume</v>
      </c>
      <c r="AR7" s="38" t="str">
        <f>AR131</f>
        <v>pmol/(s*ml)</v>
      </c>
      <c r="AS7" s="38" t="e">
        <f>IF(ISNUMBER(AS131),AS131,NA())</f>
        <v>#N/A</v>
      </c>
      <c r="AT7" s="38" t="e">
        <f t="shared" ref="AT7:AV7" si="33">IF(ISNUMBER(AT131),AT131,NA())</f>
        <v>#N/A</v>
      </c>
      <c r="AU7" s="38" t="e">
        <f t="shared" si="33"/>
        <v>#N/A</v>
      </c>
      <c r="AV7" s="38" t="e">
        <f t="shared" si="33"/>
        <v>#N/A</v>
      </c>
      <c r="AW7" s="351">
        <f>AW131</f>
        <v>0</v>
      </c>
      <c r="AX7" s="351">
        <f>AX131</f>
        <v>0</v>
      </c>
      <c r="AY7" s="350" t="e">
        <f>IF(ISNUMBER(AY131),AY131,NA())</f>
        <v>#N/A</v>
      </c>
      <c r="AZ7" s="350" t="e">
        <f t="shared" ref="AZ7:BB7" si="34">IF(ISNUMBER(AZ131),AZ131,NA())</f>
        <v>#N/A</v>
      </c>
      <c r="BA7" s="350" t="e">
        <f t="shared" si="34"/>
        <v>#N/A</v>
      </c>
      <c r="BB7" s="350" t="e">
        <f t="shared" si="34"/>
        <v>#N/A</v>
      </c>
      <c r="BC7" s="140">
        <f>BC131</f>
        <v>0</v>
      </c>
      <c r="BD7" s="141" t="str">
        <f>BD131</f>
        <v>•</v>
      </c>
      <c r="BE7" s="141">
        <f>BE131</f>
        <v>0</v>
      </c>
      <c r="BF7" s="142">
        <f>BF131</f>
        <v>0</v>
      </c>
      <c r="BG7" s="143" t="str">
        <f>$AP131</f>
        <v/>
      </c>
      <c r="BH7" s="143"/>
      <c r="BI7" s="144" t="str">
        <f>BI131</f>
        <v/>
      </c>
      <c r="BJ7" s="353" t="str">
        <f>BJ131</f>
        <v>O2 flow per cells</v>
      </c>
      <c r="BK7" s="353" t="str">
        <f>BK131</f>
        <v>pmol/(s*Mill)</v>
      </c>
      <c r="BL7" s="38" t="e">
        <f>IF(ISNUMBER(BL131),BL131,NA())</f>
        <v>#N/A</v>
      </c>
      <c r="BM7" s="38" t="e">
        <f t="shared" ref="BM7:BO7" si="35">IF(ISNUMBER(BM131),BM131,NA())</f>
        <v>#N/A</v>
      </c>
      <c r="BN7" s="38" t="e">
        <f t="shared" si="35"/>
        <v>#N/A</v>
      </c>
      <c r="BO7" s="38" t="e">
        <f t="shared" si="35"/>
        <v>#N/A</v>
      </c>
      <c r="BP7" s="143" t="str">
        <f>$AP131</f>
        <v/>
      </c>
      <c r="BQ7" s="354" t="str">
        <f>BQ131</f>
        <v>Flux control ratio</v>
      </c>
      <c r="BR7" s="354" t="str">
        <f>BR131</f>
        <v>FCR, relative</v>
      </c>
      <c r="BS7" s="315" t="e">
        <f>IF(ISNUMBER(BS131),BS131,NA())</f>
        <v>#N/A</v>
      </c>
      <c r="BT7" s="315" t="e">
        <f t="shared" ref="BT7:BV7" si="36">IF(ISNUMBER(BT131),BT131,NA())</f>
        <v>#N/A</v>
      </c>
      <c r="BU7" s="315" t="e">
        <f t="shared" si="36"/>
        <v>#N/A</v>
      </c>
      <c r="BV7" s="315" t="e">
        <f t="shared" si="36"/>
        <v>#N/A</v>
      </c>
      <c r="BW7" s="143" t="str">
        <f>$AP131</f>
        <v/>
      </c>
      <c r="BX7" s="354" t="str">
        <f>BX131</f>
        <v>Flux control factor</v>
      </c>
      <c r="BY7" s="354" t="str">
        <f>BY131</f>
        <v>FCF, relative</v>
      </c>
      <c r="BZ7" s="312" t="e">
        <f>IF(ISNUMBER(BZ131),BZ131,NA())</f>
        <v>#N/A</v>
      </c>
      <c r="CA7" s="312" t="e">
        <f t="shared" ref="CA7:CC7" si="37">IF(ISNUMBER(CA131),CA131,NA())</f>
        <v>#N/A</v>
      </c>
      <c r="CB7" s="315" t="e">
        <f t="shared" si="37"/>
        <v>#N/A</v>
      </c>
      <c r="CC7" s="315" t="e">
        <f t="shared" si="37"/>
        <v>#N/A</v>
      </c>
      <c r="CD7" s="143" t="str">
        <f>$AP131</f>
        <v/>
      </c>
      <c r="CE7" s="353" t="str">
        <f>CE131</f>
        <v>O2 flow per cells (mt: ROX-corr.)</v>
      </c>
      <c r="CF7" s="353" t="str">
        <f>CF131</f>
        <v>pmol/(s*Mill)</v>
      </c>
      <c r="CG7" s="38" t="e">
        <f>IF(ISNUMBER(CG131),CG131,NA())</f>
        <v>#N/A</v>
      </c>
      <c r="CH7" s="38" t="e">
        <f t="shared" ref="CH7:CJ7" si="38">IF(ISNUMBER(CH131),CH131,NA())</f>
        <v>#N/A</v>
      </c>
      <c r="CI7" s="38" t="e">
        <f t="shared" si="38"/>
        <v>#N/A</v>
      </c>
      <c r="CJ7" s="38" t="e">
        <f t="shared" si="38"/>
        <v>#N/A</v>
      </c>
      <c r="CK7" s="143" t="str">
        <f>$AP131</f>
        <v/>
      </c>
      <c r="CL7" s="354" t="str">
        <f>CL131</f>
        <v>FCR (mt: ROX-corr.)</v>
      </c>
      <c r="CM7" s="354" t="str">
        <f>CM131</f>
        <v>relative</v>
      </c>
      <c r="CN7" s="315" t="e">
        <f>IF(ISNUMBER(CN131),CN131,NA())</f>
        <v>#N/A</v>
      </c>
      <c r="CO7" s="315" t="e">
        <f t="shared" ref="CO7:CQ7" si="39">IF(ISNUMBER(CO131),CO131,NA())</f>
        <v>#N/A</v>
      </c>
      <c r="CP7" s="315" t="e">
        <f t="shared" si="39"/>
        <v>#N/A</v>
      </c>
      <c r="CQ7" s="315" t="e">
        <f t="shared" si="39"/>
        <v>#N/A</v>
      </c>
      <c r="CR7" s="143" t="str">
        <f>$AP131</f>
        <v/>
      </c>
      <c r="CS7" s="354" t="str">
        <f>CS131</f>
        <v>FCF (mt: ROX-corr.)</v>
      </c>
      <c r="CT7" s="354" t="str">
        <f>CT131</f>
        <v>relative</v>
      </c>
      <c r="CU7" s="315" t="e">
        <f>IF(ISNUMBER(CU131),CU131,NA())</f>
        <v>#N/A</v>
      </c>
      <c r="CV7" s="315" t="e">
        <f t="shared" ref="CV7:CX7" si="40">IF(ISNUMBER(CV131),CV131,NA())</f>
        <v>#N/A</v>
      </c>
      <c r="CW7" s="315" t="e">
        <f t="shared" si="40"/>
        <v>#N/A</v>
      </c>
      <c r="CX7" s="315" t="e">
        <f t="shared" si="40"/>
        <v>#N/A</v>
      </c>
      <c r="CY7" s="143" t="str">
        <f>$AP131</f>
        <v/>
      </c>
    </row>
    <row r="8" spans="1:116">
      <c r="A8" s="468" t="s">
        <v>115</v>
      </c>
      <c r="B8" s="288" t="str">
        <f>B121</f>
        <v>•</v>
      </c>
      <c r="C8" s="289" t="str">
        <f>IF(ISTEXT(C122),C122,"")</f>
        <v/>
      </c>
      <c r="D8" s="289" t="str">
        <f>IF(ISTEXT(D122),D122,"")</f>
        <v/>
      </c>
      <c r="E8" s="288" t="str">
        <f>E122</f>
        <v/>
      </c>
      <c r="F8" s="166" t="str">
        <f>IF(ISTEXT(G121),G121,"")</f>
        <v/>
      </c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26"/>
      <c r="AA8" s="127"/>
      <c r="AH8" s="127"/>
      <c r="AI8" s="498" t="s">
        <v>207</v>
      </c>
      <c r="AJ8" s="499" t="e">
        <f>AK18</f>
        <v>#NUM!</v>
      </c>
      <c r="AK8" s="130"/>
      <c r="AL8" s="130"/>
      <c r="AM8" s="130"/>
      <c r="AN8" s="136">
        <f t="shared" si="8"/>
        <v>151</v>
      </c>
      <c r="AO8" s="137">
        <v>6</v>
      </c>
      <c r="AP8" s="138" t="str">
        <f>$AP151</f>
        <v/>
      </c>
      <c r="AQ8" s="38" t="str">
        <f>AQ151</f>
        <v>O2 flux per volume</v>
      </c>
      <c r="AR8" s="38" t="str">
        <f>AR151</f>
        <v>pmol/(s*ml)</v>
      </c>
      <c r="AS8" s="38" t="e">
        <f>IF(ISNUMBER(AS151),AS151,NA())</f>
        <v>#N/A</v>
      </c>
      <c r="AT8" s="38" t="e">
        <f t="shared" ref="AT8:AV8" si="41">IF(ISNUMBER(AT151),AT151,NA())</f>
        <v>#N/A</v>
      </c>
      <c r="AU8" s="38" t="e">
        <f t="shared" si="41"/>
        <v>#N/A</v>
      </c>
      <c r="AV8" s="38" t="e">
        <f t="shared" si="41"/>
        <v>#N/A</v>
      </c>
      <c r="AW8" s="351">
        <f>AW151</f>
        <v>0</v>
      </c>
      <c r="AX8" s="351">
        <f>AX151</f>
        <v>0</v>
      </c>
      <c r="AY8" s="350" t="e">
        <f>IF(ISNUMBER(AY151),AY151,NA())</f>
        <v>#N/A</v>
      </c>
      <c r="AZ8" s="350" t="e">
        <f t="shared" ref="AZ8:BB8" si="42">IF(ISNUMBER(AZ151),AZ151,NA())</f>
        <v>#N/A</v>
      </c>
      <c r="BA8" s="350" t="e">
        <f t="shared" si="42"/>
        <v>#N/A</v>
      </c>
      <c r="BB8" s="350" t="e">
        <f t="shared" si="42"/>
        <v>#N/A</v>
      </c>
      <c r="BC8" s="140">
        <f>BC151</f>
        <v>0</v>
      </c>
      <c r="BD8" s="141" t="str">
        <f>BD151</f>
        <v>•</v>
      </c>
      <c r="BE8" s="141">
        <f>BE151</f>
        <v>0</v>
      </c>
      <c r="BF8" s="142">
        <f>BF151</f>
        <v>0</v>
      </c>
      <c r="BG8" s="143" t="str">
        <f>$AP151</f>
        <v/>
      </c>
      <c r="BH8" s="143"/>
      <c r="BI8" s="144" t="str">
        <f>BI151</f>
        <v/>
      </c>
      <c r="BJ8" s="353" t="str">
        <f>BJ151</f>
        <v>O2 flow per cells</v>
      </c>
      <c r="BK8" s="353" t="str">
        <f>BK151</f>
        <v>pmol/(s*Mill)</v>
      </c>
      <c r="BL8" s="38" t="e">
        <f>IF(ISNUMBER(BL151),BL151,NA())</f>
        <v>#N/A</v>
      </c>
      <c r="BM8" s="38" t="e">
        <f t="shared" ref="BM8:BO8" si="43">IF(ISNUMBER(BM151),BM151,NA())</f>
        <v>#N/A</v>
      </c>
      <c r="BN8" s="38" t="e">
        <f t="shared" si="43"/>
        <v>#N/A</v>
      </c>
      <c r="BO8" s="38" t="e">
        <f t="shared" si="43"/>
        <v>#N/A</v>
      </c>
      <c r="BP8" s="143" t="str">
        <f>$AP151</f>
        <v/>
      </c>
      <c r="BQ8" s="354" t="str">
        <f>BQ151</f>
        <v>Flux control ratio</v>
      </c>
      <c r="BR8" s="354" t="str">
        <f>BR151</f>
        <v>FCR, relative</v>
      </c>
      <c r="BS8" s="315" t="e">
        <f>IF(ISNUMBER(BS151),BS151,NA())</f>
        <v>#N/A</v>
      </c>
      <c r="BT8" s="315" t="e">
        <f t="shared" ref="BT8:BV8" si="44">IF(ISNUMBER(BT151),BT151,NA())</f>
        <v>#N/A</v>
      </c>
      <c r="BU8" s="315" t="e">
        <f t="shared" si="44"/>
        <v>#N/A</v>
      </c>
      <c r="BV8" s="315" t="e">
        <f t="shared" si="44"/>
        <v>#N/A</v>
      </c>
      <c r="BW8" s="143" t="str">
        <f>$AP151</f>
        <v/>
      </c>
      <c r="BX8" s="354" t="str">
        <f>BX151</f>
        <v>Flux control factor</v>
      </c>
      <c r="BY8" s="354" t="str">
        <f>BY151</f>
        <v>FCF, relative</v>
      </c>
      <c r="BZ8" s="312" t="e">
        <f>IF(ISNUMBER(BZ151),BZ151,NA())</f>
        <v>#N/A</v>
      </c>
      <c r="CA8" s="312" t="e">
        <f t="shared" ref="CA8:CC8" si="45">IF(ISNUMBER(CA151),CA151,NA())</f>
        <v>#N/A</v>
      </c>
      <c r="CB8" s="315" t="e">
        <f t="shared" si="45"/>
        <v>#N/A</v>
      </c>
      <c r="CC8" s="315" t="e">
        <f t="shared" si="45"/>
        <v>#N/A</v>
      </c>
      <c r="CD8" s="143" t="str">
        <f>$AP151</f>
        <v/>
      </c>
      <c r="CE8" s="353" t="str">
        <f>CE151</f>
        <v>O2 flow per cells (mt: ROX-corr.)</v>
      </c>
      <c r="CF8" s="353" t="str">
        <f>CF151</f>
        <v>pmol/(s*Mill)</v>
      </c>
      <c r="CG8" s="38" t="e">
        <f>IF(ISNUMBER(CG151),CG151,NA())</f>
        <v>#N/A</v>
      </c>
      <c r="CH8" s="38" t="e">
        <f t="shared" ref="CH8:CJ8" si="46">IF(ISNUMBER(CH151),CH151,NA())</f>
        <v>#N/A</v>
      </c>
      <c r="CI8" s="38" t="e">
        <f t="shared" si="46"/>
        <v>#N/A</v>
      </c>
      <c r="CJ8" s="38" t="e">
        <f t="shared" si="46"/>
        <v>#N/A</v>
      </c>
      <c r="CK8" s="143" t="str">
        <f>$AP151</f>
        <v/>
      </c>
      <c r="CL8" s="354" t="str">
        <f>CL151</f>
        <v>FCR (mt: ROX-corr.)</v>
      </c>
      <c r="CM8" s="354" t="str">
        <f>CM151</f>
        <v>relative</v>
      </c>
      <c r="CN8" s="315" t="e">
        <f>IF(ISNUMBER(CN151),CN151,NA())</f>
        <v>#N/A</v>
      </c>
      <c r="CO8" s="315" t="e">
        <f t="shared" ref="CO8:CQ8" si="47">IF(ISNUMBER(CO151),CO151,NA())</f>
        <v>#N/A</v>
      </c>
      <c r="CP8" s="315" t="e">
        <f t="shared" si="47"/>
        <v>#N/A</v>
      </c>
      <c r="CQ8" s="315" t="e">
        <f t="shared" si="47"/>
        <v>#N/A</v>
      </c>
      <c r="CR8" s="143" t="str">
        <f>$AP151</f>
        <v/>
      </c>
      <c r="CS8" s="354" t="str">
        <f>CS151</f>
        <v>FCF (mt: ROX-corr.)</v>
      </c>
      <c r="CT8" s="354" t="str">
        <f>CT151</f>
        <v>relative</v>
      </c>
      <c r="CU8" s="315" t="e">
        <f>IF(ISNUMBER(CU151),CU151,NA())</f>
        <v>#N/A</v>
      </c>
      <c r="CV8" s="315" t="e">
        <f t="shared" ref="CV8:CX8" si="48">IF(ISNUMBER(CV151),CV151,NA())</f>
        <v>#N/A</v>
      </c>
      <c r="CW8" s="315" t="e">
        <f t="shared" si="48"/>
        <v>#N/A</v>
      </c>
      <c r="CX8" s="315" t="e">
        <f t="shared" si="48"/>
        <v>#N/A</v>
      </c>
      <c r="CY8" s="143" t="str">
        <f>$AP151</f>
        <v/>
      </c>
    </row>
    <row r="9" spans="1:116">
      <c r="A9" s="468" t="s">
        <v>116</v>
      </c>
      <c r="B9" s="288" t="str">
        <f>B141</f>
        <v>•</v>
      </c>
      <c r="C9" s="289" t="str">
        <f>IF(ISTEXT(C142),C142,"")</f>
        <v/>
      </c>
      <c r="D9" s="289" t="str">
        <f>IF(ISTEXT(D142),D142,"")</f>
        <v/>
      </c>
      <c r="E9" s="288" t="str">
        <f>E142</f>
        <v/>
      </c>
      <c r="F9" s="166" t="str">
        <f>IF(ISTEXT(G141),G141,"")</f>
        <v/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26"/>
      <c r="AA9" s="127"/>
      <c r="AB9" s="127"/>
      <c r="AC9" s="127"/>
      <c r="AD9" s="127"/>
      <c r="AE9" s="127"/>
      <c r="AF9" s="127"/>
      <c r="AG9" s="127"/>
      <c r="AH9" s="127"/>
      <c r="AK9" s="130"/>
      <c r="AL9" s="130"/>
      <c r="AM9" s="130"/>
      <c r="AN9" s="136">
        <f t="shared" si="8"/>
        <v>171</v>
      </c>
      <c r="AO9" s="137">
        <v>7</v>
      </c>
      <c r="AP9" s="138" t="str">
        <f>$AP171</f>
        <v/>
      </c>
      <c r="AQ9" s="38" t="str">
        <f>AQ171</f>
        <v>O2 flux per volume</v>
      </c>
      <c r="AR9" s="38" t="str">
        <f>AR171</f>
        <v>pmol/(s*ml)</v>
      </c>
      <c r="AS9" s="38" t="e">
        <f>IF(ISNUMBER(AS171),AS171,NA())</f>
        <v>#N/A</v>
      </c>
      <c r="AT9" s="38" t="e">
        <f t="shared" ref="AT9:AV9" si="49">IF(ISNUMBER(AT171),AT171,NA())</f>
        <v>#N/A</v>
      </c>
      <c r="AU9" s="38" t="e">
        <f t="shared" si="49"/>
        <v>#N/A</v>
      </c>
      <c r="AV9" s="38" t="e">
        <f t="shared" si="49"/>
        <v>#N/A</v>
      </c>
      <c r="AW9" s="351">
        <f>AW171</f>
        <v>0</v>
      </c>
      <c r="AX9" s="351">
        <f>AX171</f>
        <v>0</v>
      </c>
      <c r="AY9" s="350" t="e">
        <f>IF(ISNUMBER(AY171),AY171,NA())</f>
        <v>#N/A</v>
      </c>
      <c r="AZ9" s="350" t="e">
        <f t="shared" ref="AZ9:BB9" si="50">IF(ISNUMBER(AZ171),AZ171,NA())</f>
        <v>#N/A</v>
      </c>
      <c r="BA9" s="350" t="e">
        <f t="shared" si="50"/>
        <v>#N/A</v>
      </c>
      <c r="BB9" s="350" t="e">
        <f t="shared" si="50"/>
        <v>#N/A</v>
      </c>
      <c r="BC9" s="140">
        <f>BC171</f>
        <v>0</v>
      </c>
      <c r="BD9" s="141" t="str">
        <f>BD171</f>
        <v>•</v>
      </c>
      <c r="BE9" s="141">
        <f>BE171</f>
        <v>0</v>
      </c>
      <c r="BF9" s="142">
        <f>BF171</f>
        <v>0</v>
      </c>
      <c r="BG9" s="143" t="str">
        <f>$AP171</f>
        <v/>
      </c>
      <c r="BH9" s="143"/>
      <c r="BI9" s="144" t="str">
        <f>BI171</f>
        <v/>
      </c>
      <c r="BJ9" s="353" t="str">
        <f>BJ171</f>
        <v>O2 flow per cells</v>
      </c>
      <c r="BK9" s="353" t="str">
        <f>BK171</f>
        <v>pmol/(s*Mill)</v>
      </c>
      <c r="BL9" s="38" t="e">
        <f>IF(ISNUMBER(BL171),BL171,NA())</f>
        <v>#N/A</v>
      </c>
      <c r="BM9" s="38" t="e">
        <f t="shared" ref="BM9:BO9" si="51">IF(ISNUMBER(BM171),BM171,NA())</f>
        <v>#N/A</v>
      </c>
      <c r="BN9" s="38" t="e">
        <f t="shared" si="51"/>
        <v>#N/A</v>
      </c>
      <c r="BO9" s="38" t="e">
        <f t="shared" si="51"/>
        <v>#N/A</v>
      </c>
      <c r="BP9" s="143" t="str">
        <f>$AP171</f>
        <v/>
      </c>
      <c r="BQ9" s="354" t="str">
        <f>BQ171</f>
        <v>Flux control ratio</v>
      </c>
      <c r="BR9" s="354" t="str">
        <f>BR171</f>
        <v>FCR, relative</v>
      </c>
      <c r="BS9" s="315" t="e">
        <f>IF(ISNUMBER(BS171),BS171,NA())</f>
        <v>#N/A</v>
      </c>
      <c r="BT9" s="315" t="e">
        <f t="shared" ref="BT9:BV9" si="52">IF(ISNUMBER(BT171),BT171,NA())</f>
        <v>#N/A</v>
      </c>
      <c r="BU9" s="315" t="e">
        <f t="shared" si="52"/>
        <v>#N/A</v>
      </c>
      <c r="BV9" s="315" t="e">
        <f t="shared" si="52"/>
        <v>#N/A</v>
      </c>
      <c r="BW9" s="143" t="str">
        <f>$AP171</f>
        <v/>
      </c>
      <c r="BX9" s="354" t="str">
        <f>BX171</f>
        <v>Flux control factor</v>
      </c>
      <c r="BY9" s="354" t="str">
        <f>BY171</f>
        <v>FCF, relative</v>
      </c>
      <c r="BZ9" s="312" t="e">
        <f>IF(ISNUMBER(BZ171),BZ171,NA())</f>
        <v>#N/A</v>
      </c>
      <c r="CA9" s="312" t="e">
        <f t="shared" ref="CA9:CC9" si="53">IF(ISNUMBER(CA171),CA171,NA())</f>
        <v>#N/A</v>
      </c>
      <c r="CB9" s="315" t="e">
        <f t="shared" si="53"/>
        <v>#N/A</v>
      </c>
      <c r="CC9" s="315" t="e">
        <f t="shared" si="53"/>
        <v>#N/A</v>
      </c>
      <c r="CD9" s="143" t="str">
        <f>$AP171</f>
        <v/>
      </c>
      <c r="CE9" s="353" t="str">
        <f>CE171</f>
        <v>O2 flow per cells (mt: ROX-corr.)</v>
      </c>
      <c r="CF9" s="353" t="str">
        <f>CF171</f>
        <v>pmol/(s*Mill)</v>
      </c>
      <c r="CG9" s="38" t="e">
        <f>IF(ISNUMBER(CG171),CG171,NA())</f>
        <v>#N/A</v>
      </c>
      <c r="CH9" s="38" t="e">
        <f t="shared" ref="CH9:CJ9" si="54">IF(ISNUMBER(CH171),CH171,NA())</f>
        <v>#N/A</v>
      </c>
      <c r="CI9" s="38" t="e">
        <f t="shared" si="54"/>
        <v>#N/A</v>
      </c>
      <c r="CJ9" s="38" t="e">
        <f t="shared" si="54"/>
        <v>#N/A</v>
      </c>
      <c r="CK9" s="143" t="str">
        <f>$AP171</f>
        <v/>
      </c>
      <c r="CL9" s="354" t="str">
        <f>CL171</f>
        <v>FCR (mt: ROX-corr.)</v>
      </c>
      <c r="CM9" s="354" t="str">
        <f>CM171</f>
        <v>relative</v>
      </c>
      <c r="CN9" s="315" t="e">
        <f>IF(ISNUMBER(CN171),CN171,NA())</f>
        <v>#N/A</v>
      </c>
      <c r="CO9" s="315" t="e">
        <f t="shared" ref="CO9:CQ9" si="55">IF(ISNUMBER(CO171),CO171,NA())</f>
        <v>#N/A</v>
      </c>
      <c r="CP9" s="315" t="e">
        <f t="shared" si="55"/>
        <v>#N/A</v>
      </c>
      <c r="CQ9" s="315" t="e">
        <f t="shared" si="55"/>
        <v>#N/A</v>
      </c>
      <c r="CR9" s="143" t="str">
        <f>$AP171</f>
        <v/>
      </c>
      <c r="CS9" s="354" t="str">
        <f>CS171</f>
        <v>FCF (mt: ROX-corr.)</v>
      </c>
      <c r="CT9" s="354" t="str">
        <f>CT171</f>
        <v>relative</v>
      </c>
      <c r="CU9" s="315" t="e">
        <f>IF(ISNUMBER(CU171),CU171,NA())</f>
        <v>#N/A</v>
      </c>
      <c r="CV9" s="315" t="e">
        <f t="shared" ref="CV9:CX9" si="56">IF(ISNUMBER(CV171),CV171,NA())</f>
        <v>#N/A</v>
      </c>
      <c r="CW9" s="315" t="e">
        <f t="shared" si="56"/>
        <v>#N/A</v>
      </c>
      <c r="CX9" s="315" t="e">
        <f t="shared" si="56"/>
        <v>#N/A</v>
      </c>
      <c r="CY9" s="143" t="str">
        <f>$AP171</f>
        <v/>
      </c>
    </row>
    <row r="10" spans="1:116">
      <c r="A10" s="468" t="s">
        <v>117</v>
      </c>
      <c r="B10" s="288" t="str">
        <f>B161</f>
        <v>•</v>
      </c>
      <c r="C10" s="289" t="str">
        <f>IF(ISTEXT(C162),C162,"")</f>
        <v/>
      </c>
      <c r="D10" s="289" t="str">
        <f>IF(ISTEXT(D162),D162,"")</f>
        <v/>
      </c>
      <c r="E10" s="288" t="str">
        <f>E162</f>
        <v/>
      </c>
      <c r="F10" s="166" t="str">
        <f>IF(ISTEXT(G161),G161,"")</f>
        <v/>
      </c>
      <c r="G10" s="43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6"/>
      <c r="AA10" s="127"/>
      <c r="AH10" s="127"/>
      <c r="AK10" s="130"/>
      <c r="AL10" s="130"/>
      <c r="AM10" s="130"/>
      <c r="AN10" s="136">
        <f t="shared" si="8"/>
        <v>191</v>
      </c>
      <c r="AO10" s="137">
        <v>8</v>
      </c>
      <c r="AP10" s="138" t="str">
        <f>$AP191</f>
        <v/>
      </c>
      <c r="AQ10" s="38" t="str">
        <f>AQ191</f>
        <v>O2 flux per volume</v>
      </c>
      <c r="AR10" s="38" t="str">
        <f>AR191</f>
        <v>pmol/(s*ml)</v>
      </c>
      <c r="AS10" s="38" t="e">
        <f>IF(ISNUMBER(AS191),AS191,NA())</f>
        <v>#N/A</v>
      </c>
      <c r="AT10" s="38" t="e">
        <f t="shared" ref="AT10:AV10" si="57">IF(ISNUMBER(AT191),AT191,NA())</f>
        <v>#N/A</v>
      </c>
      <c r="AU10" s="38" t="e">
        <f t="shared" si="57"/>
        <v>#N/A</v>
      </c>
      <c r="AV10" s="38" t="e">
        <f t="shared" si="57"/>
        <v>#N/A</v>
      </c>
      <c r="AW10" s="351">
        <f>AW191</f>
        <v>0</v>
      </c>
      <c r="AX10" s="351">
        <f>AX191</f>
        <v>0</v>
      </c>
      <c r="AY10" s="350" t="e">
        <f>IF(ISNUMBER(AY191),AY191,NA())</f>
        <v>#N/A</v>
      </c>
      <c r="AZ10" s="350" t="e">
        <f t="shared" ref="AZ10:BB10" si="58">IF(ISNUMBER(AZ191),AZ191,NA())</f>
        <v>#N/A</v>
      </c>
      <c r="BA10" s="350" t="e">
        <f t="shared" si="58"/>
        <v>#N/A</v>
      </c>
      <c r="BB10" s="350" t="e">
        <f t="shared" si="58"/>
        <v>#N/A</v>
      </c>
      <c r="BC10" s="140">
        <f>BC191</f>
        <v>0</v>
      </c>
      <c r="BD10" s="141" t="str">
        <f>BD191</f>
        <v>•</v>
      </c>
      <c r="BE10" s="141">
        <f>BE191</f>
        <v>0</v>
      </c>
      <c r="BF10" s="142">
        <f>BF191</f>
        <v>0</v>
      </c>
      <c r="BG10" s="143" t="str">
        <f>$AP191</f>
        <v/>
      </c>
      <c r="BH10" s="143"/>
      <c r="BI10" s="144" t="str">
        <f>BI191</f>
        <v/>
      </c>
      <c r="BJ10" s="353" t="str">
        <f>BJ191</f>
        <v>O2 flow per cells</v>
      </c>
      <c r="BK10" s="353" t="str">
        <f>BK191</f>
        <v>pmol/(s*Mill)</v>
      </c>
      <c r="BL10" s="38" t="e">
        <f>IF(ISNUMBER(BL191),BL191,NA())</f>
        <v>#N/A</v>
      </c>
      <c r="BM10" s="38" t="e">
        <f t="shared" ref="BM10:BO10" si="59">IF(ISNUMBER(BM191),BM191,NA())</f>
        <v>#N/A</v>
      </c>
      <c r="BN10" s="38" t="e">
        <f t="shared" si="59"/>
        <v>#N/A</v>
      </c>
      <c r="BO10" s="38" t="e">
        <f t="shared" si="59"/>
        <v>#N/A</v>
      </c>
      <c r="BP10" s="143" t="str">
        <f>$AP191</f>
        <v/>
      </c>
      <c r="BQ10" s="354" t="str">
        <f>BQ191</f>
        <v>Flux control ratio</v>
      </c>
      <c r="BR10" s="354" t="str">
        <f>BR191</f>
        <v>FCR, relative</v>
      </c>
      <c r="BS10" s="315" t="e">
        <f>IF(ISNUMBER(BS191),BS191,NA())</f>
        <v>#N/A</v>
      </c>
      <c r="BT10" s="315" t="e">
        <f t="shared" ref="BT10:BV10" si="60">IF(ISNUMBER(BT191),BT191,NA())</f>
        <v>#N/A</v>
      </c>
      <c r="BU10" s="315" t="e">
        <f t="shared" si="60"/>
        <v>#N/A</v>
      </c>
      <c r="BV10" s="315" t="e">
        <f t="shared" si="60"/>
        <v>#N/A</v>
      </c>
      <c r="BW10" s="143" t="str">
        <f>$AP191</f>
        <v/>
      </c>
      <c r="BX10" s="354" t="str">
        <f>BX191</f>
        <v>Flux control factor</v>
      </c>
      <c r="BY10" s="354" t="str">
        <f>BY191</f>
        <v>FCF, relative</v>
      </c>
      <c r="BZ10" s="312" t="e">
        <f>IF(ISNUMBER(BZ191),BZ191,NA())</f>
        <v>#N/A</v>
      </c>
      <c r="CA10" s="312" t="e">
        <f t="shared" ref="CA10:CC10" si="61">IF(ISNUMBER(CA191),CA191,NA())</f>
        <v>#N/A</v>
      </c>
      <c r="CB10" s="315" t="e">
        <f t="shared" si="61"/>
        <v>#N/A</v>
      </c>
      <c r="CC10" s="315" t="e">
        <f t="shared" si="61"/>
        <v>#N/A</v>
      </c>
      <c r="CD10" s="143" t="str">
        <f>$AP191</f>
        <v/>
      </c>
      <c r="CE10" s="353" t="str">
        <f>CE191</f>
        <v>O2 flow per cells (mt: ROX-corr.)</v>
      </c>
      <c r="CF10" s="353" t="str">
        <f>CF191</f>
        <v>pmol/(s*Mill)</v>
      </c>
      <c r="CG10" s="38" t="e">
        <f>IF(ISNUMBER(CG191),CG191,NA())</f>
        <v>#N/A</v>
      </c>
      <c r="CH10" s="38" t="e">
        <f t="shared" ref="CH10:CJ10" si="62">IF(ISNUMBER(CH191),CH191,NA())</f>
        <v>#N/A</v>
      </c>
      <c r="CI10" s="38" t="e">
        <f t="shared" si="62"/>
        <v>#N/A</v>
      </c>
      <c r="CJ10" s="38" t="e">
        <f t="shared" si="62"/>
        <v>#N/A</v>
      </c>
      <c r="CK10" s="143" t="str">
        <f>$AP191</f>
        <v/>
      </c>
      <c r="CL10" s="354" t="str">
        <f>CL191</f>
        <v>FCR (mt: ROX-corr.)</v>
      </c>
      <c r="CM10" s="354" t="str">
        <f>CM191</f>
        <v>relative</v>
      </c>
      <c r="CN10" s="315" t="e">
        <f>IF(ISNUMBER(CN191),CN191,NA())</f>
        <v>#N/A</v>
      </c>
      <c r="CO10" s="315" t="e">
        <f t="shared" ref="CO10:CQ10" si="63">IF(ISNUMBER(CO191),CO191,NA())</f>
        <v>#N/A</v>
      </c>
      <c r="CP10" s="315" t="e">
        <f t="shared" si="63"/>
        <v>#N/A</v>
      </c>
      <c r="CQ10" s="315" t="e">
        <f t="shared" si="63"/>
        <v>#N/A</v>
      </c>
      <c r="CR10" s="143" t="str">
        <f>$AP191</f>
        <v/>
      </c>
      <c r="CS10" s="354" t="str">
        <f>CS191</f>
        <v>FCF (mt: ROX-corr.)</v>
      </c>
      <c r="CT10" s="354" t="str">
        <f>CT191</f>
        <v>relative</v>
      </c>
      <c r="CU10" s="315" t="e">
        <f>IF(ISNUMBER(CU191),CU191,NA())</f>
        <v>#N/A</v>
      </c>
      <c r="CV10" s="315" t="e">
        <f t="shared" ref="CV10:CX10" si="64">IF(ISNUMBER(CV191),CV191,NA())</f>
        <v>#N/A</v>
      </c>
      <c r="CW10" s="315" t="e">
        <f t="shared" si="64"/>
        <v>#N/A</v>
      </c>
      <c r="CX10" s="315" t="e">
        <f t="shared" si="64"/>
        <v>#N/A</v>
      </c>
      <c r="CY10" s="143" t="str">
        <f>$AP191</f>
        <v/>
      </c>
    </row>
    <row r="11" spans="1:116">
      <c r="A11" s="468" t="s">
        <v>118</v>
      </c>
      <c r="B11" s="288" t="str">
        <f>B181</f>
        <v>•</v>
      </c>
      <c r="C11" s="289" t="str">
        <f>IF(ISTEXT(C182),C182,"")</f>
        <v/>
      </c>
      <c r="D11" s="289" t="str">
        <f>IF(ISTEXT(D182),D182,"")</f>
        <v/>
      </c>
      <c r="E11" s="288" t="str">
        <f>E182</f>
        <v/>
      </c>
      <c r="F11" s="166" t="str">
        <f>IF(ISTEXT(G181),G181,"")</f>
        <v/>
      </c>
      <c r="G11" s="4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16"/>
      <c r="AA11" s="127"/>
      <c r="AB11" s="127"/>
      <c r="AC11" s="127"/>
      <c r="AD11" s="127"/>
      <c r="AE11" s="127"/>
      <c r="AF11" s="127"/>
      <c r="AG11" s="127"/>
      <c r="AH11" s="127"/>
      <c r="AK11" s="130"/>
      <c r="AL11" s="130"/>
      <c r="AM11" s="130"/>
      <c r="AN11" s="136">
        <f t="shared" si="8"/>
        <v>211</v>
      </c>
      <c r="AO11" s="137">
        <v>9</v>
      </c>
      <c r="AP11" s="138"/>
      <c r="AQ11" s="38"/>
      <c r="AR11" s="38"/>
      <c r="AS11" s="38"/>
      <c r="AT11" s="38"/>
      <c r="AU11" s="38"/>
      <c r="AV11" s="38"/>
      <c r="AW11" s="351"/>
      <c r="AX11" s="351"/>
      <c r="AY11" s="350"/>
      <c r="AZ11" s="350"/>
      <c r="BA11" s="350"/>
      <c r="BB11" s="350"/>
      <c r="BC11" s="140"/>
      <c r="BD11" s="141"/>
      <c r="BE11" s="141"/>
      <c r="BF11" s="142"/>
      <c r="BG11" s="143"/>
      <c r="BH11" s="143"/>
      <c r="BI11" s="144"/>
      <c r="BJ11" s="353"/>
      <c r="BK11" s="353"/>
      <c r="BL11" s="26"/>
      <c r="BM11" s="26"/>
      <c r="BN11" s="26"/>
      <c r="BO11" s="26"/>
      <c r="BP11" s="148"/>
      <c r="BQ11" s="354"/>
      <c r="BR11" s="354"/>
      <c r="BS11" s="24"/>
      <c r="BT11" s="24"/>
      <c r="BU11" s="24"/>
      <c r="BV11" s="24"/>
      <c r="BW11" s="148"/>
      <c r="BX11" s="354"/>
      <c r="BY11" s="354"/>
      <c r="BZ11" s="24"/>
      <c r="CA11" s="24"/>
      <c r="CB11" s="315"/>
      <c r="CC11" s="315"/>
      <c r="CD11" s="148"/>
      <c r="CE11" s="353"/>
      <c r="CF11" s="353"/>
      <c r="CG11" s="38"/>
      <c r="CH11" s="38"/>
      <c r="CI11" s="38"/>
      <c r="CJ11" s="38"/>
      <c r="CK11" s="148"/>
      <c r="CL11" s="354"/>
      <c r="CM11" s="354"/>
      <c r="CN11" s="315"/>
      <c r="CO11" s="315"/>
      <c r="CP11" s="315"/>
      <c r="CQ11" s="315"/>
      <c r="CR11" s="148"/>
      <c r="CS11" s="354"/>
      <c r="CT11" s="354"/>
      <c r="CU11" s="297"/>
      <c r="CV11" s="297"/>
      <c r="CW11" s="297"/>
      <c r="CX11" s="297"/>
      <c r="CY11" s="148"/>
    </row>
    <row r="12" spans="1:116">
      <c r="A12" s="431"/>
      <c r="D12" s="88"/>
      <c r="E12" s="287"/>
      <c r="F12" s="89"/>
      <c r="G12" s="4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26"/>
      <c r="AA12" s="127"/>
      <c r="AH12" s="127"/>
      <c r="AK12" s="130"/>
      <c r="AL12" s="130"/>
      <c r="AM12" s="130"/>
      <c r="AN12" s="136">
        <f t="shared" si="8"/>
        <v>231</v>
      </c>
      <c r="AO12" s="137">
        <v>10</v>
      </c>
      <c r="AP12" s="138"/>
      <c r="AQ12" s="38"/>
      <c r="AR12" s="38"/>
      <c r="AS12" s="38"/>
      <c r="AT12" s="38"/>
      <c r="AU12" s="38"/>
      <c r="AV12" s="38"/>
      <c r="AW12" s="351"/>
      <c r="AX12" s="351"/>
      <c r="AY12" s="350"/>
      <c r="AZ12" s="350"/>
      <c r="BA12" s="350"/>
      <c r="BB12" s="350"/>
      <c r="BC12" s="140"/>
      <c r="BD12" s="141"/>
      <c r="BE12" s="141"/>
      <c r="BF12" s="142"/>
      <c r="BG12" s="143"/>
      <c r="BH12" s="143"/>
      <c r="BI12" s="144"/>
      <c r="BJ12" s="353"/>
      <c r="BK12" s="353"/>
      <c r="BL12" s="26"/>
      <c r="BM12" s="26"/>
      <c r="BN12" s="26"/>
      <c r="BO12" s="26"/>
      <c r="BP12" s="148"/>
      <c r="BQ12" s="354"/>
      <c r="BR12" s="354"/>
      <c r="BS12" s="24"/>
      <c r="BT12" s="24"/>
      <c r="BU12" s="24"/>
      <c r="BV12" s="24"/>
      <c r="BW12" s="148"/>
      <c r="BX12" s="354"/>
      <c r="BY12" s="354"/>
      <c r="BZ12" s="24"/>
      <c r="CA12" s="24"/>
      <c r="CB12" s="315"/>
      <c r="CC12" s="315"/>
      <c r="CD12" s="148"/>
      <c r="CE12" s="353"/>
      <c r="CF12" s="353"/>
      <c r="CG12" s="38"/>
      <c r="CH12" s="38"/>
      <c r="CI12" s="38"/>
      <c r="CJ12" s="38"/>
      <c r="CK12" s="148"/>
      <c r="CL12" s="354"/>
      <c r="CM12" s="354"/>
      <c r="CN12" s="315"/>
      <c r="CO12" s="315"/>
      <c r="CP12" s="315"/>
      <c r="CQ12" s="315"/>
      <c r="CR12" s="148"/>
      <c r="CS12" s="354"/>
      <c r="CT12" s="354"/>
      <c r="CU12" s="297"/>
      <c r="CV12" s="297"/>
      <c r="CW12" s="297"/>
      <c r="CX12" s="297"/>
      <c r="CY12" s="148"/>
    </row>
    <row r="13" spans="1:116">
      <c r="A13" s="431"/>
      <c r="B13" s="93"/>
      <c r="D13" s="88"/>
      <c r="E13" s="287"/>
      <c r="F13" s="89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26"/>
      <c r="AA13" s="127"/>
      <c r="AB13" s="127"/>
      <c r="AC13" s="127"/>
      <c r="AD13" s="127"/>
      <c r="AE13" s="127"/>
      <c r="AF13" s="127"/>
      <c r="AG13" s="127"/>
      <c r="AH13" s="127"/>
      <c r="AK13" s="130"/>
      <c r="AL13" s="130"/>
      <c r="AM13" s="130"/>
      <c r="AN13" s="136">
        <f t="shared" si="8"/>
        <v>251</v>
      </c>
      <c r="AO13" s="137">
        <v>11</v>
      </c>
      <c r="AP13" s="138"/>
      <c r="AQ13" s="38"/>
      <c r="AR13" s="38"/>
      <c r="AS13" s="38"/>
      <c r="AT13" s="38"/>
      <c r="AU13" s="38"/>
      <c r="AV13" s="38"/>
      <c r="AW13" s="351"/>
      <c r="AX13" s="351"/>
      <c r="AY13" s="350"/>
      <c r="AZ13" s="350"/>
      <c r="BA13" s="350"/>
      <c r="BB13" s="350"/>
      <c r="BC13" s="140"/>
      <c r="BD13" s="141"/>
      <c r="BE13" s="141"/>
      <c r="BF13" s="142"/>
      <c r="BG13" s="143"/>
      <c r="BH13" s="143"/>
      <c r="BI13" s="144"/>
      <c r="BJ13" s="353"/>
      <c r="BK13" s="353"/>
      <c r="BL13" s="26"/>
      <c r="BM13" s="26"/>
      <c r="BN13" s="26"/>
      <c r="BO13" s="26"/>
      <c r="BP13" s="148"/>
      <c r="BQ13" s="354"/>
      <c r="BR13" s="354"/>
      <c r="BS13" s="24"/>
      <c r="BT13" s="24"/>
      <c r="BU13" s="24"/>
      <c r="BV13" s="24"/>
      <c r="BW13" s="148"/>
      <c r="BX13" s="354"/>
      <c r="BY13" s="354"/>
      <c r="BZ13" s="24"/>
      <c r="CA13" s="24"/>
      <c r="CB13" s="315"/>
      <c r="CC13" s="315"/>
      <c r="CD13" s="148"/>
      <c r="CE13" s="353"/>
      <c r="CF13" s="353"/>
      <c r="CG13" s="38"/>
      <c r="CH13" s="38"/>
      <c r="CI13" s="38"/>
      <c r="CJ13" s="38"/>
      <c r="CK13" s="148"/>
      <c r="CL13" s="354"/>
      <c r="CM13" s="354"/>
      <c r="CN13" s="315"/>
      <c r="CO13" s="315"/>
      <c r="CP13" s="315"/>
      <c r="CQ13" s="315"/>
      <c r="CR13" s="148"/>
      <c r="CS13" s="354"/>
      <c r="CT13" s="354"/>
      <c r="CU13" s="297"/>
      <c r="CV13" s="297"/>
      <c r="CW13" s="297"/>
      <c r="CX13" s="297"/>
      <c r="CY13" s="148"/>
    </row>
    <row r="14" spans="1:116">
      <c r="A14" s="431"/>
      <c r="B14" s="82"/>
      <c r="D14" s="88"/>
      <c r="E14" s="287"/>
      <c r="F14" s="89"/>
      <c r="G14" s="4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26"/>
      <c r="AH14" s="127"/>
      <c r="AJ14" s="130"/>
      <c r="AK14" s="130"/>
      <c r="AL14" s="130"/>
      <c r="AM14" s="130"/>
      <c r="AN14" s="136">
        <f t="shared" si="8"/>
        <v>271</v>
      </c>
      <c r="AO14" s="137">
        <v>12</v>
      </c>
      <c r="AP14" s="138"/>
      <c r="AQ14" s="38"/>
      <c r="AR14" s="38"/>
      <c r="AS14" s="38"/>
      <c r="AT14" s="38"/>
      <c r="AU14" s="38"/>
      <c r="AV14" s="38"/>
      <c r="AW14" s="351"/>
      <c r="AX14" s="351"/>
      <c r="AY14" s="350"/>
      <c r="AZ14" s="350"/>
      <c r="BA14" s="350"/>
      <c r="BB14" s="350"/>
      <c r="BC14" s="140"/>
      <c r="BD14" s="141"/>
      <c r="BE14" s="141"/>
      <c r="BF14" s="142"/>
      <c r="BG14" s="143"/>
      <c r="BH14" s="143"/>
      <c r="BI14" s="144"/>
      <c r="BJ14" s="353"/>
      <c r="BK14" s="353"/>
      <c r="BL14" s="26"/>
      <c r="BM14" s="26"/>
      <c r="BN14" s="26"/>
      <c r="BO14" s="26"/>
      <c r="BP14" s="148"/>
      <c r="BQ14" s="354"/>
      <c r="BR14" s="354"/>
      <c r="BS14" s="24"/>
      <c r="BT14" s="24"/>
      <c r="BU14" s="24"/>
      <c r="BV14" s="24"/>
      <c r="BW14" s="148"/>
      <c r="BX14" s="354"/>
      <c r="BY14" s="354"/>
      <c r="BZ14" s="24"/>
      <c r="CA14" s="24"/>
      <c r="CB14" s="315"/>
      <c r="CC14" s="315"/>
      <c r="CD14" s="148"/>
      <c r="CE14" s="353"/>
      <c r="CF14" s="353"/>
      <c r="CG14" s="38"/>
      <c r="CH14" s="38"/>
      <c r="CI14" s="38"/>
      <c r="CJ14" s="38"/>
      <c r="CK14" s="148"/>
      <c r="CL14" s="354"/>
      <c r="CM14" s="354"/>
      <c r="CN14" s="315"/>
      <c r="CO14" s="315"/>
      <c r="CP14" s="315"/>
      <c r="CQ14" s="315"/>
      <c r="CR14" s="148"/>
      <c r="CS14" s="354"/>
      <c r="CT14" s="354"/>
      <c r="CU14" s="297"/>
      <c r="CV14" s="297"/>
      <c r="CW14" s="297"/>
      <c r="CX14" s="297"/>
      <c r="CY14" s="148"/>
    </row>
    <row r="15" spans="1:116">
      <c r="A15" s="431"/>
      <c r="D15" s="88"/>
      <c r="E15" s="287"/>
      <c r="F15" s="89"/>
      <c r="G15" s="4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26"/>
      <c r="AH15" s="127"/>
      <c r="AM15" s="135"/>
      <c r="AN15" s="136">
        <f t="shared" si="8"/>
        <v>291</v>
      </c>
      <c r="AO15" s="137">
        <v>13</v>
      </c>
      <c r="AP15" s="138"/>
      <c r="AQ15" s="38"/>
      <c r="AR15" s="38"/>
      <c r="AS15" s="38"/>
      <c r="AT15" s="38"/>
      <c r="AU15" s="38"/>
      <c r="AV15" s="38"/>
      <c r="AW15" s="351"/>
      <c r="AX15" s="351"/>
      <c r="AY15" s="350"/>
      <c r="AZ15" s="350"/>
      <c r="BA15" s="350"/>
      <c r="BB15" s="350"/>
      <c r="BC15" s="140"/>
      <c r="BD15" s="141"/>
      <c r="BE15" s="141"/>
      <c r="BF15" s="142"/>
      <c r="BG15" s="143"/>
      <c r="BH15" s="143"/>
      <c r="BI15" s="144"/>
      <c r="BJ15" s="353"/>
      <c r="BK15" s="353"/>
      <c r="BL15" s="26"/>
      <c r="BM15" s="26"/>
      <c r="BN15" s="26"/>
      <c r="BO15" s="26"/>
      <c r="BP15" s="148"/>
      <c r="BQ15" s="354"/>
      <c r="BR15" s="354"/>
      <c r="BS15" s="24"/>
      <c r="BT15" s="24"/>
      <c r="BU15" s="24"/>
      <c r="BV15" s="24"/>
      <c r="BW15" s="148"/>
      <c r="BX15" s="354"/>
      <c r="BY15" s="354"/>
      <c r="BZ15" s="24"/>
      <c r="CA15" s="24"/>
      <c r="CB15" s="315"/>
      <c r="CC15" s="315"/>
      <c r="CD15" s="148"/>
      <c r="CE15" s="353"/>
      <c r="CF15" s="353"/>
      <c r="CG15" s="38"/>
      <c r="CH15" s="38"/>
      <c r="CI15" s="38"/>
      <c r="CJ15" s="38"/>
      <c r="CK15" s="148"/>
      <c r="CL15" s="354"/>
      <c r="CM15" s="354"/>
      <c r="CN15" s="315"/>
      <c r="CO15" s="315"/>
      <c r="CP15" s="315"/>
      <c r="CQ15" s="315"/>
      <c r="CR15" s="148"/>
      <c r="CS15" s="354"/>
      <c r="CT15" s="354"/>
      <c r="CU15" s="297"/>
      <c r="CV15" s="297"/>
      <c r="CW15" s="297"/>
      <c r="CX15" s="297"/>
      <c r="CY15" s="148"/>
    </row>
    <row r="16" spans="1:116" ht="13.5" thickBot="1">
      <c r="A16" s="431"/>
      <c r="B16" s="149"/>
      <c r="D16" s="88"/>
      <c r="E16" s="287"/>
      <c r="F16" s="89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26"/>
      <c r="AH16" s="127"/>
      <c r="AM16" s="133"/>
      <c r="AN16" s="136">
        <f t="shared" si="8"/>
        <v>311</v>
      </c>
      <c r="AO16" s="137">
        <v>14</v>
      </c>
      <c r="AP16" s="138"/>
      <c r="AQ16" s="38"/>
      <c r="AR16" s="38"/>
      <c r="AS16" s="38"/>
      <c r="AT16" s="38"/>
      <c r="AU16" s="38"/>
      <c r="AV16" s="38"/>
      <c r="AW16" s="351"/>
      <c r="AX16" s="351"/>
      <c r="AY16" s="350"/>
      <c r="AZ16" s="350"/>
      <c r="BA16" s="350"/>
      <c r="BB16" s="350"/>
      <c r="BC16" s="140"/>
      <c r="BD16" s="141"/>
      <c r="BE16" s="141"/>
      <c r="BF16" s="142"/>
      <c r="BG16" s="143"/>
      <c r="BH16" s="143"/>
      <c r="BI16" s="144"/>
      <c r="BJ16" s="353"/>
      <c r="BK16" s="353"/>
      <c r="BL16" s="26"/>
      <c r="BM16" s="26"/>
      <c r="BN16" s="26"/>
      <c r="BO16" s="26"/>
      <c r="BP16" s="148"/>
      <c r="BQ16" s="354"/>
      <c r="BR16" s="354"/>
      <c r="BS16" s="24"/>
      <c r="BT16" s="24"/>
      <c r="BU16" s="24"/>
      <c r="BV16" s="24"/>
      <c r="BW16" s="148"/>
      <c r="BX16" s="354"/>
      <c r="BY16" s="354"/>
      <c r="BZ16" s="24"/>
      <c r="CA16" s="24"/>
      <c r="CB16" s="315"/>
      <c r="CC16" s="315"/>
      <c r="CD16" s="148"/>
      <c r="CE16" s="353"/>
      <c r="CF16" s="353"/>
      <c r="CG16" s="38"/>
      <c r="CH16" s="38"/>
      <c r="CI16" s="38"/>
      <c r="CJ16" s="38"/>
      <c r="CK16" s="148"/>
      <c r="CL16" s="354"/>
      <c r="CM16" s="354"/>
      <c r="CN16" s="315"/>
      <c r="CO16" s="315"/>
      <c r="CP16" s="315"/>
      <c r="CQ16" s="315"/>
      <c r="CR16" s="148"/>
      <c r="CS16" s="354"/>
      <c r="CT16" s="354"/>
      <c r="CU16" s="297"/>
      <c r="CV16" s="297"/>
      <c r="CW16" s="297"/>
      <c r="CX16" s="297"/>
      <c r="CY16" s="148"/>
    </row>
    <row r="17" spans="1:103">
      <c r="A17" s="431"/>
      <c r="B17" s="149"/>
      <c r="D17" s="88"/>
      <c r="E17" s="287"/>
      <c r="F17" s="89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AH17" s="127"/>
      <c r="AI17" s="127" t="str">
        <f>BR33</f>
        <v>FCR, relative</v>
      </c>
      <c r="AJ17" s="485" t="str">
        <f>AJ$1</f>
        <v>R</v>
      </c>
      <c r="AK17" s="31" t="str">
        <f t="shared" ref="AK17:AM17" si="65">AK$1</f>
        <v>1Omy</v>
      </c>
      <c r="AL17" s="32" t="str">
        <f t="shared" si="65"/>
        <v>2U</v>
      </c>
      <c r="AM17" s="33" t="str">
        <f t="shared" si="65"/>
        <v>3Ama</v>
      </c>
      <c r="AN17" s="136">
        <f t="shared" si="8"/>
        <v>331</v>
      </c>
      <c r="AO17" s="137">
        <v>15</v>
      </c>
      <c r="AP17" s="138"/>
      <c r="AQ17" s="38"/>
      <c r="AR17" s="38"/>
      <c r="AS17" s="38"/>
      <c r="AT17" s="38"/>
      <c r="AU17" s="38"/>
      <c r="AV17" s="38"/>
      <c r="AW17" s="351"/>
      <c r="AX17" s="351"/>
      <c r="AY17" s="350"/>
      <c r="AZ17" s="350"/>
      <c r="BA17" s="350"/>
      <c r="BB17" s="350"/>
      <c r="BC17" s="140"/>
      <c r="BD17" s="141"/>
      <c r="BE17" s="141"/>
      <c r="BF17" s="142"/>
      <c r="BG17" s="143"/>
      <c r="BH17" s="143"/>
      <c r="BI17" s="144"/>
      <c r="BJ17" s="353"/>
      <c r="BK17" s="353"/>
      <c r="BL17" s="26"/>
      <c r="BM17" s="26"/>
      <c r="BN17" s="26"/>
      <c r="BO17" s="26"/>
      <c r="BP17" s="148"/>
      <c r="BQ17" s="354"/>
      <c r="BR17" s="354"/>
      <c r="BS17" s="24"/>
      <c r="BT17" s="24"/>
      <c r="BU17" s="24"/>
      <c r="BV17" s="24"/>
      <c r="BW17" s="148"/>
      <c r="BX17" s="354"/>
      <c r="BY17" s="354"/>
      <c r="BZ17" s="24"/>
      <c r="CA17" s="24"/>
      <c r="CB17" s="315"/>
      <c r="CC17" s="315"/>
      <c r="CD17" s="148"/>
      <c r="CE17" s="353"/>
      <c r="CF17" s="353"/>
      <c r="CG17" s="38"/>
      <c r="CH17" s="38"/>
      <c r="CI17" s="38"/>
      <c r="CJ17" s="38"/>
      <c r="CK17" s="148"/>
      <c r="CL17" s="354"/>
      <c r="CM17" s="354"/>
      <c r="CN17" s="315"/>
      <c r="CO17" s="315"/>
      <c r="CP17" s="315"/>
      <c r="CQ17" s="315"/>
      <c r="CR17" s="148"/>
      <c r="CS17" s="354"/>
      <c r="CT17" s="354"/>
      <c r="CU17" s="297"/>
      <c r="CV17" s="297"/>
      <c r="CW17" s="297"/>
      <c r="CX17" s="297"/>
      <c r="CY17" s="148"/>
    </row>
    <row r="18" spans="1:103">
      <c r="A18" s="431"/>
      <c r="B18" s="149"/>
      <c r="D18" s="88"/>
      <c r="E18" s="287"/>
      <c r="F18" s="89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26"/>
      <c r="AH18" s="127"/>
      <c r="AI18" s="127" t="str">
        <f>BR34</f>
        <v>Median</v>
      </c>
      <c r="AJ18" s="212" t="e">
        <f>BS34</f>
        <v>#NUM!</v>
      </c>
      <c r="AK18" s="212" t="e">
        <f>BT34</f>
        <v>#NUM!</v>
      </c>
      <c r="AL18" s="212" t="e">
        <f>BU34</f>
        <v>#NUM!</v>
      </c>
      <c r="AM18" s="212" t="e">
        <f>BV34</f>
        <v>#NUM!</v>
      </c>
      <c r="AN18" s="155">
        <f t="shared" si="8"/>
        <v>351</v>
      </c>
      <c r="AO18" s="137">
        <v>16</v>
      </c>
      <c r="AP18" s="138"/>
      <c r="AQ18" s="38"/>
      <c r="AR18" s="38"/>
      <c r="AS18" s="38"/>
      <c r="AT18" s="38"/>
      <c r="AU18" s="38"/>
      <c r="AV18" s="38"/>
      <c r="AW18" s="351"/>
      <c r="AX18" s="351"/>
      <c r="AY18" s="350"/>
      <c r="AZ18" s="350"/>
      <c r="BA18" s="350"/>
      <c r="BB18" s="350"/>
      <c r="BC18" s="140"/>
      <c r="BD18" s="141"/>
      <c r="BE18" s="141"/>
      <c r="BF18" s="142"/>
      <c r="BG18" s="143"/>
      <c r="BH18" s="143"/>
      <c r="BI18" s="144"/>
      <c r="BJ18" s="353"/>
      <c r="BK18" s="353"/>
      <c r="BL18" s="26"/>
      <c r="BM18" s="26"/>
      <c r="BN18" s="26"/>
      <c r="BO18" s="26"/>
      <c r="BP18" s="148"/>
      <c r="BQ18" s="354"/>
      <c r="BR18" s="354"/>
      <c r="BS18" s="24"/>
      <c r="BT18" s="24"/>
      <c r="BU18" s="24"/>
      <c r="BV18" s="24"/>
      <c r="BW18" s="148"/>
      <c r="BX18" s="354"/>
      <c r="BY18" s="354"/>
      <c r="BZ18" s="24"/>
      <c r="CA18" s="24"/>
      <c r="CB18" s="315"/>
      <c r="CC18" s="315"/>
      <c r="CD18" s="148"/>
      <c r="CE18" s="353"/>
      <c r="CF18" s="353"/>
      <c r="CG18" s="38"/>
      <c r="CH18" s="38"/>
      <c r="CI18" s="38"/>
      <c r="CJ18" s="38"/>
      <c r="CK18" s="148"/>
      <c r="CL18" s="354"/>
      <c r="CM18" s="354"/>
      <c r="CN18" s="315"/>
      <c r="CO18" s="315"/>
      <c r="CP18" s="315"/>
      <c r="CQ18" s="315"/>
      <c r="CR18" s="148"/>
      <c r="CS18" s="354"/>
      <c r="CT18" s="354"/>
      <c r="CU18" s="297"/>
      <c r="CV18" s="297"/>
      <c r="CW18" s="297"/>
      <c r="CX18" s="297"/>
      <c r="CY18" s="148"/>
    </row>
    <row r="19" spans="1:103">
      <c r="A19" s="431"/>
      <c r="B19" s="149"/>
      <c r="D19" s="88"/>
      <c r="F19" s="89"/>
      <c r="H19" s="492"/>
      <c r="I19" s="492"/>
      <c r="J19" s="492"/>
      <c r="K19" s="492"/>
      <c r="L19" s="492"/>
      <c r="M19" s="492"/>
      <c r="N19" s="492"/>
      <c r="O19" s="492"/>
      <c r="P19" s="492"/>
      <c r="Q19" s="492"/>
      <c r="R19" s="492"/>
      <c r="S19" s="492"/>
      <c r="T19" s="492"/>
      <c r="U19" s="492"/>
      <c r="V19" s="492"/>
      <c r="W19" s="492"/>
      <c r="X19" s="492"/>
      <c r="Y19" s="492"/>
      <c r="Z19" s="126"/>
      <c r="AH19" s="127"/>
      <c r="AN19" s="155">
        <f t="shared" si="8"/>
        <v>371</v>
      </c>
      <c r="AO19" s="137">
        <v>17</v>
      </c>
      <c r="AP19" s="138"/>
      <c r="AQ19" s="38"/>
      <c r="AR19" s="38"/>
      <c r="AS19" s="38"/>
      <c r="AT19" s="38"/>
      <c r="AU19" s="38"/>
      <c r="AV19" s="38"/>
      <c r="AW19" s="351"/>
      <c r="AX19" s="351"/>
      <c r="AY19" s="350"/>
      <c r="AZ19" s="350"/>
      <c r="BA19" s="350"/>
      <c r="BB19" s="350"/>
      <c r="BC19" s="140"/>
      <c r="BD19" s="141"/>
      <c r="BE19" s="141"/>
      <c r="BF19" s="142"/>
      <c r="BG19" s="143"/>
      <c r="BH19" s="143"/>
      <c r="BI19" s="144"/>
      <c r="BJ19" s="353"/>
      <c r="BK19" s="353"/>
      <c r="BL19" s="26"/>
      <c r="BM19" s="26"/>
      <c r="BN19" s="26"/>
      <c r="BO19" s="26"/>
      <c r="BP19" s="148"/>
      <c r="BQ19" s="354"/>
      <c r="BR19" s="354"/>
      <c r="BS19" s="24"/>
      <c r="BT19" s="24"/>
      <c r="BU19" s="24"/>
      <c r="BV19" s="24"/>
      <c r="BW19" s="148"/>
      <c r="BX19" s="354"/>
      <c r="BY19" s="354"/>
      <c r="BZ19" s="24"/>
      <c r="CA19" s="24"/>
      <c r="CB19" s="315"/>
      <c r="CC19" s="315"/>
      <c r="CD19" s="148"/>
      <c r="CE19" s="353"/>
      <c r="CF19" s="353"/>
      <c r="CG19" s="38"/>
      <c r="CH19" s="38"/>
      <c r="CI19" s="38"/>
      <c r="CJ19" s="38"/>
      <c r="CK19" s="148"/>
      <c r="CL19" s="354"/>
      <c r="CM19" s="354"/>
      <c r="CN19" s="315"/>
      <c r="CO19" s="315"/>
      <c r="CP19" s="315"/>
      <c r="CQ19" s="315"/>
      <c r="CR19" s="148"/>
      <c r="CS19" s="354"/>
      <c r="CT19" s="354"/>
      <c r="CU19" s="297"/>
      <c r="CV19" s="297"/>
      <c r="CW19" s="297"/>
      <c r="CX19" s="297"/>
      <c r="CY19" s="148"/>
    </row>
    <row r="20" spans="1:103">
      <c r="A20" s="431"/>
      <c r="D20" s="88"/>
      <c r="F20" s="89"/>
      <c r="H20" s="492"/>
      <c r="I20" s="492"/>
      <c r="J20" s="492"/>
      <c r="K20" s="492"/>
      <c r="L20" s="492"/>
      <c r="M20" s="492"/>
      <c r="N20" s="492"/>
      <c r="O20" s="492"/>
      <c r="P20" s="492"/>
      <c r="Q20" s="492"/>
      <c r="R20" s="492"/>
      <c r="S20" s="492"/>
      <c r="T20" s="492"/>
      <c r="U20" s="492"/>
      <c r="V20" s="492"/>
      <c r="W20" s="492"/>
      <c r="X20" s="492"/>
      <c r="Y20" s="492"/>
      <c r="AN20" s="136">
        <f t="shared" si="8"/>
        <v>391</v>
      </c>
      <c r="AO20" s="137">
        <v>18</v>
      </c>
      <c r="AP20" s="138"/>
      <c r="AQ20" s="38"/>
      <c r="AR20" s="38"/>
      <c r="AS20" s="38"/>
      <c r="AT20" s="38"/>
      <c r="AU20" s="38"/>
      <c r="AV20" s="38"/>
      <c r="AW20" s="351"/>
      <c r="AX20" s="351"/>
      <c r="AY20" s="350"/>
      <c r="AZ20" s="350"/>
      <c r="BA20" s="350"/>
      <c r="BB20" s="350"/>
      <c r="BC20" s="140"/>
      <c r="BD20" s="141"/>
      <c r="BE20" s="141"/>
      <c r="BF20" s="142"/>
      <c r="BG20" s="143"/>
      <c r="BH20" s="143"/>
      <c r="BI20" s="144"/>
      <c r="BJ20" s="353"/>
      <c r="BK20" s="353"/>
      <c r="BL20" s="26"/>
      <c r="BM20" s="26"/>
      <c r="BN20" s="26"/>
      <c r="BO20" s="26"/>
      <c r="BP20" s="148"/>
      <c r="BQ20" s="354"/>
      <c r="BR20" s="354"/>
      <c r="BS20" s="24"/>
      <c r="BT20" s="24"/>
      <c r="BU20" s="24"/>
      <c r="BV20" s="24"/>
      <c r="BW20" s="148"/>
      <c r="BX20" s="354"/>
      <c r="BY20" s="354"/>
      <c r="BZ20" s="24"/>
      <c r="CA20" s="24"/>
      <c r="CB20" s="315"/>
      <c r="CC20" s="315"/>
      <c r="CD20" s="148"/>
      <c r="CE20" s="353"/>
      <c r="CF20" s="353"/>
      <c r="CG20" s="38"/>
      <c r="CH20" s="38"/>
      <c r="CI20" s="38"/>
      <c r="CJ20" s="38"/>
      <c r="CK20" s="148"/>
      <c r="CL20" s="354"/>
      <c r="CM20" s="354"/>
      <c r="CN20" s="315"/>
      <c r="CO20" s="315"/>
      <c r="CP20" s="315"/>
      <c r="CQ20" s="315"/>
      <c r="CR20" s="148"/>
      <c r="CS20" s="354"/>
      <c r="CT20" s="354"/>
      <c r="CU20" s="297"/>
      <c r="CV20" s="297"/>
      <c r="CW20" s="297"/>
      <c r="CX20" s="297"/>
      <c r="CY20" s="148"/>
    </row>
    <row r="21" spans="1:103">
      <c r="A21" s="431"/>
      <c r="B21" s="93"/>
      <c r="C21" s="93"/>
      <c r="D21" s="93"/>
      <c r="E21" s="93"/>
      <c r="F21" s="93"/>
      <c r="H21" s="492"/>
      <c r="I21" s="492"/>
      <c r="J21" s="492"/>
      <c r="K21" s="492"/>
      <c r="L21" s="492"/>
      <c r="M21" s="492"/>
      <c r="N21" s="492"/>
      <c r="O21" s="492"/>
      <c r="P21" s="492"/>
      <c r="Q21" s="492"/>
      <c r="R21" s="492"/>
      <c r="S21" s="492"/>
      <c r="T21" s="492"/>
      <c r="U21" s="492"/>
      <c r="V21" s="492"/>
      <c r="W21" s="492"/>
      <c r="X21" s="492"/>
      <c r="Y21" s="492"/>
      <c r="AH21" s="23"/>
      <c r="AI21" s="141"/>
      <c r="AJ21" s="134"/>
      <c r="AK21" s="134"/>
      <c r="AL21" s="134"/>
      <c r="AM21" s="134"/>
      <c r="AN21" s="136">
        <f t="shared" si="8"/>
        <v>411</v>
      </c>
      <c r="AO21" s="137">
        <v>19</v>
      </c>
      <c r="AP21" s="138"/>
      <c r="AQ21" s="38"/>
      <c r="AR21" s="38"/>
      <c r="AS21" s="38"/>
      <c r="AT21" s="38"/>
      <c r="AU21" s="38"/>
      <c r="AV21" s="38"/>
      <c r="AW21" s="351"/>
      <c r="AX21" s="351"/>
      <c r="AY21" s="350"/>
      <c r="AZ21" s="350"/>
      <c r="BA21" s="350"/>
      <c r="BB21" s="350"/>
      <c r="BC21" s="140"/>
      <c r="BD21" s="141"/>
      <c r="BE21" s="141"/>
      <c r="BF21" s="142"/>
      <c r="BG21" s="143"/>
      <c r="BH21" s="143"/>
      <c r="BI21" s="144"/>
      <c r="BJ21" s="353"/>
      <c r="BK21" s="353"/>
      <c r="BL21" s="26"/>
      <c r="BM21" s="26"/>
      <c r="BN21" s="26"/>
      <c r="BO21" s="26"/>
      <c r="BP21" s="148"/>
      <c r="BQ21" s="354"/>
      <c r="BR21" s="354"/>
      <c r="BS21" s="24"/>
      <c r="BT21" s="24"/>
      <c r="BU21" s="24"/>
      <c r="BV21" s="24"/>
      <c r="BW21" s="148"/>
      <c r="BX21" s="354"/>
      <c r="BY21" s="354"/>
      <c r="BZ21" s="24"/>
      <c r="CA21" s="24"/>
      <c r="CB21" s="315"/>
      <c r="CC21" s="315"/>
      <c r="CD21" s="148"/>
      <c r="CE21" s="353"/>
      <c r="CF21" s="353"/>
      <c r="CG21" s="38"/>
      <c r="CH21" s="38"/>
      <c r="CI21" s="38"/>
      <c r="CJ21" s="38"/>
      <c r="CK21" s="148"/>
      <c r="CL21" s="354"/>
      <c r="CM21" s="354"/>
      <c r="CN21" s="315"/>
      <c r="CO21" s="315"/>
      <c r="CP21" s="315"/>
      <c r="CQ21" s="315"/>
      <c r="CR21" s="148"/>
      <c r="CS21" s="354"/>
      <c r="CT21" s="354"/>
      <c r="CU21" s="297"/>
      <c r="CV21" s="297"/>
      <c r="CW21" s="297"/>
      <c r="CX21" s="297"/>
      <c r="CY21" s="148"/>
    </row>
    <row r="22" spans="1:103">
      <c r="A22" s="431"/>
      <c r="B22" s="82"/>
      <c r="C22" s="82"/>
      <c r="D22" s="82"/>
      <c r="E22" s="82"/>
      <c r="F22" s="82"/>
      <c r="G22" s="150" t="s">
        <v>235</v>
      </c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45"/>
      <c r="AA22" s="45"/>
      <c r="AB22" s="45"/>
      <c r="AC22" s="45"/>
      <c r="AD22" s="45"/>
      <c r="AE22" s="45"/>
      <c r="AF22" s="45"/>
      <c r="AG22" s="45"/>
      <c r="AH22" s="153"/>
      <c r="AI22" s="154"/>
      <c r="AJ22" s="154"/>
      <c r="AK22" s="154"/>
      <c r="AL22" s="154"/>
      <c r="AM22" s="154"/>
      <c r="AN22" s="136">
        <f t="shared" si="8"/>
        <v>431</v>
      </c>
      <c r="AO22" s="137">
        <v>20</v>
      </c>
      <c r="AP22" s="138"/>
      <c r="AQ22" s="38"/>
      <c r="AR22" s="38"/>
      <c r="AS22" s="38"/>
      <c r="AT22" s="38"/>
      <c r="AU22" s="38"/>
      <c r="AV22" s="38"/>
      <c r="AW22" s="351"/>
      <c r="AX22" s="351"/>
      <c r="AY22" s="350"/>
      <c r="AZ22" s="350"/>
      <c r="BA22" s="350"/>
      <c r="BB22" s="350"/>
      <c r="BC22" s="140"/>
      <c r="BD22" s="141"/>
      <c r="BE22" s="141"/>
      <c r="BF22" s="142"/>
      <c r="BG22" s="143"/>
      <c r="BH22" s="143"/>
      <c r="BI22" s="144"/>
      <c r="BJ22" s="353"/>
      <c r="BK22" s="353"/>
      <c r="BL22" s="26"/>
      <c r="BM22" s="26"/>
      <c r="BN22" s="26"/>
      <c r="BO22" s="26"/>
      <c r="BP22" s="148"/>
      <c r="BQ22" s="354"/>
      <c r="BR22" s="354"/>
      <c r="BS22" s="24"/>
      <c r="BT22" s="24"/>
      <c r="BU22" s="24"/>
      <c r="BV22" s="24"/>
      <c r="BW22" s="148"/>
      <c r="BX22" s="354"/>
      <c r="BY22" s="354"/>
      <c r="BZ22" s="24"/>
      <c r="CA22" s="24"/>
      <c r="CB22" s="315"/>
      <c r="CC22" s="315"/>
      <c r="CD22" s="148"/>
      <c r="CE22" s="353"/>
      <c r="CF22" s="353"/>
      <c r="CG22" s="38"/>
      <c r="CH22" s="38"/>
      <c r="CI22" s="38"/>
      <c r="CJ22" s="38"/>
      <c r="CK22" s="148"/>
      <c r="CL22" s="354"/>
      <c r="CM22" s="354"/>
      <c r="CN22" s="315"/>
      <c r="CO22" s="315"/>
      <c r="CP22" s="315"/>
      <c r="CQ22" s="315"/>
      <c r="CR22" s="148"/>
      <c r="CS22" s="354"/>
      <c r="CT22" s="354"/>
      <c r="CU22" s="297"/>
      <c r="CV22" s="297"/>
      <c r="CW22" s="297"/>
      <c r="CX22" s="297"/>
      <c r="CY22" s="148"/>
    </row>
    <row r="23" spans="1:103">
      <c r="A23" s="431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AH23" s="23"/>
      <c r="AI23" s="141"/>
      <c r="AJ23" s="134"/>
      <c r="AK23" s="134"/>
      <c r="AL23" s="134"/>
      <c r="AM23" s="134"/>
      <c r="AN23" s="136">
        <f t="shared" si="8"/>
        <v>451</v>
      </c>
      <c r="AO23" s="137">
        <v>21</v>
      </c>
      <c r="AP23" s="138"/>
      <c r="AQ23" s="38"/>
      <c r="AR23" s="38"/>
      <c r="AS23" s="38"/>
      <c r="AT23" s="38"/>
      <c r="AU23" s="38"/>
      <c r="AV23" s="38"/>
      <c r="AW23" s="351"/>
      <c r="AX23" s="351"/>
      <c r="AY23" s="350"/>
      <c r="AZ23" s="350"/>
      <c r="BA23" s="350"/>
      <c r="BB23" s="350"/>
      <c r="BC23" s="140"/>
      <c r="BD23" s="141"/>
      <c r="BE23" s="141"/>
      <c r="BF23" s="142"/>
      <c r="BG23" s="143"/>
      <c r="BH23" s="143"/>
      <c r="BI23" s="144"/>
      <c r="BJ23" s="353"/>
      <c r="BK23" s="353"/>
      <c r="BL23" s="26"/>
      <c r="BM23" s="26"/>
      <c r="BN23" s="26"/>
      <c r="BO23" s="26"/>
      <c r="BP23" s="148"/>
      <c r="BQ23" s="354"/>
      <c r="BR23" s="354"/>
      <c r="BS23" s="24"/>
      <c r="BT23" s="24"/>
      <c r="BU23" s="24"/>
      <c r="BV23" s="24"/>
      <c r="BW23" s="148"/>
      <c r="BX23" s="354"/>
      <c r="BY23" s="354"/>
      <c r="BZ23" s="24"/>
      <c r="CA23" s="24"/>
      <c r="CB23" s="315"/>
      <c r="CC23" s="315"/>
      <c r="CD23" s="148"/>
      <c r="CE23" s="353"/>
      <c r="CF23" s="353"/>
      <c r="CG23" s="38"/>
      <c r="CH23" s="38"/>
      <c r="CI23" s="38"/>
      <c r="CJ23" s="38"/>
      <c r="CK23" s="483"/>
      <c r="CL23" s="354"/>
      <c r="CM23" s="354"/>
      <c r="CN23" s="315"/>
      <c r="CO23" s="315"/>
      <c r="CP23" s="315"/>
      <c r="CQ23" s="315"/>
      <c r="CR23" s="148"/>
      <c r="CS23" s="354"/>
      <c r="CT23" s="354"/>
      <c r="CU23" s="297"/>
      <c r="CV23" s="297"/>
      <c r="CW23" s="297"/>
      <c r="CX23" s="297"/>
      <c r="CY23" s="148"/>
    </row>
    <row r="24" spans="1:103">
      <c r="A24" s="431"/>
      <c r="B24" s="149"/>
      <c r="C24" s="149"/>
      <c r="D24" s="149"/>
      <c r="E24" s="149"/>
      <c r="F24" s="149"/>
      <c r="AH24" s="23"/>
      <c r="AI24" s="141"/>
      <c r="AJ24" s="134"/>
      <c r="AK24" s="134"/>
      <c r="AL24" s="134"/>
      <c r="AM24" s="134"/>
      <c r="AN24" s="136">
        <f t="shared" si="8"/>
        <v>471</v>
      </c>
      <c r="AO24" s="137">
        <v>22</v>
      </c>
      <c r="AP24" s="138"/>
      <c r="AQ24" s="38"/>
      <c r="AR24" s="38"/>
      <c r="AS24" s="38"/>
      <c r="AT24" s="38"/>
      <c r="AU24" s="38"/>
      <c r="AV24" s="38"/>
      <c r="AW24" s="351"/>
      <c r="AX24" s="351"/>
      <c r="AY24" s="350"/>
      <c r="AZ24" s="350"/>
      <c r="BA24" s="350"/>
      <c r="BB24" s="350"/>
      <c r="BC24" s="140"/>
      <c r="BD24" s="141"/>
      <c r="BE24" s="141"/>
      <c r="BF24" s="142"/>
      <c r="BG24" s="143"/>
      <c r="BH24" s="143"/>
      <c r="BI24" s="144"/>
      <c r="BJ24" s="353"/>
      <c r="BK24" s="353"/>
      <c r="BL24" s="26"/>
      <c r="BM24" s="26"/>
      <c r="BN24" s="26"/>
      <c r="BO24" s="26"/>
      <c r="BP24" s="148"/>
      <c r="BQ24" s="354"/>
      <c r="BR24" s="354"/>
      <c r="BS24" s="24"/>
      <c r="BT24" s="24"/>
      <c r="BU24" s="24"/>
      <c r="BV24" s="24"/>
      <c r="BW24" s="148"/>
      <c r="BX24" s="354"/>
      <c r="BY24" s="354"/>
      <c r="BZ24" s="24"/>
      <c r="CA24" s="24"/>
      <c r="CB24" s="315"/>
      <c r="CC24" s="315"/>
      <c r="CD24" s="148"/>
      <c r="CE24" s="353"/>
      <c r="CF24" s="353"/>
      <c r="CG24" s="38"/>
      <c r="CH24" s="38"/>
      <c r="CI24" s="38"/>
      <c r="CJ24" s="38"/>
      <c r="CK24" s="148"/>
      <c r="CL24" s="354"/>
      <c r="CM24" s="354"/>
      <c r="CN24" s="315"/>
      <c r="CO24" s="315"/>
      <c r="CP24" s="315"/>
      <c r="CQ24" s="315"/>
      <c r="CR24" s="148"/>
      <c r="CS24" s="354"/>
      <c r="CT24" s="354"/>
      <c r="CU24" s="297"/>
      <c r="CV24" s="297"/>
      <c r="CW24" s="297"/>
      <c r="CX24" s="297"/>
      <c r="CY24" s="148"/>
    </row>
    <row r="25" spans="1:103">
      <c r="A25" s="431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AH25" s="23"/>
      <c r="AI25" s="141"/>
      <c r="AJ25" s="134"/>
      <c r="AK25" s="134"/>
      <c r="AL25" s="134"/>
      <c r="AM25" s="134"/>
      <c r="AN25" s="136">
        <f t="shared" si="8"/>
        <v>491</v>
      </c>
      <c r="AO25" s="137">
        <v>23</v>
      </c>
      <c r="AP25" s="138"/>
      <c r="AQ25" s="38"/>
      <c r="AR25" s="38"/>
      <c r="AS25" s="38"/>
      <c r="AT25" s="38"/>
      <c r="AU25" s="38"/>
      <c r="AV25" s="38"/>
      <c r="AW25" s="351"/>
      <c r="AX25" s="351"/>
      <c r="AY25" s="350"/>
      <c r="AZ25" s="350"/>
      <c r="BA25" s="350"/>
      <c r="BB25" s="350"/>
      <c r="BC25" s="140"/>
      <c r="BD25" s="141"/>
      <c r="BE25" s="141"/>
      <c r="BF25" s="142"/>
      <c r="BG25" s="143"/>
      <c r="BH25" s="143"/>
      <c r="BI25" s="144"/>
      <c r="BJ25" s="353"/>
      <c r="BK25" s="353"/>
      <c r="BL25" s="26"/>
      <c r="BM25" s="26"/>
      <c r="BN25" s="26"/>
      <c r="BO25" s="26"/>
      <c r="BP25" s="148"/>
      <c r="BQ25" s="354"/>
      <c r="BR25" s="354"/>
      <c r="BS25" s="24"/>
      <c r="BT25" s="24"/>
      <c r="BU25" s="24"/>
      <c r="BV25" s="24"/>
      <c r="BW25" s="148"/>
      <c r="BX25" s="354"/>
      <c r="BY25" s="354"/>
      <c r="BZ25" s="24"/>
      <c r="CA25" s="24"/>
      <c r="CB25" s="315"/>
      <c r="CC25" s="315"/>
      <c r="CD25" s="148"/>
      <c r="CE25" s="353"/>
      <c r="CF25" s="353"/>
      <c r="CG25" s="38"/>
      <c r="CH25" s="38"/>
      <c r="CI25" s="38"/>
      <c r="CJ25" s="38"/>
      <c r="CK25" s="148"/>
      <c r="CL25" s="354"/>
      <c r="CM25" s="354"/>
      <c r="CN25" s="315"/>
      <c r="CO25" s="315"/>
      <c r="CP25" s="315"/>
      <c r="CQ25" s="315"/>
      <c r="CR25" s="148"/>
      <c r="CS25" s="354"/>
      <c r="CT25" s="354"/>
      <c r="CU25" s="297"/>
      <c r="CV25" s="297"/>
      <c r="CW25" s="297"/>
      <c r="CX25" s="297"/>
      <c r="CY25" s="148"/>
    </row>
    <row r="26" spans="1:103">
      <c r="A26" s="431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AH26" s="23"/>
      <c r="AI26" s="141"/>
      <c r="AJ26" s="134"/>
      <c r="AK26" s="134"/>
      <c r="AL26" s="134"/>
      <c r="AM26" s="134"/>
      <c r="AN26" s="136">
        <f t="shared" si="8"/>
        <v>511</v>
      </c>
      <c r="AO26" s="137">
        <v>24</v>
      </c>
      <c r="AP26" s="138"/>
      <c r="AQ26" s="38"/>
      <c r="AR26" s="38"/>
      <c r="AS26" s="38"/>
      <c r="AT26" s="38"/>
      <c r="AU26" s="38"/>
      <c r="AV26" s="38"/>
      <c r="AW26" s="351"/>
      <c r="AX26" s="351"/>
      <c r="AY26" s="350"/>
      <c r="AZ26" s="350"/>
      <c r="BA26" s="350"/>
      <c r="BB26" s="350"/>
      <c r="BC26" s="140"/>
      <c r="BD26" s="141"/>
      <c r="BE26" s="141"/>
      <c r="BF26" s="142"/>
      <c r="BG26" s="143"/>
      <c r="BH26" s="143"/>
      <c r="BI26" s="144"/>
      <c r="BJ26" s="353"/>
      <c r="BK26" s="353"/>
      <c r="BL26" s="26"/>
      <c r="BM26" s="26"/>
      <c r="BN26" s="26"/>
      <c r="BO26" s="26"/>
      <c r="BP26" s="148"/>
      <c r="BQ26" s="354"/>
      <c r="BR26" s="354"/>
      <c r="BS26" s="24"/>
      <c r="BT26" s="24"/>
      <c r="BU26" s="24"/>
      <c r="BV26" s="24"/>
      <c r="BW26" s="148"/>
      <c r="BX26" s="354"/>
      <c r="BY26" s="354"/>
      <c r="BZ26" s="24"/>
      <c r="CA26" s="24"/>
      <c r="CB26" s="315"/>
      <c r="CC26" s="315"/>
      <c r="CD26" s="148"/>
      <c r="CE26" s="353"/>
      <c r="CF26" s="353"/>
      <c r="CG26" s="38"/>
      <c r="CH26" s="38"/>
      <c r="CI26" s="38"/>
      <c r="CJ26" s="38"/>
      <c r="CK26" s="148"/>
      <c r="CL26" s="354"/>
      <c r="CM26" s="354"/>
      <c r="CN26" s="315"/>
      <c r="CO26" s="315"/>
      <c r="CP26" s="315"/>
      <c r="CQ26" s="315"/>
      <c r="CR26" s="148"/>
      <c r="CS26" s="354"/>
      <c r="CT26" s="354"/>
      <c r="CU26" s="297"/>
      <c r="CV26" s="297"/>
      <c r="CW26" s="297"/>
      <c r="CX26" s="297"/>
      <c r="CY26" s="148"/>
    </row>
    <row r="27" spans="1:103">
      <c r="A27" s="431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AH27" s="23"/>
      <c r="AI27" s="141"/>
      <c r="AJ27" s="134"/>
      <c r="AK27" s="134"/>
      <c r="AL27" s="134"/>
      <c r="AM27" s="134"/>
      <c r="AN27" s="136">
        <f t="shared" si="8"/>
        <v>531</v>
      </c>
      <c r="AO27" s="137">
        <v>25</v>
      </c>
      <c r="AP27" s="138"/>
      <c r="AQ27" s="38"/>
      <c r="AR27" s="38"/>
      <c r="AW27" s="351"/>
      <c r="AX27" s="351"/>
      <c r="AY27" s="350"/>
      <c r="AZ27" s="350"/>
      <c r="BA27" s="350"/>
      <c r="BB27" s="350"/>
      <c r="BC27" s="140"/>
      <c r="BJ27" s="353"/>
      <c r="BK27" s="353"/>
      <c r="BP27" s="14"/>
      <c r="BQ27" s="354"/>
      <c r="BR27" s="354"/>
      <c r="BW27" s="14"/>
      <c r="BX27" s="354"/>
      <c r="BY27" s="354"/>
      <c r="CB27" s="315"/>
      <c r="CC27" s="315"/>
      <c r="CD27" s="14"/>
      <c r="CE27" s="353"/>
      <c r="CF27" s="353"/>
      <c r="CG27" s="38"/>
      <c r="CH27" s="38"/>
      <c r="CI27" s="38"/>
      <c r="CJ27" s="38"/>
      <c r="CK27" s="14"/>
      <c r="CL27" s="354"/>
      <c r="CM27" s="354"/>
      <c r="CN27" s="315"/>
      <c r="CO27" s="315"/>
      <c r="CP27" s="315"/>
      <c r="CQ27" s="315"/>
      <c r="CR27" s="14"/>
      <c r="CS27" s="354"/>
      <c r="CT27" s="354"/>
      <c r="CY27" s="14"/>
    </row>
    <row r="28" spans="1:103">
      <c r="A28" s="431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AH28" s="23"/>
      <c r="AI28" s="141"/>
      <c r="AJ28" s="134"/>
      <c r="AK28" s="134"/>
      <c r="AL28" s="134"/>
      <c r="AM28" s="134"/>
      <c r="AN28" s="136">
        <f t="shared" si="8"/>
        <v>551</v>
      </c>
      <c r="AO28" s="137">
        <v>26</v>
      </c>
      <c r="AP28" s="138"/>
      <c r="AQ28" s="38"/>
      <c r="AR28" s="38"/>
      <c r="AW28" s="351"/>
      <c r="AX28" s="351"/>
      <c r="AY28" s="350"/>
      <c r="AZ28" s="350"/>
      <c r="BA28" s="350"/>
      <c r="BB28" s="350"/>
      <c r="BC28" s="140"/>
      <c r="BJ28" s="353"/>
      <c r="BK28" s="353"/>
      <c r="BP28" s="14"/>
      <c r="BQ28" s="354"/>
      <c r="BR28" s="354"/>
      <c r="BW28" s="14"/>
      <c r="BX28" s="354"/>
      <c r="BY28" s="354"/>
      <c r="CB28" s="315"/>
      <c r="CC28" s="315"/>
      <c r="CD28" s="14"/>
      <c r="CE28" s="353"/>
      <c r="CF28" s="353"/>
      <c r="CG28" s="38"/>
      <c r="CH28" s="38"/>
      <c r="CI28" s="38"/>
      <c r="CJ28" s="38"/>
      <c r="CK28" s="14"/>
      <c r="CL28" s="354"/>
      <c r="CM28" s="354"/>
      <c r="CN28" s="315"/>
      <c r="CO28" s="315"/>
      <c r="CP28" s="315"/>
      <c r="CQ28" s="315"/>
      <c r="CR28" s="14"/>
      <c r="CS28" s="354"/>
      <c r="CT28" s="354"/>
      <c r="CY28" s="14"/>
    </row>
    <row r="29" spans="1:103">
      <c r="A29" s="431"/>
      <c r="AN29" s="136">
        <f t="shared" si="8"/>
        <v>571</v>
      </c>
      <c r="AO29" s="137">
        <v>27</v>
      </c>
      <c r="AP29" s="138"/>
      <c r="AQ29" s="38"/>
      <c r="AR29" s="38"/>
      <c r="AS29" s="116"/>
      <c r="AT29" s="116"/>
      <c r="AU29" s="116"/>
      <c r="AV29" s="116"/>
      <c r="AW29" s="351"/>
      <c r="AX29" s="351"/>
      <c r="AY29" s="350"/>
      <c r="AZ29" s="350"/>
      <c r="BA29" s="350"/>
      <c r="BB29" s="350"/>
      <c r="BC29" s="140"/>
      <c r="BD29" s="116"/>
      <c r="BE29" s="116"/>
      <c r="BF29" s="116"/>
      <c r="BG29" s="116"/>
      <c r="BH29" s="116"/>
      <c r="BJ29" s="353"/>
      <c r="BK29" s="353"/>
      <c r="BL29" s="116"/>
      <c r="BM29" s="116"/>
      <c r="BN29" s="116"/>
      <c r="BO29" s="116"/>
      <c r="BP29" s="14"/>
      <c r="BQ29" s="354"/>
      <c r="BR29" s="354"/>
      <c r="BW29" s="14"/>
      <c r="BX29" s="354"/>
      <c r="BY29" s="354"/>
      <c r="CB29" s="315"/>
      <c r="CC29" s="315"/>
      <c r="CD29" s="14"/>
      <c r="CE29" s="353"/>
      <c r="CF29" s="353"/>
      <c r="CG29" s="38"/>
      <c r="CH29" s="38"/>
      <c r="CI29" s="38"/>
      <c r="CJ29" s="38"/>
      <c r="CK29" s="14"/>
      <c r="CL29" s="354"/>
      <c r="CM29" s="354"/>
      <c r="CN29" s="315"/>
      <c r="CO29" s="315"/>
      <c r="CP29" s="315"/>
      <c r="CQ29" s="315"/>
      <c r="CR29" s="14"/>
      <c r="CS29" s="354"/>
      <c r="CT29" s="354"/>
      <c r="CY29" s="14"/>
    </row>
    <row r="30" spans="1:103">
      <c r="A30" s="431"/>
      <c r="AN30" s="136">
        <f t="shared" si="8"/>
        <v>591</v>
      </c>
      <c r="AO30" s="137">
        <v>28</v>
      </c>
      <c r="AP30" s="138"/>
      <c r="AQ30" s="38"/>
      <c r="AR30" s="38"/>
      <c r="AW30" s="351"/>
      <c r="AX30" s="351"/>
      <c r="AY30" s="350"/>
      <c r="AZ30" s="350"/>
      <c r="BA30" s="350"/>
      <c r="BB30" s="350"/>
      <c r="BC30" s="140"/>
      <c r="BJ30" s="353"/>
      <c r="BK30" s="353"/>
      <c r="BP30" s="14"/>
      <c r="BQ30" s="354"/>
      <c r="BR30" s="354"/>
      <c r="BW30" s="14"/>
      <c r="BX30" s="354"/>
      <c r="BY30" s="354"/>
      <c r="CB30" s="315"/>
      <c r="CC30" s="315"/>
      <c r="CD30" s="14"/>
      <c r="CE30" s="353"/>
      <c r="CF30" s="353"/>
      <c r="CG30" s="38"/>
      <c r="CH30" s="38"/>
      <c r="CI30" s="38"/>
      <c r="CJ30" s="38"/>
      <c r="CK30" s="14"/>
      <c r="CL30" s="354"/>
      <c r="CM30" s="354"/>
      <c r="CN30" s="315"/>
      <c r="CO30" s="315"/>
      <c r="CP30" s="315"/>
      <c r="CQ30" s="315"/>
      <c r="CR30" s="14"/>
      <c r="CS30" s="354"/>
      <c r="CT30" s="354"/>
      <c r="CY30" s="14"/>
    </row>
    <row r="31" spans="1:103">
      <c r="A31" s="431"/>
      <c r="AN31" s="136">
        <f t="shared" si="8"/>
        <v>611</v>
      </c>
      <c r="AO31" s="137">
        <v>29</v>
      </c>
      <c r="AP31" s="138"/>
      <c r="AQ31" s="38"/>
      <c r="AR31" s="38"/>
      <c r="AW31" s="351"/>
      <c r="AX31" s="351"/>
      <c r="AY31" s="350"/>
      <c r="AZ31" s="350"/>
      <c r="BA31" s="350"/>
      <c r="BB31" s="350"/>
      <c r="BC31" s="140"/>
      <c r="BJ31" s="353"/>
      <c r="BK31" s="353"/>
      <c r="BP31" s="14"/>
      <c r="BQ31" s="354"/>
      <c r="BR31" s="354"/>
      <c r="BW31" s="14"/>
      <c r="BX31" s="354"/>
      <c r="BY31" s="354"/>
      <c r="CB31" s="315"/>
      <c r="CC31" s="315"/>
      <c r="CD31" s="14"/>
      <c r="CE31" s="353"/>
      <c r="CF31" s="353"/>
      <c r="CG31" s="38"/>
      <c r="CH31" s="38"/>
      <c r="CI31" s="38"/>
      <c r="CJ31" s="38"/>
      <c r="CK31" s="14"/>
      <c r="CL31" s="354"/>
      <c r="CM31" s="354"/>
      <c r="CN31" s="315"/>
      <c r="CO31" s="315"/>
      <c r="CP31" s="315"/>
      <c r="CQ31" s="315"/>
      <c r="CR31" s="14"/>
      <c r="CS31" s="354"/>
      <c r="CT31" s="354"/>
      <c r="CY31" s="14"/>
    </row>
    <row r="32" spans="1:103" ht="13.5" thickBot="1">
      <c r="A32" s="501" t="s">
        <v>168</v>
      </c>
      <c r="B32" s="18" t="str">
        <f>$B$2</f>
        <v>CCP</v>
      </c>
      <c r="H32" s="81" t="s">
        <v>31</v>
      </c>
      <c r="AH32" s="23"/>
      <c r="AI32" s="141"/>
      <c r="AJ32" s="134"/>
      <c r="AK32" s="134"/>
      <c r="AL32" s="134"/>
      <c r="AM32" s="134"/>
      <c r="AN32" s="136">
        <f t="shared" si="8"/>
        <v>631</v>
      </c>
      <c r="AO32" s="137">
        <v>30</v>
      </c>
      <c r="AP32" s="318"/>
      <c r="AQ32" s="38"/>
      <c r="AR32" s="38"/>
      <c r="AS32" s="38"/>
      <c r="AT32" s="38"/>
      <c r="AU32" s="38"/>
      <c r="AV32" s="38"/>
      <c r="AW32" s="351"/>
      <c r="AX32" s="351"/>
      <c r="AY32" s="350"/>
      <c r="AZ32" s="350"/>
      <c r="BA32" s="350"/>
      <c r="BB32" s="350"/>
      <c r="BC32" s="140"/>
      <c r="BF32" s="142"/>
      <c r="BG32" s="346"/>
      <c r="BH32" s="143"/>
      <c r="BI32" s="144"/>
      <c r="BJ32" s="353"/>
      <c r="BK32" s="353"/>
      <c r="BL32" s="26"/>
      <c r="BM32" s="26"/>
      <c r="BN32" s="26"/>
      <c r="BO32" s="26"/>
      <c r="BP32" s="148"/>
      <c r="BQ32" s="354"/>
      <c r="BR32" s="354"/>
      <c r="BS32" s="24"/>
      <c r="BT32" s="24"/>
      <c r="BU32" s="24"/>
      <c r="BV32" s="24"/>
      <c r="BW32" s="148"/>
      <c r="BX32" s="354"/>
      <c r="BY32" s="354"/>
      <c r="BZ32" s="24"/>
      <c r="CA32" s="24"/>
      <c r="CB32" s="315"/>
      <c r="CC32" s="315"/>
      <c r="CD32" s="148"/>
      <c r="CE32" s="353"/>
      <c r="CF32" s="353"/>
      <c r="CG32" s="38"/>
      <c r="CH32" s="38"/>
      <c r="CI32" s="38"/>
      <c r="CJ32" s="38"/>
      <c r="CK32" s="148"/>
      <c r="CL32" s="354"/>
      <c r="CM32" s="354"/>
      <c r="CN32" s="315"/>
      <c r="CO32" s="315"/>
      <c r="CP32" s="315"/>
      <c r="CQ32" s="315"/>
      <c r="CR32" s="148"/>
      <c r="CS32" s="354"/>
      <c r="CT32" s="354"/>
      <c r="CU32" s="297"/>
      <c r="CV32" s="297"/>
      <c r="CW32" s="297"/>
      <c r="CX32" s="297"/>
      <c r="CY32" s="148"/>
    </row>
    <row r="33" spans="1:104">
      <c r="A33" s="502" t="s">
        <v>58</v>
      </c>
      <c r="B33" s="162" t="str">
        <f>$B$1</f>
        <v>Cohort</v>
      </c>
      <c r="C33" s="163" t="str">
        <f>$E$1</f>
        <v/>
      </c>
      <c r="D33" s="164"/>
      <c r="E33" s="165" t="str">
        <f>BI$1</f>
        <v>Amount of sample</v>
      </c>
      <c r="F33" s="46" t="str">
        <f>BJ33</f>
        <v>O2 flow per cells</v>
      </c>
      <c r="G33" s="46" t="str">
        <f>BK33</f>
        <v>pmol/(s*Mill)</v>
      </c>
      <c r="H33" s="485" t="str">
        <f>AJ$1</f>
        <v>R</v>
      </c>
      <c r="I33" s="31" t="str">
        <f t="shared" ref="I33:K33" si="66">AK$1</f>
        <v>1Omy</v>
      </c>
      <c r="J33" s="32" t="str">
        <f t="shared" si="66"/>
        <v>2U</v>
      </c>
      <c r="K33" s="33" t="str">
        <f t="shared" si="66"/>
        <v>3Ama</v>
      </c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AH33" s="23"/>
      <c r="AI33" s="141"/>
      <c r="AJ33" s="134"/>
      <c r="AK33" s="134"/>
      <c r="AL33" s="134"/>
      <c r="AM33" s="463" t="s">
        <v>209</v>
      </c>
      <c r="AN33" s="117"/>
      <c r="AO33" s="157"/>
      <c r="AP33" s="453" t="str">
        <f>$E$1</f>
        <v/>
      </c>
      <c r="AQ33" s="47" t="s">
        <v>5</v>
      </c>
      <c r="AR33" s="47" t="s">
        <v>4</v>
      </c>
      <c r="AS33" s="485" t="str">
        <f>AS1</f>
        <v>R</v>
      </c>
      <c r="AT33" s="31" t="str">
        <f>AT1</f>
        <v>1Omy</v>
      </c>
      <c r="AU33" s="32" t="str">
        <f>AU1</f>
        <v>2U</v>
      </c>
      <c r="AV33" s="33" t="str">
        <f>AV1</f>
        <v>3Ama</v>
      </c>
      <c r="AW33" s="48" t="s">
        <v>23</v>
      </c>
      <c r="AX33" s="48" t="s">
        <v>6</v>
      </c>
      <c r="AY33" s="485" t="str">
        <f>AY1</f>
        <v>R</v>
      </c>
      <c r="AZ33" s="31" t="str">
        <f>AZ1</f>
        <v>1Omy</v>
      </c>
      <c r="BA33" s="32" t="str">
        <f>BA1</f>
        <v>2U</v>
      </c>
      <c r="BB33" s="33" t="str">
        <f>BB1</f>
        <v>3Ama</v>
      </c>
      <c r="BC33" s="167"/>
      <c r="BF33" s="168">
        <f>BF51</f>
        <v>0</v>
      </c>
      <c r="BG33" s="448" t="str">
        <f>$E$1</f>
        <v/>
      </c>
      <c r="BH33" s="169" t="str">
        <f>BH1</f>
        <v>n</v>
      </c>
      <c r="BI33" s="170" t="str">
        <f>BI1</f>
        <v>Amount of sample</v>
      </c>
      <c r="BJ33" s="47" t="str">
        <f>BJ3</f>
        <v>O2 flow per cells</v>
      </c>
      <c r="BK33" s="47" t="str">
        <f>BK3</f>
        <v>pmol/(s*Mill)</v>
      </c>
      <c r="BL33" s="485" t="str">
        <f>BL$1</f>
        <v>R</v>
      </c>
      <c r="BM33" s="31" t="str">
        <f>BM$1</f>
        <v>1Omy</v>
      </c>
      <c r="BN33" s="32" t="str">
        <f>BN$1</f>
        <v>2U</v>
      </c>
      <c r="BO33" s="33" t="str">
        <f>BO$1</f>
        <v>3Ama</v>
      </c>
      <c r="BP33" s="448" t="str">
        <f>$E$1</f>
        <v/>
      </c>
      <c r="BQ33" s="35" t="str">
        <f>BQ3</f>
        <v>Flux control ratio</v>
      </c>
      <c r="BR33" s="34" t="str">
        <f>BR3</f>
        <v>FCR, relative</v>
      </c>
      <c r="BS33" s="485" t="str">
        <f>BS1</f>
        <v>R</v>
      </c>
      <c r="BT33" s="31" t="str">
        <f>BT1</f>
        <v>1Omy</v>
      </c>
      <c r="BU33" s="32" t="str">
        <f>BU1</f>
        <v>2U</v>
      </c>
      <c r="BV33" s="33" t="str">
        <f>BV1</f>
        <v>3Ama</v>
      </c>
      <c r="BW33" s="448" t="str">
        <f>$E$1</f>
        <v/>
      </c>
      <c r="BX33" s="34" t="str">
        <f>BX3</f>
        <v>Flux control factor</v>
      </c>
      <c r="BY33" s="34" t="str">
        <f>BY3</f>
        <v>FCF, relative</v>
      </c>
      <c r="BZ33" s="485" t="str">
        <f>BZ$1</f>
        <v>1-R/U</v>
      </c>
      <c r="CA33" s="31" t="str">
        <f>CA$1</f>
        <v>1-Omy/R</v>
      </c>
      <c r="CB33" s="32" t="str">
        <f>CB$1</f>
        <v>1-Omy/U</v>
      </c>
      <c r="CC33" s="33" t="str">
        <f>CC$1</f>
        <v>1-ROX/U</v>
      </c>
      <c r="CD33" s="448" t="str">
        <f>$E$1</f>
        <v/>
      </c>
      <c r="CE33" s="47" t="str">
        <f>CE3</f>
        <v>O2 flow per cells (mt: ROX-corr.)</v>
      </c>
      <c r="CF33" s="47" t="str">
        <f>CF3</f>
        <v>pmol/(s*Mill)</v>
      </c>
      <c r="CG33" s="485" t="str">
        <f>CG1</f>
        <v>R</v>
      </c>
      <c r="CH33" s="31" t="str">
        <f>CH1</f>
        <v>1Omy</v>
      </c>
      <c r="CI33" s="32" t="str">
        <f>CI1</f>
        <v>2U</v>
      </c>
      <c r="CJ33" s="33" t="str">
        <f>CJ1</f>
        <v>3Ama</v>
      </c>
      <c r="CK33" s="448" t="str">
        <f>$E$1</f>
        <v/>
      </c>
      <c r="CL33" s="49" t="str">
        <f>CL3</f>
        <v>FCR (mt: ROX-corr.)</v>
      </c>
      <c r="CM33" s="49" t="str">
        <f>CM3</f>
        <v>relative</v>
      </c>
      <c r="CN33" s="485" t="str">
        <f>CN1</f>
        <v>R</v>
      </c>
      <c r="CO33" s="31" t="str">
        <f>CO1</f>
        <v>1Omy</v>
      </c>
      <c r="CP33" s="32" t="str">
        <f>CP1</f>
        <v>2U</v>
      </c>
      <c r="CQ33" s="33" t="str">
        <f>CQ1</f>
        <v>3Ama</v>
      </c>
      <c r="CR33" s="448" t="str">
        <f>$E$1</f>
        <v/>
      </c>
      <c r="CS33" s="49" t="str">
        <f>CS3</f>
        <v>FCF (mt: ROX-corr.)</v>
      </c>
      <c r="CT33" s="49" t="str">
        <f>CT3</f>
        <v>relative</v>
      </c>
      <c r="CU33" s="485" t="str">
        <f>CU$1</f>
        <v>1-R/U</v>
      </c>
      <c r="CV33" s="31" t="str">
        <f>CV$1</f>
        <v>1-Omy/R</v>
      </c>
      <c r="CW33" s="32" t="str">
        <f>CW$1</f>
        <v>1-Omy/U</v>
      </c>
      <c r="CX33" s="33" t="str">
        <f>CX$1</f>
        <v>1-ROX/U</v>
      </c>
      <c r="CY33" s="448" t="str">
        <f>$E$1</f>
        <v/>
      </c>
    </row>
    <row r="34" spans="1:104">
      <c r="A34" s="431"/>
      <c r="B34" s="1"/>
      <c r="C34" s="1"/>
      <c r="D34" s="307" t="str">
        <f t="shared" ref="D34:D39" si="67">BG34</f>
        <v>Median</v>
      </c>
      <c r="E34" s="297" t="e">
        <f t="shared" ref="E34:E39" si="68">BI34</f>
        <v>#NUM!</v>
      </c>
      <c r="F34" s="1"/>
      <c r="G34" s="50"/>
      <c r="H34" s="26" t="e">
        <f t="shared" ref="H34:K39" si="69">BL34</f>
        <v>#NUM!</v>
      </c>
      <c r="I34" s="26" t="e">
        <f t="shared" si="69"/>
        <v>#NUM!</v>
      </c>
      <c r="J34" s="26" t="e">
        <f t="shared" si="69"/>
        <v>#NUM!</v>
      </c>
      <c r="K34" s="26" t="e">
        <f t="shared" si="69"/>
        <v>#NUM!</v>
      </c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AH34" s="23"/>
      <c r="AI34" s="141"/>
      <c r="AJ34" s="134"/>
      <c r="AK34" s="134"/>
      <c r="AL34" s="134"/>
      <c r="AM34" s="134"/>
      <c r="AN34" s="171"/>
      <c r="AO34" s="171" t="s">
        <v>126</v>
      </c>
      <c r="AP34" s="448" t="str">
        <f>$E$1</f>
        <v/>
      </c>
      <c r="AQ34" s="37" t="s">
        <v>5</v>
      </c>
      <c r="AR34" s="174" t="s">
        <v>34</v>
      </c>
      <c r="AS34" s="38" t="e">
        <f t="array" ref="AS34">MEDIAN(IF(ISNUMBER(AS3:AS32),AS3:AS32))</f>
        <v>#NUM!</v>
      </c>
      <c r="AT34" s="38" t="e">
        <f t="array" ref="AT34">MEDIAN(IF(ISNUMBER(AT3:AT32),AT3:AT32))</f>
        <v>#NUM!</v>
      </c>
      <c r="AU34" s="38" t="e">
        <f t="array" ref="AU34">MEDIAN(IF(ISNUMBER(AU3:AU32),AU3:AU32))</f>
        <v>#NUM!</v>
      </c>
      <c r="AV34" s="38" t="e">
        <f t="array" ref="AV34">MEDIAN(IF(ISNUMBER(AV3:AV32),AV3:AV32))</f>
        <v>#NUM!</v>
      </c>
      <c r="AW34" s="294" t="s">
        <v>23</v>
      </c>
      <c r="AX34" s="174" t="str">
        <f>$AR34</f>
        <v>Median</v>
      </c>
      <c r="AY34" s="347" t="e">
        <f t="array" ref="AY34">MEDIAN(IF(ISNUMBER(AY3:AY32),AY3:AY32))</f>
        <v>#NUM!</v>
      </c>
      <c r="AZ34" s="347" t="e">
        <f t="array" ref="AZ34">MEDIAN(IF(ISNUMBER(AZ3:AZ32),AZ3:AZ32))</f>
        <v>#NUM!</v>
      </c>
      <c r="BA34" s="347" t="e">
        <f t="array" ref="BA34">MEDIAN(IF(ISNUMBER(BA3:BA32),BA3:BA32))</f>
        <v>#NUM!</v>
      </c>
      <c r="BB34" s="347" t="e">
        <f t="array" ref="BB34">MEDIAN(IF(ISNUMBER(BB3:BB32),BB3:BB32))</f>
        <v>#NUM!</v>
      </c>
      <c r="BC34" s="157"/>
      <c r="BD34" s="172"/>
      <c r="BE34" s="172"/>
      <c r="BF34" s="174">
        <f>BF33</f>
        <v>0</v>
      </c>
      <c r="BG34" s="296" t="str">
        <f t="shared" ref="BG34:BG39" si="70">$AR34</f>
        <v>Median</v>
      </c>
      <c r="BH34" s="192">
        <f>BI37</f>
        <v>0</v>
      </c>
      <c r="BI34" s="345" t="e">
        <f t="array" ref="BI34">MEDIAN(IF(ISNUMBER(BI3:BI32),BI3:BI32))</f>
        <v>#NUM!</v>
      </c>
      <c r="BJ34" s="37" t="str">
        <f>BJ33</f>
        <v>O2 flow per cells</v>
      </c>
      <c r="BK34" s="174" t="str">
        <f>$AR34</f>
        <v>Median</v>
      </c>
      <c r="BL34" s="26" t="e">
        <f t="array" ref="BL34">MEDIAN(IF(ISNUMBER(BL3:BL32),BL3:BL32))</f>
        <v>#NUM!</v>
      </c>
      <c r="BM34" s="26" t="e">
        <f t="array" ref="BM34">MEDIAN(IF(ISNUMBER(BM3:BM32),BM3:BM32))</f>
        <v>#NUM!</v>
      </c>
      <c r="BN34" s="26" t="e">
        <f t="array" ref="BN34">MEDIAN(IF(ISNUMBER(BN3:BN32),BN3:BN32))</f>
        <v>#NUM!</v>
      </c>
      <c r="BO34" s="26" t="e">
        <f t="array" ref="BO34">MEDIAN(IF(ISNUMBER(BO3:BO32),BO3:BO32))</f>
        <v>#NUM!</v>
      </c>
      <c r="BP34" s="448" t="str">
        <f>$E$1</f>
        <v/>
      </c>
      <c r="BQ34" s="286" t="str">
        <f>BQ33</f>
        <v>Flux control ratio</v>
      </c>
      <c r="BR34" s="174" t="str">
        <f>$AR34</f>
        <v>Median</v>
      </c>
      <c r="BS34" s="312" t="e">
        <f t="array" ref="BS34">MEDIAN(IF(ISNUMBER(BS3:BS32),BS3:BS32))</f>
        <v>#NUM!</v>
      </c>
      <c r="BT34" s="312" t="e">
        <f t="array" ref="BT34">MEDIAN(IF(ISNUMBER(BT3:BT32),BT3:BT32))</f>
        <v>#NUM!</v>
      </c>
      <c r="BU34" s="312" t="e">
        <f t="array" ref="BU34">MEDIAN(IF(ISNUMBER(BU3:BU32),BU3:BU32))</f>
        <v>#NUM!</v>
      </c>
      <c r="BV34" s="312" t="e">
        <f t="array" ref="BV34">MEDIAN(IF(ISNUMBER(BV3:BV32),BV3:BV32))</f>
        <v>#NUM!</v>
      </c>
      <c r="BW34" s="448" t="str">
        <f>$E$1</f>
        <v/>
      </c>
      <c r="BX34" s="51" t="str">
        <f>BX33</f>
        <v>Flux control factor</v>
      </c>
      <c r="BY34" s="174" t="str">
        <f>$AR34</f>
        <v>Median</v>
      </c>
      <c r="BZ34" s="312" t="e">
        <f t="array" ref="BZ34">MEDIAN(IF(ISNUMBER(BZ3:BZ32),BZ3:BZ32))</f>
        <v>#NUM!</v>
      </c>
      <c r="CA34" s="312" t="e">
        <f t="array" ref="CA34">MEDIAN(IF(ISNUMBER(CA3:CA32),CA3:CA32))</f>
        <v>#NUM!</v>
      </c>
      <c r="CB34" s="312" t="e">
        <f t="array" ref="CB34">MEDIAN(IF(ISNUMBER(CB3:CB32),CB3:CB32))</f>
        <v>#NUM!</v>
      </c>
      <c r="CC34" s="312" t="e">
        <f t="array" ref="CC34">MEDIAN(IF(ISNUMBER(CC3:CC32),CC3:CC32))</f>
        <v>#NUM!</v>
      </c>
      <c r="CD34" s="448" t="str">
        <f>$E$1</f>
        <v/>
      </c>
      <c r="CE34" s="37" t="str">
        <f>CE33</f>
        <v>O2 flow per cells (mt: ROX-corr.)</v>
      </c>
      <c r="CF34" s="174" t="str">
        <f>$AR34</f>
        <v>Median</v>
      </c>
      <c r="CG34" s="26" t="e">
        <f t="array" ref="CG34">MEDIAN(IF(ISNUMBER(CG3:CG32),CG3:CG32))</f>
        <v>#NUM!</v>
      </c>
      <c r="CH34" s="26" t="e">
        <f t="array" ref="CH34">MEDIAN(IF(ISNUMBER(CH3:CH32),CH3:CH32))</f>
        <v>#NUM!</v>
      </c>
      <c r="CI34" s="26" t="e">
        <f t="array" ref="CI34">MEDIAN(IF(ISNUMBER(CI3:CI32),CI3:CI32))</f>
        <v>#NUM!</v>
      </c>
      <c r="CJ34" s="26" t="e">
        <f t="array" ref="CJ34">MEDIAN(IF(ISNUMBER(CJ3:CJ32),CJ3:CJ32))</f>
        <v>#NUM!</v>
      </c>
      <c r="CK34" s="448" t="str">
        <f>$E$1</f>
        <v/>
      </c>
      <c r="CL34" s="314" t="str">
        <f>CL33</f>
        <v>FCR (mt: ROX-corr.)</v>
      </c>
      <c r="CM34" s="174" t="str">
        <f>$AR34</f>
        <v>Median</v>
      </c>
      <c r="CN34" s="312" t="e">
        <f t="array" ref="CN34">MEDIAN(IF(ISNUMBER(CN3:CN32),CN3:CN32))</f>
        <v>#NUM!</v>
      </c>
      <c r="CO34" s="312" t="e">
        <f t="array" ref="CO34">MEDIAN(IF(ISNUMBER(CO3:CO32),CO3:CO32))</f>
        <v>#NUM!</v>
      </c>
      <c r="CP34" s="312" t="e">
        <f t="array" ref="CP34">MEDIAN(IF(ISNUMBER(CP3:CP32),CP3:CP32))</f>
        <v>#NUM!</v>
      </c>
      <c r="CQ34" s="312" t="e">
        <f t="array" ref="CQ34">MEDIAN(IF(ISNUMBER(CQ3:CQ32),CQ3:CQ32))</f>
        <v>#NUM!</v>
      </c>
      <c r="CR34" s="448" t="str">
        <f>$E$1</f>
        <v/>
      </c>
      <c r="CS34" s="314" t="str">
        <f>CS33</f>
        <v>FCF (mt: ROX-corr.)</v>
      </c>
      <c r="CT34" s="174" t="str">
        <f>$AR34</f>
        <v>Median</v>
      </c>
      <c r="CU34" s="312" t="e">
        <f t="array" ref="CU34">MEDIAN(IF(ISNUMBER(CU3:CU32),CU3:CU32))</f>
        <v>#NUM!</v>
      </c>
      <c r="CV34" s="312" t="e">
        <f t="array" ref="CV34">MEDIAN(IF(ISNUMBER(CV3:CV32),CV3:CV32))</f>
        <v>#NUM!</v>
      </c>
      <c r="CW34" s="312" t="e">
        <f t="array" ref="CW34">MEDIAN(IF(ISNUMBER(CW3:CW32),CW3:CW32))</f>
        <v>#NUM!</v>
      </c>
      <c r="CX34" s="312" t="e">
        <f t="array" ref="CX34">MEDIAN(IF(ISNUMBER(CX3:CX32),CX3:CX32))</f>
        <v>#NUM!</v>
      </c>
      <c r="CY34" s="448" t="str">
        <f>$E$1</f>
        <v/>
      </c>
    </row>
    <row r="35" spans="1:104">
      <c r="A35" s="431"/>
      <c r="D35" s="307" t="str">
        <f t="shared" si="67"/>
        <v>Range</v>
      </c>
      <c r="E35" s="306">
        <f t="shared" si="68"/>
        <v>0</v>
      </c>
      <c r="H35" s="38">
        <f t="shared" si="69"/>
        <v>0</v>
      </c>
      <c r="I35" s="38">
        <f t="shared" si="69"/>
        <v>0</v>
      </c>
      <c r="J35" s="38">
        <f t="shared" si="69"/>
        <v>0</v>
      </c>
      <c r="K35" s="38">
        <f t="shared" si="69"/>
        <v>0</v>
      </c>
      <c r="AN35" s="117"/>
      <c r="AO35" s="157"/>
      <c r="AP35" s="173"/>
      <c r="AR35" s="228" t="s">
        <v>81</v>
      </c>
      <c r="AS35" s="129">
        <f t="array" ref="AS35">MAX(IF(ISNUMBER(AS3:AS32),AS3:AS32))-MIN(IF(ISNUMBER(AS3:AS32),AS3:AS32))</f>
        <v>0</v>
      </c>
      <c r="AT35" s="129">
        <f t="array" ref="AT35">MAX(IF(ISNUMBER(AT3:AT32),AT3:AT32))-MIN(IF(ISNUMBER(AT3:AT32),AT3:AT32))</f>
        <v>0</v>
      </c>
      <c r="AU35" s="129">
        <f t="array" ref="AU35">MAX(IF(ISNUMBER(AU3:AU32),AU3:AU32))-MIN(IF(ISNUMBER(AU3:AU32),AU3:AU32))</f>
        <v>0</v>
      </c>
      <c r="AV35" s="129">
        <f t="array" ref="AV35">MAX(IF(ISNUMBER(AV3:AV32),AV3:AV32))-MIN(IF(ISNUMBER(AV3:AV32),AV3:AV32))</f>
        <v>0</v>
      </c>
      <c r="AY35" s="129">
        <f t="array" ref="AY35">MAX(IF(ISNUMBER(AY3:AY32),AY3:AY32))-MIN(IF(ISNUMBER(AY3:AY32),AY3:AY32))</f>
        <v>0</v>
      </c>
      <c r="AZ35" s="129">
        <f t="array" ref="AZ35">MAX(IF(ISNUMBER(AZ3:AZ32),AZ3:AZ32))-MIN(IF(ISNUMBER(AZ3:AZ32),AZ3:AZ32))</f>
        <v>0</v>
      </c>
      <c r="BA35" s="129">
        <f t="array" ref="BA35">MAX(IF(ISNUMBER(BA3:BA32),BA3:BA32))-MIN(IF(ISNUMBER(BA3:BA32),BA3:BA32))</f>
        <v>0</v>
      </c>
      <c r="BB35" s="129">
        <f t="array" ref="BB35">MAX(IF(ISNUMBER(BB3:BB32),BB3:BB32))-MIN(IF(ISNUMBER(BB3:BB32),BB3:BB32))</f>
        <v>0</v>
      </c>
      <c r="BC35" s="140"/>
      <c r="BG35" s="296" t="str">
        <f t="shared" si="70"/>
        <v>Range</v>
      </c>
      <c r="BI35" s="239">
        <f t="array" ref="BI35">MAX(IF(ISNUMBER(BI3:BI32),BI3:BI32))-MIN(IF(ISNUMBER(BI3:BI32),BI3:BI32))</f>
        <v>0</v>
      </c>
      <c r="BL35" s="129">
        <f t="array" ref="BL35">MAX(IF(ISNUMBER(BL3:BL32),BL3:BL32))-MIN(IF(ISNUMBER(BL3:BL32),BL3:BL32))</f>
        <v>0</v>
      </c>
      <c r="BM35" s="129">
        <f t="array" ref="BM35">MAX(IF(ISNUMBER(BM3:BM32),BM3:BM32))-MIN(IF(ISNUMBER(BM3:BM32),BM3:BM32))</f>
        <v>0</v>
      </c>
      <c r="BN35" s="129">
        <f t="array" ref="BN35">MAX(IF(ISNUMBER(BN3:BN32),BN3:BN32))-MIN(IF(ISNUMBER(BN3:BN32),BN3:BN32))</f>
        <v>0</v>
      </c>
      <c r="BO35" s="129">
        <f t="array" ref="BO35">MAX(IF(ISNUMBER(BO3:BO32),BO3:BO32))-MIN(IF(ISNUMBER(BO3:BO32),BO3:BO32))</f>
        <v>0</v>
      </c>
      <c r="BP35" s="14"/>
      <c r="BS35" s="229">
        <f t="array" ref="BS35">MAX(IF(ISNUMBER(BS3:BS32),BS3:BS32))-MIN(IF(ISNUMBER(BS3:BS32),BS3:BS32))</f>
        <v>0</v>
      </c>
      <c r="BT35" s="229">
        <f t="array" ref="BT35">MAX(IF(ISNUMBER(BT3:BT32),BT3:BT32))-MIN(IF(ISNUMBER(BT3:BT32),BT3:BT32))</f>
        <v>0</v>
      </c>
      <c r="BU35" s="229">
        <f t="array" ref="BU35">MAX(IF(ISNUMBER(BU3:BU32),BU3:BU32))-MIN(IF(ISNUMBER(BU3:BU32),BU3:BU32))</f>
        <v>0</v>
      </c>
      <c r="BV35" s="229">
        <f t="array" ref="BV35">MAX(IF(ISNUMBER(BV3:BV32),BV3:BV32))-MIN(IF(ISNUMBER(BV3:BV32),BV3:BV32))</f>
        <v>0</v>
      </c>
      <c r="BW35" s="14"/>
      <c r="BZ35" s="229">
        <f t="array" ref="BZ35">MAX(IF(ISNUMBER(BZ3:BZ32),BZ3:BZ32))-MIN(IF(ISNUMBER(BZ3:BZ32),BZ3:BZ32))</f>
        <v>0</v>
      </c>
      <c r="CA35" s="229">
        <f t="array" ref="CA35">MAX(IF(ISNUMBER(CA3:CA32),CA3:CA32))-MIN(IF(ISNUMBER(CA3:CA32),CA3:CA32))</f>
        <v>0</v>
      </c>
      <c r="CB35" s="229">
        <f t="array" ref="CB35">MAX(IF(ISNUMBER(CB3:CB32),CB3:CB32))-MIN(IF(ISNUMBER(CB3:CB32),CB3:CB32))</f>
        <v>0</v>
      </c>
      <c r="CC35" s="229">
        <f t="array" ref="CC35">MAX(IF(ISNUMBER(CC3:CC32),CC3:CC32))-MIN(IF(ISNUMBER(CC3:CC32),CC3:CC32))</f>
        <v>0</v>
      </c>
      <c r="CD35" s="13"/>
      <c r="CG35" s="129">
        <f t="array" ref="CG35">MAX(IF(ISNUMBER(CG3:CG32),CG3:CG32))-MIN(IF(ISNUMBER(CG3:CG32),CG3:CG32))</f>
        <v>0</v>
      </c>
      <c r="CH35" s="129">
        <f t="array" ref="CH35">MAX(IF(ISNUMBER(CH3:CH32),CH3:CH32))-MIN(IF(ISNUMBER(CH3:CH32),CH3:CH32))</f>
        <v>0</v>
      </c>
      <c r="CI35" s="129">
        <f t="array" ref="CI35">MAX(IF(ISNUMBER(CI3:CI32),CI3:CI32))-MIN(IF(ISNUMBER(CI3:CI32),CI3:CI32))</f>
        <v>0</v>
      </c>
      <c r="CJ35" s="129">
        <f t="array" ref="CJ35">MAX(IF(ISNUMBER(CJ3:CJ32),CJ3:CJ32))-MIN(IF(ISNUMBER(CJ3:CJ32),CJ3:CJ32))</f>
        <v>0</v>
      </c>
      <c r="CK35" s="14"/>
      <c r="CN35" s="229">
        <f t="array" ref="CN35">MAX(IF(ISNUMBER(CN3:CN32),CN3:CN32))-MIN(IF(ISNUMBER(CN3:CN32),CN3:CN32))</f>
        <v>0</v>
      </c>
      <c r="CO35" s="229">
        <f t="array" ref="CO35">MAX(IF(ISNUMBER(CO3:CO32),CO3:CO32))-MIN(IF(ISNUMBER(CO3:CO32),CO3:CO32))</f>
        <v>0</v>
      </c>
      <c r="CP35" s="229">
        <f t="array" ref="CP35">MAX(IF(ISNUMBER(CP3:CP32),CP3:CP32))-MIN(IF(ISNUMBER(CP3:CP32),CP3:CP32))</f>
        <v>0</v>
      </c>
      <c r="CQ35" s="229">
        <f t="array" ref="CQ35">MAX(IF(ISNUMBER(CQ3:CQ32),CQ3:CQ32))-MIN(IF(ISNUMBER(CQ3:CQ32),CQ3:CQ32))</f>
        <v>0</v>
      </c>
      <c r="CR35" s="14"/>
      <c r="CU35" s="229">
        <f t="array" ref="CU35">MAX(IF(ISNUMBER(CU3:CU32),CU3:CU32))-MIN(IF(ISNUMBER(CU3:CU32),CU3:CU32))</f>
        <v>0</v>
      </c>
      <c r="CV35" s="229">
        <f t="array" ref="CV35">MAX(IF(ISNUMBER(CV3:CV32),CV3:CV32))-MIN(IF(ISNUMBER(CV3:CV32),CV3:CV32))</f>
        <v>0</v>
      </c>
      <c r="CW35" s="229">
        <f t="array" ref="CW35">MAX(IF(ISNUMBER(CW3:CW32),CW3:CW32))-MIN(IF(ISNUMBER(CW3:CW32),CW3:CW32))</f>
        <v>0</v>
      </c>
      <c r="CX35" s="229">
        <f t="array" ref="CX35">MAX(IF(ISNUMBER(CX3:CX32),CX3:CX32))-MIN(IF(ISNUMBER(CX3:CX32),CX3:CX32))</f>
        <v>0</v>
      </c>
      <c r="CY35" s="14"/>
    </row>
    <row r="36" spans="1:104">
      <c r="A36" s="431"/>
      <c r="D36" s="307" t="str">
        <f t="shared" si="67"/>
        <v>Outlier index</v>
      </c>
      <c r="E36" s="306" t="e">
        <f t="shared" si="68"/>
        <v>#NUM!</v>
      </c>
      <c r="H36" s="38" t="e">
        <f t="shared" si="69"/>
        <v>#NUM!</v>
      </c>
      <c r="I36" s="38" t="e">
        <f t="shared" si="69"/>
        <v>#NUM!</v>
      </c>
      <c r="J36" s="38" t="e">
        <f t="shared" si="69"/>
        <v>#NUM!</v>
      </c>
      <c r="K36" s="38" t="e">
        <f t="shared" si="69"/>
        <v>#NUM!</v>
      </c>
      <c r="AN36" s="117"/>
      <c r="AO36" s="157"/>
      <c r="AP36" s="173"/>
      <c r="AR36" s="128" t="s">
        <v>82</v>
      </c>
      <c r="AS36" s="229" t="e">
        <f>(AS34-AS38)/(((AS34+AS38))/2)</f>
        <v>#NUM!</v>
      </c>
      <c r="AT36" s="229" t="e">
        <f t="shared" ref="AT36:AV36" si="71">(AT34-AT38)/(((AT34+AT38))/2)</f>
        <v>#NUM!</v>
      </c>
      <c r="AU36" s="229" t="e">
        <f t="shared" si="71"/>
        <v>#NUM!</v>
      </c>
      <c r="AV36" s="229" t="e">
        <f t="shared" si="71"/>
        <v>#NUM!</v>
      </c>
      <c r="AY36" s="229" t="e">
        <f>(AY34-AY38)/(((AY34+AY38))/2)</f>
        <v>#NUM!</v>
      </c>
      <c r="AZ36" s="229" t="e">
        <f t="shared" ref="AZ36:BB36" si="72">(AZ34-AZ38)/(((AZ34+AZ38))/2)</f>
        <v>#NUM!</v>
      </c>
      <c r="BA36" s="229" t="e">
        <f t="shared" si="72"/>
        <v>#NUM!</v>
      </c>
      <c r="BB36" s="229" t="e">
        <f t="shared" si="72"/>
        <v>#NUM!</v>
      </c>
      <c r="BC36" s="140"/>
      <c r="BG36" s="296" t="str">
        <f t="shared" si="70"/>
        <v>Outlier index</v>
      </c>
      <c r="BI36" s="229" t="e">
        <f>(BI34-BI38)/(((BI34+BI38))/2)</f>
        <v>#NUM!</v>
      </c>
      <c r="BL36" s="229" t="e">
        <f>(BL34-BL38)/(((BL34+BL38))/2)</f>
        <v>#NUM!</v>
      </c>
      <c r="BM36" s="229" t="e">
        <f t="shared" ref="BM36:BO36" si="73">(BM34-BM38)/(((BM34+BM38))/2)</f>
        <v>#NUM!</v>
      </c>
      <c r="BN36" s="229" t="e">
        <f t="shared" si="73"/>
        <v>#NUM!</v>
      </c>
      <c r="BO36" s="229" t="e">
        <f t="shared" si="73"/>
        <v>#NUM!</v>
      </c>
      <c r="BP36" s="14"/>
      <c r="BS36" s="229" t="e">
        <f>(BS34-BS38)/(((BS34+BS38))/2)</f>
        <v>#NUM!</v>
      </c>
      <c r="BT36" s="229" t="e">
        <f t="shared" ref="BT36:BV36" si="74">(BT34-BT38)/(((BT34+BT38))/2)</f>
        <v>#NUM!</v>
      </c>
      <c r="BU36" s="229" t="e">
        <f t="shared" si="74"/>
        <v>#NUM!</v>
      </c>
      <c r="BV36" s="229" t="e">
        <f t="shared" si="74"/>
        <v>#NUM!</v>
      </c>
      <c r="BW36" s="14"/>
      <c r="BZ36" s="229" t="e">
        <f t="shared" ref="BZ36:CC36" si="75">(BZ34-BZ38)/(((BZ34+BZ38))/2)</f>
        <v>#NUM!</v>
      </c>
      <c r="CA36" s="229" t="e">
        <f t="shared" si="75"/>
        <v>#NUM!</v>
      </c>
      <c r="CB36" s="229" t="e">
        <f t="shared" si="75"/>
        <v>#NUM!</v>
      </c>
      <c r="CC36" s="229" t="e">
        <f t="shared" si="75"/>
        <v>#NUM!</v>
      </c>
      <c r="CD36" s="13"/>
      <c r="CG36" s="229" t="e">
        <f>(CG34-CG38)/(((CG34+CG38))/2)</f>
        <v>#NUM!</v>
      </c>
      <c r="CH36" s="229" t="e">
        <f t="shared" ref="CH36:CI36" si="76">(CH34-CH38)/(((CH34+CH38))/2)</f>
        <v>#NUM!</v>
      </c>
      <c r="CI36" s="229" t="e">
        <f t="shared" si="76"/>
        <v>#NUM!</v>
      </c>
      <c r="CJ36" s="229" t="e">
        <f>(CJ34-CJ38)/(((CJ34+CJ38))/2)</f>
        <v>#NUM!</v>
      </c>
      <c r="CK36" s="14"/>
      <c r="CN36" s="229" t="e">
        <f>(CN34-CN38)/(((CN34+CN38))/2)</f>
        <v>#NUM!</v>
      </c>
      <c r="CO36" s="229" t="e">
        <f t="shared" ref="CO36:CQ36" si="77">(CO34-CO38)/(((CO34+CO38))/2)</f>
        <v>#NUM!</v>
      </c>
      <c r="CP36" s="229" t="e">
        <f t="shared" si="77"/>
        <v>#NUM!</v>
      </c>
      <c r="CQ36" s="229" t="e">
        <f t="shared" si="77"/>
        <v>#NUM!</v>
      </c>
      <c r="CR36" s="14"/>
      <c r="CU36" s="229" t="e">
        <f t="shared" ref="CU36:CX36" si="78">(CU34-CU38)/(((CU34+CU38))/2)</f>
        <v>#NUM!</v>
      </c>
      <c r="CV36" s="229" t="e">
        <f t="shared" si="78"/>
        <v>#NUM!</v>
      </c>
      <c r="CW36" s="229" t="e">
        <f t="shared" si="78"/>
        <v>#NUM!</v>
      </c>
      <c r="CX36" s="229" t="e">
        <f t="shared" si="78"/>
        <v>#NUM!</v>
      </c>
      <c r="CY36" s="14"/>
    </row>
    <row r="37" spans="1:104">
      <c r="A37" s="431"/>
      <c r="B37" s="298"/>
      <c r="C37" s="299"/>
      <c r="D37" s="300" t="str">
        <f t="shared" si="67"/>
        <v>n</v>
      </c>
      <c r="E37" s="291">
        <f t="shared" si="68"/>
        <v>0</v>
      </c>
      <c r="F37" s="52"/>
      <c r="G37" s="175"/>
      <c r="H37" s="291">
        <f t="shared" si="69"/>
        <v>0</v>
      </c>
      <c r="I37" s="291">
        <f t="shared" si="69"/>
        <v>0</v>
      </c>
      <c r="J37" s="291">
        <f t="shared" si="69"/>
        <v>0</v>
      </c>
      <c r="K37" s="291">
        <f t="shared" si="69"/>
        <v>0</v>
      </c>
      <c r="AH37" s="23"/>
      <c r="AI37" s="141"/>
      <c r="AJ37" s="134"/>
      <c r="AK37" s="134"/>
      <c r="AL37" s="134"/>
      <c r="AM37" s="134"/>
      <c r="AN37" s="117"/>
      <c r="AO37" s="157"/>
      <c r="AP37" s="173"/>
      <c r="AQ37" s="53"/>
      <c r="AR37" s="290" t="s">
        <v>32</v>
      </c>
      <c r="AS37" s="291">
        <f>COUNT(AS3:AS32)</f>
        <v>0</v>
      </c>
      <c r="AT37" s="291">
        <f>COUNT(AT3:AT32)</f>
        <v>0</v>
      </c>
      <c r="AU37" s="291">
        <f>COUNT(AU3:AU32)</f>
        <v>0</v>
      </c>
      <c r="AV37" s="291">
        <f>COUNT(AV3:AV32)</f>
        <v>0</v>
      </c>
      <c r="AW37" s="292"/>
      <c r="AX37" s="290" t="str">
        <f>$AR37</f>
        <v>n</v>
      </c>
      <c r="AY37" s="291">
        <f>COUNT(AY3:AY32)</f>
        <v>0</v>
      </c>
      <c r="AZ37" s="291">
        <f>COUNT(AZ3:AZ32)</f>
        <v>0</v>
      </c>
      <c r="BA37" s="291">
        <f>COUNT(BA3:BA32)</f>
        <v>0</v>
      </c>
      <c r="BB37" s="291">
        <f>COUNT(BB3:BB32)</f>
        <v>0</v>
      </c>
      <c r="BC37" s="123"/>
      <c r="BD37" s="176"/>
      <c r="BE37" s="176"/>
      <c r="BF37" s="308"/>
      <c r="BG37" s="300" t="str">
        <f t="shared" si="70"/>
        <v>n</v>
      </c>
      <c r="BH37" s="300"/>
      <c r="BI37" s="291">
        <f>COUNT(BI3:BI32)</f>
        <v>0</v>
      </c>
      <c r="BJ37" s="54"/>
      <c r="BK37" s="290" t="str">
        <f>$AR37</f>
        <v>n</v>
      </c>
      <c r="BL37" s="291">
        <f>COUNT(BL3:BL32)</f>
        <v>0</v>
      </c>
      <c r="BM37" s="291">
        <f>COUNT(BM3:BM32)</f>
        <v>0</v>
      </c>
      <c r="BN37" s="291">
        <f>COUNT(BN3:BN32)</f>
        <v>0</v>
      </c>
      <c r="BO37" s="291">
        <f>COUNT(BO3:BO32)</f>
        <v>0</v>
      </c>
      <c r="BP37" s="177"/>
      <c r="BQ37" s="54"/>
      <c r="BR37" s="290" t="str">
        <f>$AR37</f>
        <v>n</v>
      </c>
      <c r="BS37" s="291">
        <f>COUNT(BS3:BS32)</f>
        <v>0</v>
      </c>
      <c r="BT37" s="291">
        <f>COUNT(BT3:BT32)</f>
        <v>0</v>
      </c>
      <c r="BU37" s="291">
        <f>COUNT(BU3:BU32)</f>
        <v>0</v>
      </c>
      <c r="BV37" s="291">
        <f>COUNT(BV3:BV32)</f>
        <v>0</v>
      </c>
      <c r="BW37" s="177"/>
      <c r="BX37" s="54"/>
      <c r="BY37" s="290" t="str">
        <f>$AR37</f>
        <v>n</v>
      </c>
      <c r="BZ37" s="291">
        <f>COUNT(BZ3:BZ32)</f>
        <v>0</v>
      </c>
      <c r="CA37" s="291">
        <f>COUNT(CA3:CA32)</f>
        <v>0</v>
      </c>
      <c r="CB37" s="291">
        <f>COUNT(CB3:CB32)</f>
        <v>0</v>
      </c>
      <c r="CC37" s="291">
        <f>COUNT(CC3:CC32)</f>
        <v>0</v>
      </c>
      <c r="CD37" s="178"/>
      <c r="CE37" s="54"/>
      <c r="CF37" s="290" t="str">
        <f>$AR37</f>
        <v>n</v>
      </c>
      <c r="CG37" s="291">
        <f>COUNT(CG3:CG32)</f>
        <v>0</v>
      </c>
      <c r="CH37" s="291">
        <f>COUNT(CH3:CH32)</f>
        <v>0</v>
      </c>
      <c r="CI37" s="291">
        <f>COUNT(CI3:CI32)</f>
        <v>0</v>
      </c>
      <c r="CJ37" s="291">
        <f>COUNT(CJ3:CJ32)</f>
        <v>0</v>
      </c>
      <c r="CK37" s="177"/>
      <c r="CL37" s="54"/>
      <c r="CM37" s="290" t="str">
        <f>$AR37</f>
        <v>n</v>
      </c>
      <c r="CN37" s="291">
        <f>COUNT(CN3:CN32)</f>
        <v>0</v>
      </c>
      <c r="CO37" s="291">
        <f>COUNT(CO3:CO32)</f>
        <v>0</v>
      </c>
      <c r="CP37" s="291">
        <f>COUNT(CP3:CP32)</f>
        <v>0</v>
      </c>
      <c r="CQ37" s="291">
        <f>COUNT(CQ3:CQ32)</f>
        <v>0</v>
      </c>
      <c r="CR37" s="177"/>
      <c r="CS37" s="54"/>
      <c r="CT37" s="290" t="str">
        <f>$AR37</f>
        <v>n</v>
      </c>
      <c r="CU37" s="291">
        <f>COUNT(CU3:CU32)</f>
        <v>0</v>
      </c>
      <c r="CV37" s="291">
        <f>COUNT(CV3:CV32)</f>
        <v>0</v>
      </c>
      <c r="CW37" s="291">
        <f>COUNT(CW3:CW32)</f>
        <v>0</v>
      </c>
      <c r="CX37" s="291">
        <f>COUNT(CX3:CX32)</f>
        <v>0</v>
      </c>
      <c r="CY37" s="14"/>
    </row>
    <row r="38" spans="1:104" s="216" customFormat="1">
      <c r="A38" s="431"/>
      <c r="B38" s="217"/>
      <c r="C38" s="301"/>
      <c r="D38" s="302" t="str">
        <f t="shared" si="67"/>
        <v>Mean</v>
      </c>
      <c r="E38" s="303" t="e">
        <f t="shared" si="68"/>
        <v>#DIV/0!</v>
      </c>
      <c r="F38" s="214"/>
      <c r="G38" s="215"/>
      <c r="H38" s="295" t="e">
        <f t="shared" si="69"/>
        <v>#DIV/0!</v>
      </c>
      <c r="I38" s="295" t="e">
        <f t="shared" si="69"/>
        <v>#DIV/0!</v>
      </c>
      <c r="J38" s="295" t="e">
        <f t="shared" si="69"/>
        <v>#DIV/0!</v>
      </c>
      <c r="K38" s="295" t="e">
        <f t="shared" si="69"/>
        <v>#DIV/0!</v>
      </c>
      <c r="Z38" s="132"/>
      <c r="AA38" s="130"/>
      <c r="AB38" s="219"/>
      <c r="AC38" s="219"/>
      <c r="AD38" s="219"/>
      <c r="AE38" s="219"/>
      <c r="AF38" s="219"/>
      <c r="AG38" s="219"/>
      <c r="AH38" s="220"/>
      <c r="AI38" s="221"/>
      <c r="AJ38" s="222"/>
      <c r="AK38" s="222"/>
      <c r="AM38" s="222"/>
      <c r="AN38" s="223"/>
      <c r="AO38" s="223"/>
      <c r="AP38" s="224"/>
      <c r="AQ38" s="225"/>
      <c r="AR38" s="235" t="s">
        <v>24</v>
      </c>
      <c r="AS38" s="293" t="e">
        <f>AVERAGEIFS(AS3:AS32,AS3:AS32,"&lt;&gt;IKKE.TILGÆNGELIG",AS3:AS32,"&lt;&gt;PUUTTUU",AS3:AS32,"&lt;&gt;NON.DISP",AS3:AS32,"&lt;&gt;NB",AS3:AS32,"&lt;&gt;IT",AS3:AS32,"&lt;&gt;BRAK",AS3:AS32,"&lt;&gt;NÃO.DISP",AS3:AS32,"&lt;&gt;НД",AS3:AS32,"&lt;&gt;SAKNAS",AS3:AS32,"&lt;&gt;NOD",AS3:AS32,"&lt;&gt;NEDEF",AS3:AS32,"&lt;&gt;YOKSAY",AS3:AS32,"&lt;&gt;#N/A",AS3:AS32,"&lt;&gt;#NV")</f>
        <v>#DIV/0!</v>
      </c>
      <c r="AT38" s="293" t="e">
        <f>AVERAGEIFS(AT3:AT32,AT3:AT32,"&lt;&gt;IKKE.TILGÆNGELIG",AT3:AT32,"&lt;&gt;PUUTTUU",AT3:AT32,"&lt;&gt;NON.DISP",AT3:AT32,"&lt;&gt;NB",AT3:AT32,"&lt;&gt;IT",AT3:AT32,"&lt;&gt;BRAK",AT3:AT32,"&lt;&gt;NÃO.DISP",AT3:AT32,"&lt;&gt;НД",AT3:AT32,"&lt;&gt;SAKNAS",AT3:AT32,"&lt;&gt;NOD",AT3:AT32,"&lt;&gt;NEDEF",AT3:AT32,"&lt;&gt;YOKSAY",AT3:AT32,"&lt;&gt;#N/A",AT3:AT32,"&lt;&gt;#NV")</f>
        <v>#DIV/0!</v>
      </c>
      <c r="AU38" s="293" t="e">
        <f>AVERAGEIFS(AU3:AU32,AU3:AU32,"&lt;&gt;IKKE.TILGÆNGELIG",AU3:AU32,"&lt;&gt;PUUTTUU",AU3:AU32,"&lt;&gt;NON.DISP",AU3:AU32,"&lt;&gt;NB",AU3:AU32,"&lt;&gt;IT",AU3:AU32,"&lt;&gt;BRAK",AU3:AU32,"&lt;&gt;NÃO.DISP",AU3:AU32,"&lt;&gt;НД",AU3:AU32,"&lt;&gt;SAKNAS",AU3:AU32,"&lt;&gt;NOD",AU3:AU32,"&lt;&gt;NEDEF",AU3:AU32,"&lt;&gt;YOKSAY",AU3:AU32,"&lt;&gt;#N/A",AU3:AU32,"&lt;&gt;#NV")</f>
        <v>#DIV/0!</v>
      </c>
      <c r="AV38" s="293" t="e">
        <f>AVERAGEIFS(AV3:AV32,AV3:AV32,"&lt;&gt;IKKE.TILGÆNGELIG",AV3:AV32,"&lt;&gt;PUUTTUU",AV3:AV32,"&lt;&gt;NON.DISP",AV3:AV32,"&lt;&gt;NB",AV3:AV32,"&lt;&gt;IT",AV3:AV32,"&lt;&gt;BRAK",AV3:AV32,"&lt;&gt;NÃO.DISP",AV3:AV32,"&lt;&gt;НД",AV3:AV32,"&lt;&gt;SAKNAS",AV3:AV32,"&lt;&gt;NOD",AV3:AV32,"&lt;&gt;NEDEF",AV3:AV32,"&lt;&gt;YOKSAY",AV3:AV32,"&lt;&gt;#N/A",AV3:AV32,"&lt;&gt;#NV")</f>
        <v>#DIV/0!</v>
      </c>
      <c r="AW38" s="230"/>
      <c r="AX38" s="235" t="str">
        <f>$AR38</f>
        <v>Mean</v>
      </c>
      <c r="AY38" s="293" t="e">
        <f>AVERAGEIFS(AY3:AY32,AY3:AY32,"&lt;&gt;IKKE.TILGÆNGELIG",AY3:AY32,"&lt;&gt;PUUTTUU",AY3:AY32,"&lt;&gt;NON.DISP",AY3:AY32,"&lt;&gt;NB",AY3:AY32,"&lt;&gt;IT",AY3:AY32,"&lt;&gt;BRAK",AY3:AY32,"&lt;&gt;NÃO.DISP",AY3:AY32,"&lt;&gt;НД",AY3:AY32,"&lt;&gt;SAKNAS",AY3:AY32,"&lt;&gt;NOD",AY3:AY32,"&lt;&gt;NEDEF",AY3:AY32,"&lt;&gt;YOKSAY",AY3:AY32,"&lt;&gt;#N/A",AY3:AY32,"&lt;&gt;#NV")</f>
        <v>#DIV/0!</v>
      </c>
      <c r="AZ38" s="293" t="e">
        <f>AVERAGEIFS(AZ3:AZ32,AZ3:AZ32,"&lt;&gt;IKKE.TILGÆNGELIG",AZ3:AZ32,"&lt;&gt;PUUTTUU",AZ3:AZ32,"&lt;&gt;NON.DISP",AZ3:AZ32,"&lt;&gt;NB",AZ3:AZ32,"&lt;&gt;IT",AZ3:AZ32,"&lt;&gt;BRAK",AZ3:AZ32,"&lt;&gt;NÃO.DISP",AZ3:AZ32,"&lt;&gt;НД",AZ3:AZ32,"&lt;&gt;SAKNAS",AZ3:AZ32,"&lt;&gt;NOD",AZ3:AZ32,"&lt;&gt;NEDEF",AZ3:AZ32,"&lt;&gt;YOKSAY",AZ3:AZ32,"&lt;&gt;#N/A",AZ3:AZ32,"&lt;&gt;#NV")</f>
        <v>#DIV/0!</v>
      </c>
      <c r="BA38" s="293" t="e">
        <f>AVERAGEIFS(BA3:BA32,BA3:BA32,"&lt;&gt;IKKE.TILGÆNGELIG",BA3:BA32,"&lt;&gt;PUUTTUU",BA3:BA32,"&lt;&gt;NON.DISP",BA3:BA32,"&lt;&gt;NB",BA3:BA32,"&lt;&gt;IT",BA3:BA32,"&lt;&gt;BRAK",BA3:BA32,"&lt;&gt;NÃO.DISP",BA3:BA32,"&lt;&gt;НД",BA3:BA32,"&lt;&gt;SAKNAS",BA3:BA32,"&lt;&gt;NOD",BA3:BA32,"&lt;&gt;NEDEF",BA3:BA32,"&lt;&gt;YOKSAY",BA3:BA32,"&lt;&gt;#N/A",BA3:BA32,"&lt;&gt;#NV")</f>
        <v>#DIV/0!</v>
      </c>
      <c r="BB38" s="293" t="e">
        <f>AVERAGEIFS(BB3:BB32,BB3:BB32,"&lt;&gt;IKKE.TILGÆNGELIG",BB3:BB32,"&lt;&gt;PUUTTUU",BB3:BB32,"&lt;&gt;NON.DISP",BB3:BB32,"&lt;&gt;NB",BB3:BB32,"&lt;&gt;IT",BB3:BB32,"&lt;&gt;BRAK",BB3:BB32,"&lt;&gt;NÃO.DISP",BB3:BB32,"&lt;&gt;НД",BB3:BB32,"&lt;&gt;SAKNAS",BB3:BB32,"&lt;&gt;NOD",BB3:BB32,"&lt;&gt;NEDEF",BB3:BB32,"&lt;&gt;YOKSAY",BB3:BB32,"&lt;&gt;#N/A",BB3:BB32,"&lt;&gt;#NV")</f>
        <v>#DIV/0!</v>
      </c>
      <c r="BC38" s="231"/>
      <c r="BD38" s="232"/>
      <c r="BE38" s="232"/>
      <c r="BF38" s="237"/>
      <c r="BG38" s="309" t="str">
        <f t="shared" si="70"/>
        <v>Mean</v>
      </c>
      <c r="BH38" s="310">
        <f>BI37</f>
        <v>0</v>
      </c>
      <c r="BI38" s="311" t="e">
        <f>AVERAGE(BI3:BI32)</f>
        <v>#DIV/0!</v>
      </c>
      <c r="BJ38" s="233"/>
      <c r="BK38" s="235" t="str">
        <f>$AR38</f>
        <v>Mean</v>
      </c>
      <c r="BL38" s="293" t="e">
        <f>AVERAGEIFS(BL3:BL32,BL3:BL32,"&lt;&gt;IKKE.TILGÆNGELIG",BL3:BL32,"&lt;&gt;PUUTTUU",BL3:BL32,"&lt;&gt;NON.DISP",BL3:BL32,"&lt;&gt;NB",BL3:BL32,"&lt;&gt;IT",BL3:BL32,"&lt;&gt;BRAK",BL3:BL32,"&lt;&gt;NÃO.DISP",BL3:BL32,"&lt;&gt;НД",BL3:BL32,"&lt;&gt;SAKNAS",BL3:BL32,"&lt;&gt;NOD",BL3:BL32,"&lt;&gt;NEDEF",BL3:BL32,"&lt;&gt;YOKSAY",BL3:BL32,"&lt;&gt;#N/A",BL3:BL32,"&lt;&gt;#NV")</f>
        <v>#DIV/0!</v>
      </c>
      <c r="BM38" s="293" t="e">
        <f>AVERAGEIFS(BM3:BM32,BM3:BM32,"&lt;&gt;IKKE.TILGÆNGELIG",BM3:BM32,"&lt;&gt;PUUTTUU",BM3:BM32,"&lt;&gt;NON.DISP",BM3:BM32,"&lt;&gt;NB",BM3:BM32,"&lt;&gt;IT",BM3:BM32,"&lt;&gt;BRAK",BM3:BM32,"&lt;&gt;NÃO.DISP",BM3:BM32,"&lt;&gt;НД",BM3:BM32,"&lt;&gt;SAKNAS",BM3:BM32,"&lt;&gt;NOD",BM3:BM32,"&lt;&gt;NEDEF",BM3:BM32,"&lt;&gt;YOKSAY",BM3:BM32,"&lt;&gt;#N/A",BM3:BM32,"&lt;&gt;#NV")</f>
        <v>#DIV/0!</v>
      </c>
      <c r="BN38" s="293" t="e">
        <f>AVERAGEIFS(BN3:BN32,BN3:BN32,"&lt;&gt;IKKE.TILGÆNGELIG",BN3:BN32,"&lt;&gt;PUUTTUU",BN3:BN32,"&lt;&gt;NON.DISP",BN3:BN32,"&lt;&gt;NB",BN3:BN32,"&lt;&gt;IT",BN3:BN32,"&lt;&gt;BRAK",BN3:BN32,"&lt;&gt;NÃO.DISP",BN3:BN32,"&lt;&gt;НД",BN3:BN32,"&lt;&gt;SAKNAS",BN3:BN32,"&lt;&gt;NOD",BN3:BN32,"&lt;&gt;NEDEF",BN3:BN32,"&lt;&gt;YOKSAY",BN3:BN32,"&lt;&gt;#N/A",BN3:BN32,"&lt;&gt;#NV")</f>
        <v>#DIV/0!</v>
      </c>
      <c r="BO38" s="293" t="e">
        <f>AVERAGEIFS(BO3:BO32,BO3:BO32,"&lt;&gt;IKKE.TILGÆNGELIG",BO3:BO32,"&lt;&gt;PUUTTUU",BO3:BO32,"&lt;&gt;NON.DISP",BO3:BO32,"&lt;&gt;NB",BO3:BO32,"&lt;&gt;IT",BO3:BO32,"&lt;&gt;BRAK",BO3:BO32,"&lt;&gt;NÃO.DISP",BO3:BO32,"&lt;&gt;НД",BO3:BO32,"&lt;&gt;SAKNAS",BO3:BO32,"&lt;&gt;NOD",BO3:BO32,"&lt;&gt;NEDEF",BO3:BO32,"&lt;&gt;YOKSAY",BO3:BO32,"&lt;&gt;#N/A",BO3:BO32,"&lt;&gt;#NV")</f>
        <v>#DIV/0!</v>
      </c>
      <c r="BP38" s="234"/>
      <c r="BQ38" s="232"/>
      <c r="BR38" s="235" t="str">
        <f>$AR38</f>
        <v>Mean</v>
      </c>
      <c r="BS38" s="313" t="e">
        <f>AVERAGEIFS(BS3:BS32,BS3:BS32,"&lt;&gt;IKKE.TILGÆNGELIG",BS3:BS32,"&lt;&gt;PUUTTUU",BS3:BS32,"&lt;&gt;NON.DISP",BS3:BS32,"&lt;&gt;NB",BS3:BS32,"&lt;&gt;IT",BS3:BS32,"&lt;&gt;BRAK",BS3:BS32,"&lt;&gt;NÃO.DISP",BS3:BS32,"&lt;&gt;НД",BS3:BS32,"&lt;&gt;SAKNAS",BS3:BS32,"&lt;&gt;NOD",BS3:BS32,"&lt;&gt;NEDEF",BS3:BS32,"&lt;&gt;YOKSAY",BS3:BS32,"&lt;&gt;#N/A",BS3:BS32,"&lt;&gt;#NV")</f>
        <v>#DIV/0!</v>
      </c>
      <c r="BT38" s="313" t="e">
        <f>AVERAGEIFS(BT3:BT32,BT3:BT32,"&lt;&gt;IKKE.TILGÆNGELIG",BT3:BT32,"&lt;&gt;PUUTTUU",BT3:BT32,"&lt;&gt;NON.DISP",BT3:BT32,"&lt;&gt;NB",BT3:BT32,"&lt;&gt;IT",BT3:BT32,"&lt;&gt;BRAK",BT3:BT32,"&lt;&gt;NÃO.DISP",BT3:BT32,"&lt;&gt;НД",BT3:BT32,"&lt;&gt;SAKNAS",BT3:BT32,"&lt;&gt;NOD",BT3:BT32,"&lt;&gt;NEDEF",BT3:BT32,"&lt;&gt;YOKSAY",BT3:BT32,"&lt;&gt;#N/A",BT3:BT32,"&lt;&gt;#NV")</f>
        <v>#DIV/0!</v>
      </c>
      <c r="BU38" s="313" t="e">
        <f>AVERAGEIFS(BU3:BU32,BU3:BU32,"&lt;&gt;IKKE.TILGÆNGELIG",BU3:BU32,"&lt;&gt;PUUTTUU",BU3:BU32,"&lt;&gt;NON.DISP",BU3:BU32,"&lt;&gt;NB",BU3:BU32,"&lt;&gt;IT",BU3:BU32,"&lt;&gt;BRAK",BU3:BU32,"&lt;&gt;NÃO.DISP",BU3:BU32,"&lt;&gt;НД",BU3:BU32,"&lt;&gt;SAKNAS",BU3:BU32,"&lt;&gt;NOD",BU3:BU32,"&lt;&gt;NEDEF",BU3:BU32,"&lt;&gt;YOKSAY",BU3:BU32,"&lt;&gt;#N/A",BU3:BU32,"&lt;&gt;#NV")</f>
        <v>#DIV/0!</v>
      </c>
      <c r="BV38" s="313" t="e">
        <f>AVERAGEIFS(BV3:BV32,BV3:BV32,"&lt;&gt;IKKE.TILGÆNGELIG",BV3:BV32,"&lt;&gt;PUUTTUU",BV3:BV32,"&lt;&gt;NON.DISP",BV3:BV32,"&lt;&gt;NB",BV3:BV32,"&lt;&gt;IT",BV3:BV32,"&lt;&gt;BRAK",BV3:BV32,"&lt;&gt;NÃO.DISP",BV3:BV32,"&lt;&gt;НД",BV3:BV32,"&lt;&gt;SAKNAS",BV3:BV32,"&lt;&gt;NOD",BV3:BV32,"&lt;&gt;NEDEF",BV3:BV32,"&lt;&gt;YOKSAY",BV3:BV32,"&lt;&gt;#N/A",BV3:BV32,"&lt;&gt;#NV")</f>
        <v>#DIV/0!</v>
      </c>
      <c r="BW38" s="234"/>
      <c r="BX38" s="235"/>
      <c r="BY38" s="235" t="str">
        <f>$AR38</f>
        <v>Mean</v>
      </c>
      <c r="BZ38" s="313" t="e">
        <f>AVERAGEIFS(BZ3:BZ32,BZ3:BZ32,"&lt;&gt;IKKE.TILGÆNGELIG",BZ3:BZ32,"&lt;&gt;PUUTTUU",BZ3:BZ32,"&lt;&gt;NON.DISP",BZ3:BZ32,"&lt;&gt;NB",BZ3:BZ32,"&lt;&gt;IT",BZ3:BZ32,"&lt;&gt;BRAK",BZ3:BZ32,"&lt;&gt;NÃO.DISP",BZ3:BZ32,"&lt;&gt;НД",BZ3:BZ32,"&lt;&gt;SAKNAS",BZ3:BZ32,"&lt;&gt;NOD",BZ3:BZ32,"&lt;&gt;NEDEF",BZ3:BZ32,"&lt;&gt;YOKSAY",BZ3:BZ32,"&lt;&gt;#N/A",BZ3:BZ32,"&lt;&gt;#NV")</f>
        <v>#DIV/0!</v>
      </c>
      <c r="CA38" s="313" t="e">
        <f>AVERAGEIFS(CA3:CA32,CA3:CA32,"&lt;&gt;IKKE.TILGÆNGELIG",CA3:CA32,"&lt;&gt;PUUTTUU",CA3:CA32,"&lt;&gt;NON.DISP",CA3:CA32,"&lt;&gt;NB",CA3:CA32,"&lt;&gt;IT",CA3:CA32,"&lt;&gt;BRAK",CA3:CA32,"&lt;&gt;NÃO.DISP",CA3:CA32,"&lt;&gt;НД",CA3:CA32,"&lt;&gt;SAKNAS",CA3:CA32,"&lt;&gt;NOD",CA3:CA32,"&lt;&gt;NEDEF",CA3:CA32,"&lt;&gt;YOKSAY",CA3:CA32,"&lt;&gt;#N/A",CA3:CA32,"&lt;&gt;#NV")</f>
        <v>#DIV/0!</v>
      </c>
      <c r="CB38" s="313" t="e">
        <f>AVERAGEIFS(CB3:CB32,CB3:CB32,"&lt;&gt;IKKE.TILGÆNGELIG",CB3:CB32,"&lt;&gt;PUUTTUU",CB3:CB32,"&lt;&gt;NON.DISP",CB3:CB32,"&lt;&gt;NB",CB3:CB32,"&lt;&gt;IT",CB3:CB32,"&lt;&gt;BRAK",CB3:CB32,"&lt;&gt;NÃO.DISP",CB3:CB32,"&lt;&gt;НД",CB3:CB32,"&lt;&gt;SAKNAS",CB3:CB32,"&lt;&gt;NOD",CB3:CB32,"&lt;&gt;NEDEF",CB3:CB32,"&lt;&gt;YOKSAY",CB3:CB32,"&lt;&gt;#N/A",CB3:CB32,"&lt;&gt;#NV")</f>
        <v>#DIV/0!</v>
      </c>
      <c r="CC38" s="313" t="e">
        <f>AVERAGEIFS(CC3:CC32,CC3:CC32,"&lt;&gt;IKKE.TILGÆNGELIG",CC3:CC32,"&lt;&gt;PUUTTUU",CC3:CC32,"&lt;&gt;NON.DISP",CC3:CC32,"&lt;&gt;NB",CC3:CC32,"&lt;&gt;IT",CC3:CC32,"&lt;&gt;BRAK",CC3:CC32,"&lt;&gt;NÃO.DISP",CC3:CC32,"&lt;&gt;НД",CC3:CC32,"&lt;&gt;SAKNAS",CC3:CC32,"&lt;&gt;NOD",CC3:CC32,"&lt;&gt;NEDEF",CC3:CC32,"&lt;&gt;YOKSAY",CC3:CC32,"&lt;&gt;#N/A",CC3:CC32,"&lt;&gt;#NV")</f>
        <v>#DIV/0!</v>
      </c>
      <c r="CD38" s="234"/>
      <c r="CE38" s="233"/>
      <c r="CF38" s="235" t="str">
        <f>$AR38</f>
        <v>Mean</v>
      </c>
      <c r="CG38" s="293" t="e">
        <f>AVERAGEIFS(CG3:CG32,CG3:CG32,"&lt;&gt;IKKE.TILGÆNGELIG",CG3:CG32,"&lt;&gt;PUUTTUU",CG3:CG32,"&lt;&gt;NON.DISP",CG3:CG32,"&lt;&gt;NB",CG3:CG32,"&lt;&gt;IT",CG3:CG32,"&lt;&gt;BRAK",CG3:CG32,"&lt;&gt;NÃO.DISP",CG3:CG32,"&lt;&gt;НД",CG3:CG32,"&lt;&gt;SAKNAS",CG3:CG32,"&lt;&gt;NOD",CG3:CG32,"&lt;&gt;NEDEF",CG3:CG32,"&lt;&gt;YOKSAY",CG3:CG32,"&lt;&gt;#N/A",CG3:CG32,"&lt;&gt;#NV")</f>
        <v>#DIV/0!</v>
      </c>
      <c r="CH38" s="293" t="e">
        <f>AVERAGEIFS(CH3:CH32,CH3:CH32,"&lt;&gt;IKKE.TILGÆNGELIG",CH3:CH32,"&lt;&gt;PUUTTUU",CH3:CH32,"&lt;&gt;NON.DISP",CH3:CH32,"&lt;&gt;NB",CH3:CH32,"&lt;&gt;IT",CH3:CH32,"&lt;&gt;BRAK",CH3:CH32,"&lt;&gt;NÃO.DISP",CH3:CH32,"&lt;&gt;НД",CH3:CH32,"&lt;&gt;SAKNAS",CH3:CH32,"&lt;&gt;NOD",CH3:CH32,"&lt;&gt;NEDEF",CH3:CH32,"&lt;&gt;YOKSAY",CH3:CH32,"&lt;&gt;#N/A",CH3:CH32,"&lt;&gt;#NV")</f>
        <v>#DIV/0!</v>
      </c>
      <c r="CI38" s="293" t="e">
        <f>AVERAGEIFS(CI3:CI32,CI3:CI32,"&lt;&gt;IKKE.TILGÆNGELIG",CI3:CI32,"&lt;&gt;PUUTTUU",CI3:CI32,"&lt;&gt;NON.DISP",CI3:CI32,"&lt;&gt;NB",CI3:CI32,"&lt;&gt;IT",CI3:CI32,"&lt;&gt;BRAK",CI3:CI32,"&lt;&gt;NÃO.DISP",CI3:CI32,"&lt;&gt;НД",CI3:CI32,"&lt;&gt;SAKNAS",CI3:CI32,"&lt;&gt;NOD",CI3:CI32,"&lt;&gt;NEDEF",CI3:CI32,"&lt;&gt;YOKSAY",CI3:CI32,"&lt;&gt;#N/A",CI3:CI32,"&lt;&gt;#NV")</f>
        <v>#DIV/0!</v>
      </c>
      <c r="CJ38" s="293" t="e">
        <f>AVERAGEIFS(CJ3:CJ32,CJ3:CJ32,"&lt;&gt;IKKE.TILGÆNGELIG",CJ3:CJ32,"&lt;&gt;PUUTTUU",CJ3:CJ32,"&lt;&gt;NON.DISP",CJ3:CJ32,"&lt;&gt;NB",CJ3:CJ32,"&lt;&gt;IT",CJ3:CJ32,"&lt;&gt;BRAK",CJ3:CJ32,"&lt;&gt;NÃO.DISP",CJ3:CJ32,"&lt;&gt;НД",CJ3:CJ32,"&lt;&gt;SAKNAS",CJ3:CJ32,"&lt;&gt;NOD",CJ3:CJ32,"&lt;&gt;NEDEF",CJ3:CJ32,"&lt;&gt;YOKSAY",CJ3:CJ32,"&lt;&gt;#N/A",CJ3:CJ32,"&lt;&gt;#NV")</f>
        <v>#DIV/0!</v>
      </c>
      <c r="CK38" s="234"/>
      <c r="CL38" s="233"/>
      <c r="CM38" s="235" t="str">
        <f>$AR38</f>
        <v>Mean</v>
      </c>
      <c r="CN38" s="313" t="e">
        <f>AVERAGEIFS(CN3:CN32,CN3:CN32,"&lt;&gt;IKKE.TILGÆNGELIG",CN3:CN32,"&lt;&gt;PUUTTUU",CN3:CN32,"&lt;&gt;NON.DISP",CN3:CN32,"&lt;&gt;NB",CN3:CN32,"&lt;&gt;IT",CN3:CN32,"&lt;&gt;BRAK",CN3:CN32,"&lt;&gt;NÃO.DISP",CN3:CN32,"&lt;&gt;НД",CN3:CN32,"&lt;&gt;SAKNAS",CN3:CN32,"&lt;&gt;NOD",CN3:CN32,"&lt;&gt;NEDEF",CN3:CN32,"&lt;&gt;YOKSAY",CN3:CN32,"&lt;&gt;#N/A",CN3:CN32,"&lt;&gt;#NV")</f>
        <v>#DIV/0!</v>
      </c>
      <c r="CO38" s="313" t="e">
        <f>AVERAGEIFS(CO3:CO32,CO3:CO32,"&lt;&gt;IKKE.TILGÆNGELIG",CO3:CO32,"&lt;&gt;PUUTTUU",CO3:CO32,"&lt;&gt;NON.DISP",CO3:CO32,"&lt;&gt;NB",CO3:CO32,"&lt;&gt;IT",CO3:CO32,"&lt;&gt;BRAK",CO3:CO32,"&lt;&gt;NÃO.DISP",CO3:CO32,"&lt;&gt;НД",CO3:CO32,"&lt;&gt;SAKNAS",CO3:CO32,"&lt;&gt;NOD",CO3:CO32,"&lt;&gt;NEDEF",CO3:CO32,"&lt;&gt;YOKSAY",CO3:CO32,"&lt;&gt;#N/A",CO3:CO32,"&lt;&gt;#NV")</f>
        <v>#DIV/0!</v>
      </c>
      <c r="CP38" s="313" t="e">
        <f>AVERAGEIFS(CP3:CP32,CP3:CP32,"&lt;&gt;IKKE.TILGÆNGELIG",CP3:CP32,"&lt;&gt;PUUTTUU",CP3:CP32,"&lt;&gt;NON.DISP",CP3:CP32,"&lt;&gt;NB",CP3:CP32,"&lt;&gt;IT",CP3:CP32,"&lt;&gt;BRAK",CP3:CP32,"&lt;&gt;NÃO.DISP",CP3:CP32,"&lt;&gt;НД",CP3:CP32,"&lt;&gt;SAKNAS",CP3:CP32,"&lt;&gt;NOD",CP3:CP32,"&lt;&gt;NEDEF",CP3:CP32,"&lt;&gt;YOKSAY",CP3:CP32,"&lt;&gt;#N/A",CP3:CP32,"&lt;&gt;#NV")</f>
        <v>#DIV/0!</v>
      </c>
      <c r="CQ38" s="313" t="e">
        <f>AVERAGEIFS(CQ3:CQ32,CQ3:CQ32,"&lt;&gt;IKKE.TILGÆNGELIG",CQ3:CQ32,"&lt;&gt;PUUTTUU",CQ3:CQ32,"&lt;&gt;NON.DISP",CQ3:CQ32,"&lt;&gt;NB",CQ3:CQ32,"&lt;&gt;IT",CQ3:CQ32,"&lt;&gt;BRAK",CQ3:CQ32,"&lt;&gt;NÃO.DISP",CQ3:CQ32,"&lt;&gt;НД",CQ3:CQ32,"&lt;&gt;SAKNAS",CQ3:CQ32,"&lt;&gt;NOD",CQ3:CQ32,"&lt;&gt;NEDEF",CQ3:CQ32,"&lt;&gt;YOKSAY",CQ3:CQ32,"&lt;&gt;#N/A",CQ3:CQ32,"&lt;&gt;#NV")</f>
        <v>#DIV/0!</v>
      </c>
      <c r="CR38" s="234"/>
      <c r="CS38" s="233"/>
      <c r="CT38" s="235" t="str">
        <f>$AR38</f>
        <v>Mean</v>
      </c>
      <c r="CU38" s="313" t="e">
        <f>AVERAGEIFS(CU3:CU32,CU3:CU32,"&lt;&gt;IKKE.TILGÆNGELIG",CU3:CU32,"&lt;&gt;PUUTTUU",CU3:CU32,"&lt;&gt;NON.DISP",CU3:CU32,"&lt;&gt;NB",CU3:CU32,"&lt;&gt;IT",CU3:CU32,"&lt;&gt;BRAK",CU3:CU32,"&lt;&gt;NÃO.DISP",CU3:CU32,"&lt;&gt;НД",CU3:CU32,"&lt;&gt;SAKNAS",CU3:CU32,"&lt;&gt;NOD",CU3:CU32,"&lt;&gt;NEDEF",CU3:CU32,"&lt;&gt;YOKSAY",CU3:CU32,"&lt;&gt;#N/A",CU3:CU32,"&lt;&gt;#NV")</f>
        <v>#DIV/0!</v>
      </c>
      <c r="CV38" s="313" t="e">
        <f>AVERAGEIFS(CV3:CV32,CV3:CV32,"&lt;&gt;IKKE.TILGÆNGELIG",CV3:CV32,"&lt;&gt;PUUTTUU",CV3:CV32,"&lt;&gt;NON.DISP",CV3:CV32,"&lt;&gt;NB",CV3:CV32,"&lt;&gt;IT",CV3:CV32,"&lt;&gt;BRAK",CV3:CV32,"&lt;&gt;NÃO.DISP",CV3:CV32,"&lt;&gt;НД",CV3:CV32,"&lt;&gt;SAKNAS",CV3:CV32,"&lt;&gt;NOD",CV3:CV32,"&lt;&gt;NEDEF",CV3:CV32,"&lt;&gt;YOKSAY",CV3:CV32,"&lt;&gt;#N/A",CV3:CV32,"&lt;&gt;#NV")</f>
        <v>#DIV/0!</v>
      </c>
      <c r="CW38" s="313" t="e">
        <f>AVERAGEIFS(CW3:CW32,CW3:CW32,"&lt;&gt;IKKE.TILGÆNGELIG",CW3:CW32,"&lt;&gt;PUUTTUU",CW3:CW32,"&lt;&gt;NON.DISP",CW3:CW32,"&lt;&gt;NB",CW3:CW32,"&lt;&gt;IT",CW3:CW32,"&lt;&gt;BRAK",CW3:CW32,"&lt;&gt;NÃO.DISP",CW3:CW32,"&lt;&gt;НД",CW3:CW32,"&lt;&gt;SAKNAS",CW3:CW32,"&lt;&gt;NOD",CW3:CW32,"&lt;&gt;NEDEF",CW3:CW32,"&lt;&gt;YOKSAY",CW3:CW32,"&lt;&gt;#N/A",CW3:CW32,"&lt;&gt;#NV")</f>
        <v>#DIV/0!</v>
      </c>
      <c r="CX38" s="313" t="e">
        <f>AVERAGEIFS(CX3:CX32,CX3:CX32,"&lt;&gt;IKKE.TILGÆNGELIG",CX3:CX32,"&lt;&gt;PUUTTUU",CX3:CX32,"&lt;&gt;NON.DISP",CX3:CX32,"&lt;&gt;NB",CX3:CX32,"&lt;&gt;IT",CX3:CX32,"&lt;&gt;BRAK",CX3:CX32,"&lt;&gt;NÃO.DISP",CX3:CX32,"&lt;&gt;НД",CX3:CX32,"&lt;&gt;SAKNAS",CX3:CX32,"&lt;&gt;NOD",CX3:CX32,"&lt;&gt;NEDEF",CX3:CX32,"&lt;&gt;YOKSAY",CX3:CX32,"&lt;&gt;#N/A",CX3:CX32,"&lt;&gt;#NV")</f>
        <v>#DIV/0!</v>
      </c>
      <c r="CY38" s="236"/>
    </row>
    <row r="39" spans="1:104" s="216" customFormat="1">
      <c r="A39" s="432"/>
      <c r="B39" s="305"/>
      <c r="C39" s="304"/>
      <c r="D39" s="302" t="str">
        <f t="shared" si="67"/>
        <v>SD</v>
      </c>
      <c r="E39" s="303" t="e">
        <f t="shared" si="68"/>
        <v>#DIV/0!</v>
      </c>
      <c r="F39" s="214"/>
      <c r="G39" s="214"/>
      <c r="H39" s="295" t="e">
        <f t="shared" si="69"/>
        <v>#DIV/0!</v>
      </c>
      <c r="I39" s="295" t="e">
        <f t="shared" si="69"/>
        <v>#DIV/0!</v>
      </c>
      <c r="J39" s="295" t="e">
        <f t="shared" si="69"/>
        <v>#DIV/0!</v>
      </c>
      <c r="K39" s="295" t="e">
        <f t="shared" si="69"/>
        <v>#DIV/0!</v>
      </c>
      <c r="Z39" s="218"/>
      <c r="AA39" s="219"/>
      <c r="AB39" s="219"/>
      <c r="AC39" s="219"/>
      <c r="AD39" s="219"/>
      <c r="AE39" s="219"/>
      <c r="AF39" s="219"/>
      <c r="AG39" s="219"/>
      <c r="AH39" s="220"/>
      <c r="AI39" s="221"/>
      <c r="AJ39" s="222"/>
      <c r="AK39" s="222"/>
      <c r="AL39" s="222"/>
      <c r="AM39" s="222"/>
      <c r="AN39" s="227"/>
      <c r="AO39" s="226"/>
      <c r="AP39" s="224"/>
      <c r="AQ39" s="225"/>
      <c r="AR39" s="235" t="s">
        <v>22</v>
      </c>
      <c r="AS39" s="293" t="e">
        <f t="array" ref="AS39">STDEV(IF(ISNUMBER(AS3:AS32),AS3:AS32))</f>
        <v>#DIV/0!</v>
      </c>
      <c r="AT39" s="293" t="e">
        <f t="array" ref="AT39">STDEV(IF(ISNUMBER(AT3:AT32),AT3:AT32))</f>
        <v>#DIV/0!</v>
      </c>
      <c r="AU39" s="293" t="e">
        <f t="array" ref="AU39">STDEV(IF(ISNUMBER(AU3:AU32),AU3:AU32))</f>
        <v>#DIV/0!</v>
      </c>
      <c r="AV39" s="293" t="e">
        <f t="array" ref="AV39">STDEV(IF(ISNUMBER(AV3:AV32),AV3:AV32))</f>
        <v>#DIV/0!</v>
      </c>
      <c r="AW39" s="237"/>
      <c r="AX39" s="235" t="str">
        <f>$AR39</f>
        <v>SD</v>
      </c>
      <c r="AY39" s="293" t="e">
        <f t="array" ref="AY39">STDEV(IF(ISNUMBER(AY3:AY32),AY3:AY32))</f>
        <v>#DIV/0!</v>
      </c>
      <c r="AZ39" s="293" t="e">
        <f t="array" ref="AZ39">STDEV(IF(ISNUMBER(AZ3:AZ32),AZ3:AZ32))</f>
        <v>#DIV/0!</v>
      </c>
      <c r="BA39" s="293" t="e">
        <f t="array" ref="BA39">STDEV(IF(ISNUMBER(BA3:BA32),BA3:BA32))</f>
        <v>#DIV/0!</v>
      </c>
      <c r="BB39" s="293" t="e">
        <f t="array" ref="BB39">STDEV(IF(ISNUMBER(BB3:BB32),BB3:BB32))</f>
        <v>#DIV/0!</v>
      </c>
      <c r="BC39" s="231"/>
      <c r="BD39" s="232"/>
      <c r="BE39" s="232"/>
      <c r="BF39" s="237"/>
      <c r="BG39" s="309" t="str">
        <f t="shared" si="70"/>
        <v>SD</v>
      </c>
      <c r="BH39" s="310">
        <f>BI37</f>
        <v>0</v>
      </c>
      <c r="BI39" s="311" t="e">
        <f>STDEV(BI3:BI32)</f>
        <v>#DIV/0!</v>
      </c>
      <c r="BJ39" s="232"/>
      <c r="BK39" s="235" t="str">
        <f>$AR39</f>
        <v>SD</v>
      </c>
      <c r="BL39" s="293" t="e">
        <f t="array" ref="BL39">STDEV(IF(ISNUMBER(BL3:BL32),BL3:BL32))</f>
        <v>#DIV/0!</v>
      </c>
      <c r="BM39" s="293" t="e">
        <f t="array" ref="BM39">STDEV(IF(ISNUMBER(BM3:BM32),BM3:BM32))</f>
        <v>#DIV/0!</v>
      </c>
      <c r="BN39" s="293" t="e">
        <f t="array" ref="BN39">STDEV(IF(ISNUMBER(BN3:BN32),BN3:BN32))</f>
        <v>#DIV/0!</v>
      </c>
      <c r="BO39" s="293" t="e">
        <f t="array" ref="BO39">STDEV(IF(ISNUMBER(BO3:BO32),BO3:BO32))</f>
        <v>#DIV/0!</v>
      </c>
      <c r="BP39" s="234"/>
      <c r="BQ39" s="232"/>
      <c r="BR39" s="235" t="str">
        <f>$AR39</f>
        <v>SD</v>
      </c>
      <c r="BS39" s="313" t="e">
        <f t="array" ref="BS39">STDEV(IF(ISNUMBER(BS3:BS32),BS3:BS32))</f>
        <v>#DIV/0!</v>
      </c>
      <c r="BT39" s="313" t="e">
        <f t="array" ref="BT39">STDEV(IF(ISNUMBER(BT3:BT32),BT3:BT32))</f>
        <v>#DIV/0!</v>
      </c>
      <c r="BU39" s="313" t="e">
        <f t="array" ref="BU39">STDEV(IF(ISNUMBER(BU3:BU32),BU3:BU32))</f>
        <v>#DIV/0!</v>
      </c>
      <c r="BV39" s="313" t="e">
        <f t="array" ref="BV39">STDEV(IF(ISNUMBER(BV3:BV32),BV3:BV32))</f>
        <v>#DIV/0!</v>
      </c>
      <c r="BW39" s="234"/>
      <c r="BX39" s="235"/>
      <c r="BY39" s="235" t="str">
        <f>$AR39</f>
        <v>SD</v>
      </c>
      <c r="BZ39" s="313" t="e">
        <f t="array" ref="BZ39">STDEV(IF(ISNUMBER(BZ3:BZ32),BZ3:BZ32))</f>
        <v>#DIV/0!</v>
      </c>
      <c r="CA39" s="313" t="e">
        <f t="array" ref="CA39">STDEV(IF(ISNUMBER(CA3:CA32),CA3:CA32))</f>
        <v>#DIV/0!</v>
      </c>
      <c r="CB39" s="313" t="e">
        <f t="array" ref="CB39">STDEV(IF(ISNUMBER(CB3:CB32),CB3:CB32))</f>
        <v>#DIV/0!</v>
      </c>
      <c r="CC39" s="313" t="e">
        <f t="array" ref="CC39">STDEV(IF(ISNUMBER(CC3:CC32),CC3:CC32))</f>
        <v>#DIV/0!</v>
      </c>
      <c r="CD39" s="234"/>
      <c r="CE39" s="238"/>
      <c r="CF39" s="235" t="str">
        <f>$AR39</f>
        <v>SD</v>
      </c>
      <c r="CG39" s="293" t="e">
        <f t="array" ref="CG39">STDEV(IF(ISNUMBER(CG3:CG32),CG3:CG32))</f>
        <v>#DIV/0!</v>
      </c>
      <c r="CH39" s="293" t="e">
        <f t="array" ref="CH39">STDEV(IF(ISNUMBER(CH3:CH32),CH3:CH32))</f>
        <v>#DIV/0!</v>
      </c>
      <c r="CI39" s="293" t="e">
        <f t="array" ref="CI39">STDEV(IF(ISNUMBER(CI3:CI32),CI3:CI32))</f>
        <v>#DIV/0!</v>
      </c>
      <c r="CJ39" s="293" t="e">
        <f t="array" ref="CJ39">STDEV(IF(ISNUMBER(CJ3:CJ32),CJ3:CJ32))</f>
        <v>#DIV/0!</v>
      </c>
      <c r="CK39" s="234"/>
      <c r="CL39" s="238"/>
      <c r="CM39" s="235" t="str">
        <f>$AR39</f>
        <v>SD</v>
      </c>
      <c r="CN39" s="313" t="e">
        <f t="array" ref="CN39">STDEV(IF(ISNUMBER(CN3:CN32),CN3:CN32))</f>
        <v>#DIV/0!</v>
      </c>
      <c r="CO39" s="313" t="e">
        <f t="array" ref="CO39">STDEV(IF(ISNUMBER(CO3:CO32),CO3:CO32))</f>
        <v>#DIV/0!</v>
      </c>
      <c r="CP39" s="313" t="e">
        <f t="array" ref="CP39">STDEV(IF(ISNUMBER(CP3:CP32),CP3:CP32))</f>
        <v>#DIV/0!</v>
      </c>
      <c r="CQ39" s="313" t="e">
        <f t="array" ref="CQ39">STDEV(IF(ISNUMBER(CQ3:CQ32),CQ3:CQ32))</f>
        <v>#DIV/0!</v>
      </c>
      <c r="CR39" s="234"/>
      <c r="CS39" s="238"/>
      <c r="CT39" s="235" t="str">
        <f>$AR39</f>
        <v>SD</v>
      </c>
      <c r="CU39" s="313" t="e">
        <f t="array" ref="CU39">STDEV(IF(ISNUMBER(CU3:CU32),CU3:CU32))</f>
        <v>#DIV/0!</v>
      </c>
      <c r="CV39" s="313" t="e">
        <f t="array" ref="CV39">STDEV(IF(ISNUMBER(CV3:CV32),CV3:CV32))</f>
        <v>#DIV/0!</v>
      </c>
      <c r="CW39" s="313" t="e">
        <f t="array" ref="CW39">STDEV(IF(ISNUMBER(CW3:CW32),CW3:CW32))</f>
        <v>#DIV/0!</v>
      </c>
      <c r="CX39" s="313" t="e">
        <f t="array" ref="CX39">STDEV(IF(ISNUMBER(CX3:CX32),CX3:CX32))</f>
        <v>#DIV/0!</v>
      </c>
      <c r="CY39" s="236"/>
    </row>
    <row r="40" spans="1:104" ht="13.5" thickBot="1">
      <c r="A40" s="460" t="s">
        <v>68</v>
      </c>
      <c r="B40" s="433" t="str">
        <f>$G$22</f>
        <v>DatLab 7 Template 16-08-02</v>
      </c>
      <c r="C40" s="434"/>
      <c r="D40" s="434"/>
      <c r="E40" s="434"/>
      <c r="F40" s="434"/>
      <c r="G40" s="434"/>
      <c r="H40" s="434"/>
      <c r="I40" s="434"/>
      <c r="J40" s="434"/>
      <c r="K40" s="434"/>
      <c r="L40" s="434"/>
      <c r="M40" s="434"/>
      <c r="N40" s="434"/>
      <c r="O40" s="434"/>
      <c r="P40" s="434"/>
      <c r="Q40" s="434"/>
      <c r="R40" s="434"/>
      <c r="S40" s="434"/>
      <c r="T40" s="434"/>
      <c r="U40" s="435"/>
      <c r="V40" s="435"/>
      <c r="W40" s="435"/>
      <c r="X40" s="435"/>
      <c r="Y40" s="435"/>
      <c r="Z40" s="436"/>
      <c r="AA40" s="437"/>
      <c r="AB40" s="437"/>
      <c r="AC40" s="437"/>
      <c r="AD40" s="437"/>
      <c r="AE40" s="437"/>
      <c r="AF40" s="437"/>
      <c r="AG40" s="437"/>
      <c r="AH40" s="438"/>
      <c r="AI40" s="437"/>
      <c r="AJ40" s="439"/>
      <c r="AK40" s="439"/>
      <c r="AL40" s="439"/>
      <c r="AM40" s="439"/>
      <c r="AN40" s="439"/>
      <c r="AO40" s="440"/>
      <c r="AP40" s="441"/>
      <c r="AQ40" s="442"/>
      <c r="AR40" s="442"/>
      <c r="AS40" s="443"/>
      <c r="AT40" s="443"/>
      <c r="AU40" s="443"/>
      <c r="AV40" s="443"/>
      <c r="AW40" s="444"/>
      <c r="AX40" s="444"/>
      <c r="AY40" s="434"/>
      <c r="AZ40" s="434"/>
      <c r="BA40" s="434"/>
      <c r="BB40" s="434"/>
      <c r="BC40" s="445"/>
      <c r="BD40" s="444"/>
      <c r="BE40" s="444"/>
      <c r="BF40" s="442"/>
      <c r="BG40" s="446"/>
      <c r="BH40" s="446"/>
      <c r="BI40" s="434"/>
      <c r="BJ40" s="444"/>
      <c r="BK40" s="444"/>
      <c r="BL40" s="443"/>
      <c r="BM40" s="443"/>
      <c r="BN40" s="443"/>
      <c r="BO40" s="443"/>
      <c r="BP40" s="434"/>
      <c r="BQ40" s="444"/>
      <c r="BR40" s="444"/>
      <c r="BS40" s="434"/>
      <c r="BT40" s="434"/>
      <c r="BU40" s="434"/>
      <c r="BV40" s="434"/>
      <c r="BW40" s="434"/>
      <c r="BX40" s="444"/>
      <c r="BY40" s="444"/>
      <c r="BZ40" s="434"/>
      <c r="CA40" s="434"/>
      <c r="CB40" s="434"/>
      <c r="CC40" s="434"/>
      <c r="CD40" s="447"/>
      <c r="CE40" s="444"/>
      <c r="CF40" s="444"/>
      <c r="CG40" s="443"/>
      <c r="CH40" s="443"/>
      <c r="CI40" s="443"/>
      <c r="CJ40" s="443"/>
      <c r="CK40" s="434"/>
      <c r="CL40" s="444"/>
      <c r="CM40" s="444"/>
      <c r="CN40" s="434"/>
      <c r="CO40" s="434"/>
      <c r="CP40" s="434"/>
      <c r="CQ40" s="434"/>
      <c r="CR40" s="434"/>
      <c r="CS40" s="444"/>
      <c r="CT40" s="444"/>
      <c r="CU40" s="434"/>
      <c r="CV40" s="434"/>
      <c r="CW40" s="434"/>
      <c r="CX40" s="434"/>
      <c r="CY40" s="445" t="s">
        <v>89</v>
      </c>
    </row>
    <row r="41" spans="1:104">
      <c r="A41" s="331" t="s">
        <v>104</v>
      </c>
      <c r="B41" s="285" t="str">
        <f>AA44</f>
        <v>•</v>
      </c>
      <c r="C41" s="277"/>
      <c r="D41" s="30"/>
      <c r="F41" s="55" t="s">
        <v>16</v>
      </c>
      <c r="G41" s="56">
        <f>AC45</f>
        <v>0</v>
      </c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425"/>
      <c r="AC41" s="110"/>
      <c r="AD41" s="110"/>
      <c r="AE41" s="110"/>
      <c r="AF41" s="110"/>
      <c r="AG41" s="110"/>
      <c r="AH41" s="110"/>
      <c r="AI41" s="180" t="s">
        <v>65</v>
      </c>
      <c r="AJ41" s="485" t="str">
        <f>AJ$1</f>
        <v>R</v>
      </c>
      <c r="AK41" s="31" t="str">
        <f t="shared" ref="AK41:AM41" si="79">AK$1</f>
        <v>1Omy</v>
      </c>
      <c r="AL41" s="32" t="str">
        <f t="shared" si="79"/>
        <v>2U</v>
      </c>
      <c r="AM41" s="33" t="str">
        <f t="shared" si="79"/>
        <v>3Ama</v>
      </c>
      <c r="AN41" s="133"/>
      <c r="AO41" s="181"/>
      <c r="AP41" s="74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8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3"/>
      <c r="BR41" s="143"/>
      <c r="BS41" s="143"/>
      <c r="BT41" s="143"/>
      <c r="BU41" s="143"/>
      <c r="BV41" s="143"/>
      <c r="BW41" s="14"/>
      <c r="BY41" s="143"/>
      <c r="BZ41" s="143"/>
      <c r="CA41" s="143"/>
      <c r="CB41" s="143"/>
      <c r="CC41" s="143"/>
      <c r="CD41" s="13"/>
      <c r="CF41" s="143"/>
      <c r="CG41" s="143"/>
      <c r="CH41" s="143"/>
      <c r="CI41" s="143"/>
      <c r="CJ41" s="143"/>
      <c r="CK41" s="13"/>
      <c r="CM41" s="143"/>
      <c r="CN41" s="143"/>
      <c r="CO41" s="143"/>
      <c r="CP41" s="143"/>
      <c r="CQ41" s="143"/>
      <c r="CR41" s="13"/>
      <c r="CT41" s="143"/>
      <c r="CU41" s="143"/>
      <c r="CV41" s="143"/>
      <c r="CW41" s="143"/>
      <c r="CX41" s="143"/>
      <c r="CY41" s="13"/>
    </row>
    <row r="42" spans="1:104">
      <c r="A42" s="452" t="str">
        <f>E42</f>
        <v/>
      </c>
      <c r="B42" s="286" t="s">
        <v>26</v>
      </c>
      <c r="C42" s="88">
        <f>AB47</f>
        <v>0</v>
      </c>
      <c r="D42" s="88">
        <f>AB49</f>
        <v>0</v>
      </c>
      <c r="E42" s="278" t="str">
        <f>IF(ISNUMBER(AB50),AB50+0.01*AB51,"")</f>
        <v/>
      </c>
      <c r="F42" s="279" t="s">
        <v>10</v>
      </c>
      <c r="G42" s="98">
        <f>AE53</f>
        <v>-2</v>
      </c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240" t="str">
        <f>$E42</f>
        <v/>
      </c>
      <c r="AA42" s="176"/>
      <c r="AB42" s="176"/>
      <c r="AC42" s="176"/>
      <c r="AD42" s="176"/>
      <c r="AE42" s="176"/>
      <c r="AF42" s="176"/>
      <c r="AG42" s="176"/>
      <c r="AH42" s="57" t="s">
        <v>215</v>
      </c>
      <c r="AI42" s="58" t="s">
        <v>12</v>
      </c>
      <c r="AJ42" s="182">
        <f>AJ46</f>
        <v>0</v>
      </c>
      <c r="AK42" s="182">
        <f t="shared" ref="AK42:AM42" si="80">AK46</f>
        <v>0</v>
      </c>
      <c r="AL42" s="182">
        <f t="shared" si="80"/>
        <v>0</v>
      </c>
      <c r="AM42" s="182">
        <f t="shared" si="80"/>
        <v>0</v>
      </c>
      <c r="AN42" s="133"/>
      <c r="AO42" s="181"/>
      <c r="AP42" s="74"/>
      <c r="AQ42" s="142"/>
      <c r="AR42" s="142"/>
      <c r="AS42" s="135"/>
      <c r="AT42" s="135"/>
      <c r="AU42" s="135"/>
      <c r="AV42" s="135"/>
      <c r="AW42" s="127"/>
      <c r="AX42" s="127"/>
      <c r="AY42" s="133"/>
      <c r="AZ42" s="133"/>
      <c r="BA42" s="133"/>
      <c r="BB42" s="133"/>
      <c r="BC42" s="166"/>
      <c r="BD42" s="127"/>
      <c r="BE42" s="127"/>
      <c r="BF42" s="142"/>
      <c r="BG42" s="183"/>
      <c r="BH42" s="183"/>
      <c r="BI42" s="133"/>
      <c r="BJ42" s="127"/>
      <c r="BK42" s="127"/>
      <c r="BL42" s="135"/>
      <c r="BM42" s="135"/>
      <c r="BN42" s="135"/>
      <c r="BO42" s="135"/>
      <c r="BP42" s="14"/>
      <c r="BQ42" s="127"/>
      <c r="BR42" s="127"/>
      <c r="BS42" s="133"/>
      <c r="BT42" s="133"/>
      <c r="BU42" s="133"/>
      <c r="BV42" s="133"/>
      <c r="BW42" s="14"/>
      <c r="BX42" s="127"/>
      <c r="BY42" s="127"/>
      <c r="BZ42" s="133"/>
      <c r="CA42" s="133"/>
      <c r="CB42" s="133"/>
      <c r="CC42" s="133"/>
      <c r="CD42" s="13"/>
      <c r="CE42" s="127"/>
      <c r="CF42" s="127"/>
      <c r="CG42" s="135"/>
      <c r="CH42" s="135"/>
      <c r="CI42" s="135"/>
      <c r="CJ42" s="135"/>
      <c r="CK42" s="14"/>
      <c r="CL42" s="127"/>
      <c r="CM42" s="127"/>
      <c r="CN42" s="133"/>
      <c r="CO42" s="133"/>
      <c r="CP42" s="133"/>
      <c r="CQ42" s="133"/>
      <c r="CR42" s="14"/>
      <c r="CS42" s="127"/>
      <c r="CT42" s="127"/>
      <c r="CU42" s="133"/>
      <c r="CV42" s="133"/>
      <c r="CW42" s="133"/>
      <c r="CX42" s="133"/>
      <c r="CY42" s="14"/>
    </row>
    <row r="43" spans="1:104" ht="13.5" thickBot="1">
      <c r="A43" s="457" t="s">
        <v>84</v>
      </c>
      <c r="B43" s="280">
        <f>AB48</f>
        <v>0</v>
      </c>
      <c r="C43" s="281" t="s">
        <v>35</v>
      </c>
      <c r="D43" s="281" t="s">
        <v>181</v>
      </c>
      <c r="E43" s="22">
        <f>E44/G44</f>
        <v>0</v>
      </c>
      <c r="F43" s="279" t="s">
        <v>11</v>
      </c>
      <c r="G43" s="99">
        <f>AE54</f>
        <v>2.5000000000000001E-2</v>
      </c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463" t="s">
        <v>80</v>
      </c>
      <c r="AA43" s="133" t="s">
        <v>83</v>
      </c>
      <c r="AB43" s="51"/>
      <c r="AC43" s="110" t="str">
        <f>$G$3</f>
        <v>DatLab 7</v>
      </c>
      <c r="AD43" s="51"/>
      <c r="AE43" s="51"/>
      <c r="AF43" s="96"/>
      <c r="AG43" s="51"/>
      <c r="AH43" s="59" t="s">
        <v>8</v>
      </c>
      <c r="AI43" s="59" t="s">
        <v>183</v>
      </c>
      <c r="AJ43" s="60">
        <f>$E43-($E43*AJ42/1000)/2</f>
        <v>0</v>
      </c>
      <c r="AK43" s="60">
        <f>$E43-($E43*(SUM(AJ42:AK42))/1000)/2</f>
        <v>0</v>
      </c>
      <c r="AL43" s="60">
        <f>$E43-($E43*(SUM(AJ42:AL42))/1000)/2</f>
        <v>0</v>
      </c>
      <c r="AM43" s="60">
        <f>$E43-($E43*(SUM(AJ42:AM42))/1000)/2</f>
        <v>0</v>
      </c>
      <c r="AN43" s="133"/>
      <c r="AO43" s="181"/>
      <c r="AP43" s="74"/>
      <c r="AQ43" s="142"/>
      <c r="AR43" s="142"/>
      <c r="AS43" s="135"/>
      <c r="AT43" s="135"/>
      <c r="AU43" s="135"/>
      <c r="AV43" s="135"/>
      <c r="AW43" s="127"/>
      <c r="AX43" s="127"/>
      <c r="AY43" s="133"/>
      <c r="AZ43" s="133"/>
      <c r="BA43" s="133"/>
      <c r="BB43" s="133"/>
      <c r="BC43" s="166"/>
      <c r="BD43" s="127"/>
      <c r="BE43" s="127"/>
      <c r="BF43" s="142"/>
      <c r="BG43" s="183"/>
      <c r="BH43" s="183"/>
      <c r="BI43" s="133"/>
      <c r="BJ43" s="127"/>
      <c r="BK43" s="127"/>
      <c r="BL43" s="135"/>
      <c r="BM43" s="135"/>
      <c r="BN43" s="135"/>
      <c r="BO43" s="135"/>
      <c r="BP43" s="14"/>
      <c r="BQ43" s="127"/>
      <c r="BR43" s="127"/>
      <c r="BS43" s="133"/>
      <c r="BT43" s="133"/>
      <c r="BU43" s="133"/>
      <c r="BV43" s="133"/>
      <c r="BW43" s="14"/>
      <c r="BX43" s="127"/>
      <c r="BY43" s="127"/>
      <c r="BZ43" s="133"/>
      <c r="CA43" s="133"/>
      <c r="CB43" s="133"/>
      <c r="CC43" s="133"/>
      <c r="CD43" s="13"/>
      <c r="CE43" s="127"/>
      <c r="CF43" s="127"/>
      <c r="CG43" s="135"/>
      <c r="CH43" s="135"/>
      <c r="CI43" s="135"/>
      <c r="CJ43" s="135"/>
      <c r="CK43" s="14"/>
      <c r="CL43" s="127"/>
      <c r="CM43" s="127"/>
      <c r="CN43" s="133"/>
      <c r="CO43" s="133"/>
      <c r="CP43" s="133"/>
      <c r="CQ43" s="133"/>
      <c r="CR43" s="14"/>
      <c r="CS43" s="127"/>
      <c r="CT43" s="127"/>
      <c r="CU43" s="133"/>
      <c r="CV43" s="133"/>
      <c r="CW43" s="133"/>
      <c r="CX43" s="133"/>
      <c r="CY43" s="14"/>
      <c r="CZ43" s="10" t="s">
        <v>9</v>
      </c>
    </row>
    <row r="44" spans="1:104" ht="14.25" thickTop="1" thickBot="1">
      <c r="A44" s="184"/>
      <c r="B44" s="282">
        <f>AB46</f>
        <v>0</v>
      </c>
      <c r="C44" s="283" t="s">
        <v>7</v>
      </c>
      <c r="D44" s="283" t="s">
        <v>182</v>
      </c>
      <c r="E44" s="100">
        <f>AB53</f>
        <v>0</v>
      </c>
      <c r="F44" s="284" t="s">
        <v>36</v>
      </c>
      <c r="G44" s="62">
        <f>AB54</f>
        <v>2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241" t="s">
        <v>33</v>
      </c>
      <c r="AA44" s="211" t="s">
        <v>177</v>
      </c>
      <c r="AB44" s="242"/>
      <c r="AC44" s="242"/>
      <c r="AD44" s="242"/>
      <c r="AE44" s="242"/>
      <c r="AF44" s="243"/>
      <c r="AG44" s="117"/>
      <c r="AH44" s="117"/>
      <c r="AI44" s="117"/>
      <c r="AJ44" s="117"/>
      <c r="AK44" s="117"/>
      <c r="AL44" s="117"/>
      <c r="AM44" s="117"/>
      <c r="AP44" s="74"/>
      <c r="AS44" s="135"/>
      <c r="AT44" s="135"/>
      <c r="AU44" s="135"/>
      <c r="AV44" s="135"/>
      <c r="BC44" s="166"/>
      <c r="BD44" s="127"/>
      <c r="BE44" s="127"/>
      <c r="BF44" s="142"/>
      <c r="BG44" s="183"/>
      <c r="BH44" s="183"/>
      <c r="BI44" s="133"/>
      <c r="BJ44" s="127"/>
      <c r="BK44" s="127"/>
      <c r="BL44" s="135"/>
      <c r="BM44" s="135"/>
      <c r="BN44" s="135"/>
      <c r="BO44" s="135"/>
      <c r="BP44" s="14"/>
      <c r="BQ44" s="127"/>
      <c r="BR44" s="127"/>
      <c r="BS44" s="133"/>
      <c r="BT44" s="133"/>
      <c r="BU44" s="133"/>
      <c r="BV44" s="133"/>
      <c r="BW44" s="14"/>
      <c r="BX44" s="127"/>
      <c r="BY44" s="127"/>
      <c r="BZ44" s="133"/>
      <c r="CA44" s="133"/>
      <c r="CB44" s="133"/>
      <c r="CC44" s="133"/>
      <c r="CD44" s="13"/>
      <c r="CE44" s="127"/>
      <c r="CF44" s="127"/>
      <c r="CG44" s="135"/>
      <c r="CH44" s="135"/>
      <c r="CI44" s="135"/>
      <c r="CJ44" s="135"/>
      <c r="CK44" s="14"/>
      <c r="CL44" s="127"/>
      <c r="CM44" s="127"/>
      <c r="CN44" s="133"/>
      <c r="CO44" s="133"/>
      <c r="CP44" s="133"/>
      <c r="CQ44" s="133"/>
      <c r="CR44" s="14"/>
      <c r="CS44" s="127"/>
      <c r="CT44" s="127"/>
      <c r="CU44" s="133"/>
      <c r="CV44" s="133"/>
      <c r="CW44" s="133"/>
      <c r="CX44" s="133"/>
      <c r="CY44" s="14"/>
      <c r="CZ44" s="101" t="s">
        <v>66</v>
      </c>
    </row>
    <row r="45" spans="1:104" ht="13.5" thickBot="1">
      <c r="A45" s="83" t="s">
        <v>69</v>
      </c>
      <c r="B45" s="411"/>
      <c r="C45" s="134"/>
      <c r="D45" s="307"/>
      <c r="E45" s="307"/>
      <c r="F45" s="469" t="s">
        <v>166</v>
      </c>
      <c r="G45" s="469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AA45" s="269"/>
      <c r="AB45" s="244" t="s">
        <v>56</v>
      </c>
      <c r="AC45" s="245"/>
      <c r="AD45" s="246" t="s">
        <v>37</v>
      </c>
      <c r="AE45" s="247" t="s">
        <v>38</v>
      </c>
      <c r="AF45" s="248"/>
      <c r="AG45" s="102"/>
      <c r="AH45" s="15"/>
      <c r="AI45" s="15"/>
      <c r="AJ45" s="485"/>
      <c r="AK45" s="31"/>
      <c r="AL45" s="32"/>
      <c r="AM45" s="33"/>
      <c r="AN45" s="133"/>
      <c r="AO45" s="181"/>
      <c r="AP45" s="74"/>
      <c r="AS45" s="135"/>
      <c r="AT45" s="135"/>
      <c r="AU45" s="135"/>
      <c r="AV45" s="135"/>
      <c r="AW45" s="127"/>
      <c r="AX45" s="127"/>
      <c r="AY45" s="133"/>
      <c r="AZ45" s="133"/>
      <c r="BA45" s="133"/>
      <c r="BB45" s="133"/>
      <c r="BC45" s="166"/>
      <c r="BD45" s="127"/>
      <c r="BE45" s="127"/>
      <c r="BF45" s="142"/>
      <c r="BG45" s="183"/>
      <c r="BH45" s="183"/>
      <c r="BI45" s="133"/>
      <c r="BJ45" s="127"/>
      <c r="BK45" s="127"/>
      <c r="BL45" s="135"/>
      <c r="BM45" s="135"/>
      <c r="BN45" s="135"/>
      <c r="BO45" s="135"/>
      <c r="BP45" s="14"/>
      <c r="BQ45" s="127"/>
      <c r="BR45" s="127"/>
      <c r="BS45" s="133"/>
      <c r="BT45" s="133"/>
      <c r="BU45" s="133"/>
      <c r="BV45" s="133"/>
      <c r="BW45" s="14"/>
      <c r="BX45" s="127"/>
      <c r="BY45" s="127"/>
      <c r="BZ45" s="133"/>
      <c r="CA45" s="133"/>
      <c r="CB45" s="133"/>
      <c r="CC45" s="133"/>
      <c r="CD45" s="13"/>
      <c r="CE45" s="127"/>
      <c r="CF45" s="127"/>
      <c r="CG45" s="135"/>
      <c r="CH45" s="135"/>
      <c r="CI45" s="135"/>
      <c r="CJ45" s="135"/>
      <c r="CK45" s="14"/>
      <c r="CL45" s="127"/>
      <c r="CM45" s="127"/>
      <c r="CN45" s="133"/>
      <c r="CO45" s="133"/>
      <c r="CP45" s="133"/>
      <c r="CQ45" s="133"/>
      <c r="CR45" s="14"/>
      <c r="CS45" s="127"/>
      <c r="CT45" s="127"/>
      <c r="CU45" s="133"/>
      <c r="CV45" s="133"/>
      <c r="CW45" s="133"/>
      <c r="CX45" s="133"/>
      <c r="CY45" s="14"/>
    </row>
    <row r="46" spans="1:104">
      <c r="A46" s="9" t="s">
        <v>70</v>
      </c>
      <c r="B46" s="83"/>
      <c r="C46" s="13"/>
      <c r="D46" s="185"/>
      <c r="E46" s="8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26"/>
      <c r="AA46" s="270" t="s">
        <v>39</v>
      </c>
      <c r="AB46" s="249"/>
      <c r="AC46" s="250"/>
      <c r="AD46" s="251" t="s">
        <v>40</v>
      </c>
      <c r="AE46" s="247"/>
      <c r="AF46" s="252"/>
      <c r="AG46" s="102"/>
      <c r="AH46" s="186"/>
      <c r="AI46" s="186"/>
      <c r="AJ46" s="133"/>
      <c r="AK46" s="133"/>
      <c r="AL46" s="133"/>
      <c r="AM46" s="133"/>
      <c r="AN46" s="133"/>
      <c r="AO46" s="181"/>
      <c r="AP46" s="74"/>
      <c r="AQ46" s="64" t="s">
        <v>17</v>
      </c>
      <c r="AR46" s="187"/>
      <c r="AS46" s="135"/>
      <c r="AT46" s="135"/>
      <c r="AU46" s="135"/>
      <c r="AV46" s="135"/>
      <c r="AW46" s="127"/>
      <c r="AX46" s="127"/>
      <c r="AY46" s="133"/>
      <c r="AZ46" s="133"/>
      <c r="BA46" s="133"/>
      <c r="BB46" s="133"/>
      <c r="BC46" s="166"/>
      <c r="BD46" s="127"/>
      <c r="BE46" s="127"/>
      <c r="BF46" s="142"/>
      <c r="BG46" s="183"/>
      <c r="BH46" s="183"/>
      <c r="BI46" s="133"/>
      <c r="BJ46" s="127"/>
      <c r="BK46" s="127"/>
      <c r="BL46" s="135"/>
      <c r="BM46" s="135"/>
      <c r="BN46" s="135"/>
      <c r="BO46" s="135"/>
      <c r="BP46" s="14"/>
      <c r="BQ46" s="127"/>
      <c r="BR46" s="127"/>
      <c r="BS46" s="133"/>
      <c r="BT46" s="133"/>
      <c r="BU46" s="133"/>
      <c r="BV46" s="133"/>
      <c r="BW46" s="14"/>
      <c r="BX46" s="127"/>
      <c r="BY46" s="127"/>
      <c r="BZ46" s="133"/>
      <c r="CA46" s="133"/>
      <c r="CB46" s="133"/>
      <c r="CC46" s="133"/>
      <c r="CD46" s="13"/>
      <c r="CE46" s="127"/>
      <c r="CF46" s="127"/>
      <c r="CG46" s="135"/>
      <c r="CH46" s="135"/>
      <c r="CI46" s="135"/>
      <c r="CJ46" s="135"/>
      <c r="CK46" s="14"/>
      <c r="CL46" s="127"/>
      <c r="CM46" s="127"/>
      <c r="CN46" s="133"/>
      <c r="CO46" s="133"/>
      <c r="CP46" s="133"/>
      <c r="CQ46" s="133"/>
      <c r="CR46" s="14"/>
      <c r="CS46" s="127"/>
      <c r="CT46" s="127"/>
      <c r="CU46" s="133"/>
      <c r="CV46" s="133"/>
      <c r="CW46" s="133"/>
      <c r="CX46" s="133"/>
      <c r="CY46" s="14"/>
    </row>
    <row r="47" spans="1:104" ht="13.5" thickBot="1">
      <c r="A47" s="83"/>
      <c r="B47" s="83"/>
      <c r="C47" s="83"/>
      <c r="D47" s="85"/>
      <c r="E47" s="84"/>
      <c r="F47" s="86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26"/>
      <c r="AA47" s="271" t="s">
        <v>41</v>
      </c>
      <c r="AB47" s="253"/>
      <c r="AC47" s="254"/>
      <c r="AD47" s="158" t="s">
        <v>42</v>
      </c>
      <c r="AE47" s="117"/>
      <c r="AF47" s="255"/>
      <c r="AG47" s="14"/>
      <c r="AH47" s="186"/>
      <c r="AI47" s="186"/>
      <c r="AJ47" s="188"/>
      <c r="AK47" s="188"/>
      <c r="AL47" s="188"/>
      <c r="AM47" s="188"/>
      <c r="AN47" s="133"/>
      <c r="AO47" s="181"/>
      <c r="AP47" s="74"/>
      <c r="AQ47" s="65" t="s">
        <v>43</v>
      </c>
      <c r="AR47" s="66"/>
      <c r="AS47" s="135"/>
      <c r="AT47" s="135"/>
      <c r="AU47" s="135"/>
      <c r="AV47" s="135"/>
      <c r="AW47" s="127"/>
      <c r="AX47" s="127"/>
      <c r="AY47" s="133"/>
      <c r="AZ47" s="133"/>
      <c r="BA47" s="133"/>
      <c r="BB47" s="133"/>
      <c r="BC47" s="166"/>
      <c r="BD47" s="127"/>
      <c r="BE47" s="127"/>
      <c r="BF47" s="142"/>
      <c r="BG47" s="183"/>
      <c r="BH47" s="183"/>
      <c r="BI47" s="133"/>
      <c r="BJ47" s="127"/>
      <c r="BK47" s="127"/>
      <c r="BL47" s="135"/>
      <c r="BM47" s="135"/>
      <c r="BN47" s="135"/>
      <c r="BO47" s="135"/>
      <c r="BP47" s="14"/>
      <c r="BQ47" s="127"/>
      <c r="BR47" s="127"/>
      <c r="BS47" s="133"/>
      <c r="BT47" s="133"/>
      <c r="BU47" s="133"/>
      <c r="BV47" s="133"/>
      <c r="BW47" s="14"/>
      <c r="BX47" s="127"/>
      <c r="BY47" s="127"/>
      <c r="BZ47" s="133"/>
      <c r="CA47" s="133"/>
      <c r="CB47" s="133"/>
      <c r="CC47" s="133"/>
      <c r="CD47" s="13"/>
      <c r="CE47" s="127"/>
      <c r="CF47" s="127"/>
      <c r="CG47" s="135"/>
      <c r="CH47" s="135"/>
      <c r="CI47" s="135"/>
      <c r="CJ47" s="135"/>
      <c r="CK47" s="14"/>
      <c r="CL47" s="127"/>
      <c r="CM47" s="127"/>
      <c r="CN47" s="133"/>
      <c r="CO47" s="133"/>
      <c r="CP47" s="133"/>
      <c r="CQ47" s="133"/>
      <c r="CR47" s="14"/>
      <c r="CS47" s="127"/>
      <c r="CT47" s="127"/>
      <c r="CU47" s="133"/>
      <c r="CV47" s="133"/>
      <c r="CW47" s="133"/>
      <c r="CX47" s="133"/>
      <c r="CY47" s="14"/>
    </row>
    <row r="48" spans="1:104">
      <c r="A48" s="83"/>
      <c r="B48" s="83"/>
      <c r="C48" s="83"/>
      <c r="D48" s="85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26"/>
      <c r="AA48" s="271" t="s">
        <v>120</v>
      </c>
      <c r="AB48" s="253"/>
      <c r="AC48" s="254"/>
      <c r="AD48" s="158" t="s">
        <v>44</v>
      </c>
      <c r="AE48" s="117"/>
      <c r="AF48" s="255"/>
      <c r="AG48" s="14"/>
      <c r="AH48" s="186"/>
      <c r="AI48" s="188"/>
      <c r="AJ48" s="188"/>
      <c r="AK48" s="188"/>
      <c r="AL48" s="188"/>
      <c r="AM48" s="188"/>
      <c r="AP48" s="74"/>
      <c r="AQ48" s="67" t="s">
        <v>188</v>
      </c>
      <c r="AR48" s="68" t="s">
        <v>189</v>
      </c>
      <c r="AS48" s="135"/>
      <c r="AT48" s="135"/>
      <c r="AU48" s="135"/>
      <c r="AV48" s="135"/>
      <c r="AW48" s="127"/>
      <c r="AX48" s="127"/>
      <c r="AY48" s="133"/>
      <c r="AZ48" s="133"/>
      <c r="BA48" s="133"/>
      <c r="BB48" s="133"/>
      <c r="BC48" s="166"/>
      <c r="BD48" s="127"/>
      <c r="BE48" s="127"/>
      <c r="BF48" s="142"/>
      <c r="BG48" s="183"/>
      <c r="BH48" s="183"/>
      <c r="BI48" s="133"/>
      <c r="BJ48" s="127"/>
      <c r="BK48" s="127"/>
      <c r="BL48" s="135"/>
      <c r="BM48" s="135"/>
      <c r="BN48" s="135"/>
      <c r="BO48" s="135"/>
      <c r="BP48" s="14"/>
      <c r="BQ48" s="127"/>
      <c r="BR48" s="127"/>
      <c r="BS48" s="133"/>
      <c r="BT48" s="133"/>
      <c r="BU48" s="133"/>
      <c r="BV48" s="133"/>
      <c r="BW48" s="14"/>
      <c r="BX48" s="127"/>
      <c r="BY48" s="127"/>
      <c r="BZ48" s="133"/>
      <c r="CA48" s="133"/>
      <c r="CB48" s="133"/>
      <c r="CC48" s="133"/>
      <c r="CD48" s="13"/>
      <c r="CE48" s="127"/>
      <c r="CF48" s="127"/>
      <c r="CG48" s="135"/>
      <c r="CH48" s="135"/>
      <c r="CI48" s="135"/>
      <c r="CJ48" s="135"/>
      <c r="CK48" s="14"/>
      <c r="CL48" s="127"/>
      <c r="CM48" s="127"/>
      <c r="CN48" s="133"/>
      <c r="CO48" s="133"/>
      <c r="CP48" s="133"/>
      <c r="CQ48" s="133"/>
      <c r="CR48" s="14"/>
      <c r="CS48" s="127"/>
      <c r="CT48" s="127"/>
      <c r="CU48" s="133"/>
      <c r="CV48" s="133"/>
      <c r="CW48" s="133"/>
      <c r="CX48" s="133"/>
      <c r="CY48" s="14"/>
    </row>
    <row r="49" spans="1:104" ht="13.5" thickBot="1">
      <c r="A49" s="83"/>
      <c r="B49" s="83"/>
      <c r="C49" s="83"/>
      <c r="D49" s="83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26"/>
      <c r="AA49" s="271" t="s">
        <v>28</v>
      </c>
      <c r="AB49" s="197"/>
      <c r="AC49" s="254"/>
      <c r="AD49" s="158" t="s">
        <v>45</v>
      </c>
      <c r="AE49" s="117"/>
      <c r="AF49" s="255"/>
      <c r="AG49" s="177"/>
      <c r="AH49" s="189"/>
      <c r="AI49" s="190"/>
      <c r="AJ49" s="189"/>
      <c r="AK49" s="189"/>
      <c r="AL49" s="189"/>
      <c r="AM49" s="189"/>
      <c r="AP49" s="74"/>
      <c r="AQ49" s="69" t="str">
        <f>BN51</f>
        <v/>
      </c>
      <c r="AR49" s="70" t="str">
        <f>BO51</f>
        <v/>
      </c>
      <c r="AS49" s="135"/>
      <c r="AT49" s="135"/>
      <c r="AU49" s="135"/>
      <c r="AV49" s="135"/>
      <c r="AW49" s="127"/>
      <c r="AX49" s="127"/>
      <c r="AY49" s="133"/>
      <c r="AZ49" s="133"/>
      <c r="BA49" s="133"/>
      <c r="BB49" s="133"/>
      <c r="BC49" s="166"/>
      <c r="BD49" s="127"/>
      <c r="BE49" s="127"/>
      <c r="BF49" s="142"/>
      <c r="BG49" s="183"/>
      <c r="BH49" s="183"/>
      <c r="BI49" s="133"/>
      <c r="BJ49" s="127"/>
      <c r="BK49" s="127"/>
      <c r="BL49" s="135"/>
      <c r="BM49" s="135"/>
      <c r="BN49" s="135"/>
      <c r="BO49" s="135"/>
      <c r="BP49" s="14"/>
      <c r="BQ49" s="127"/>
      <c r="BR49" s="127"/>
      <c r="BS49" s="133"/>
      <c r="BT49" s="133"/>
      <c r="BU49" s="133"/>
      <c r="BV49" s="133"/>
      <c r="BW49" s="14"/>
      <c r="BX49" s="127"/>
      <c r="BY49" s="127"/>
      <c r="BZ49" s="133"/>
      <c r="CA49" s="133"/>
      <c r="CB49" s="133"/>
      <c r="CC49" s="133"/>
      <c r="CD49" s="13"/>
      <c r="CE49" s="127"/>
      <c r="CF49" s="127"/>
      <c r="CG49" s="135"/>
      <c r="CH49" s="135"/>
      <c r="CI49" s="135"/>
      <c r="CJ49" s="135"/>
      <c r="CK49" s="14"/>
      <c r="CL49" s="127"/>
      <c r="CM49" s="127"/>
      <c r="CN49" s="133"/>
      <c r="CO49" s="133"/>
      <c r="CP49" s="133"/>
      <c r="CQ49" s="133"/>
      <c r="CR49" s="14"/>
      <c r="CS49" s="127"/>
      <c r="CT49" s="127"/>
      <c r="CU49" s="133"/>
      <c r="CV49" s="133"/>
      <c r="CW49" s="133"/>
      <c r="CX49" s="133"/>
      <c r="CY49" s="14"/>
    </row>
    <row r="50" spans="1:104">
      <c r="A50" s="83"/>
      <c r="B50" s="87"/>
      <c r="C50" s="87"/>
      <c r="D50" s="87"/>
      <c r="E50" s="145"/>
      <c r="F50" s="145"/>
      <c r="G50" s="87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6"/>
      <c r="AA50" s="271" t="s">
        <v>46</v>
      </c>
      <c r="AB50" s="256"/>
      <c r="AC50" s="254"/>
      <c r="AD50" s="158" t="s">
        <v>47</v>
      </c>
      <c r="AE50" s="117"/>
      <c r="AF50" s="255"/>
      <c r="AG50" s="103"/>
      <c r="AH50" s="104"/>
      <c r="AI50" s="16"/>
      <c r="AJ50" s="71"/>
      <c r="AK50" s="71"/>
      <c r="AL50" s="71"/>
      <c r="AM50" s="71"/>
      <c r="AP50" s="454"/>
      <c r="AQ50" s="113" t="s">
        <v>14</v>
      </c>
      <c r="AR50" s="113" t="s">
        <v>13</v>
      </c>
      <c r="AS50" s="485" t="str">
        <f>AS$1</f>
        <v>R</v>
      </c>
      <c r="AT50" s="31" t="str">
        <f t="shared" ref="AT50:AV50" si="81">AT$1</f>
        <v>1Omy</v>
      </c>
      <c r="AU50" s="32" t="str">
        <f t="shared" si="81"/>
        <v>2U</v>
      </c>
      <c r="AV50" s="33" t="str">
        <f t="shared" si="81"/>
        <v>3Ama</v>
      </c>
      <c r="AW50" s="113" t="str">
        <f>AQ50</f>
        <v>Quantity</v>
      </c>
      <c r="AX50" s="113" t="str">
        <f>AR50</f>
        <v>Units</v>
      </c>
      <c r="AY50" s="485">
        <f>AJ45</f>
        <v>0</v>
      </c>
      <c r="AZ50" s="31">
        <f>AK45</f>
        <v>0</v>
      </c>
      <c r="BA50" s="32">
        <f>AL45</f>
        <v>0</v>
      </c>
      <c r="BB50" s="33">
        <f>AM45</f>
        <v>0</v>
      </c>
      <c r="BC50" s="166"/>
      <c r="BD50" s="34" t="s">
        <v>27</v>
      </c>
      <c r="BE50" s="34" t="s">
        <v>28</v>
      </c>
      <c r="BF50" s="35" t="s">
        <v>120</v>
      </c>
      <c r="BG50" s="72" t="s">
        <v>26</v>
      </c>
      <c r="BH50" s="72"/>
      <c r="BI50" s="36" t="s">
        <v>7</v>
      </c>
      <c r="BJ50" s="113" t="str">
        <f>$AQ50</f>
        <v>Quantity</v>
      </c>
      <c r="BK50" s="113" t="str">
        <f>$AR50</f>
        <v>Units</v>
      </c>
      <c r="BL50" s="485" t="str">
        <f>BL$1</f>
        <v>R</v>
      </c>
      <c r="BM50" s="31" t="str">
        <f t="shared" ref="BM50:BO50" si="82">BM$1</f>
        <v>1Omy</v>
      </c>
      <c r="BN50" s="32" t="str">
        <f t="shared" si="82"/>
        <v>2U</v>
      </c>
      <c r="BO50" s="33" t="str">
        <f t="shared" si="82"/>
        <v>3Ama</v>
      </c>
      <c r="BP50" s="191"/>
      <c r="BQ50" s="113" t="str">
        <f>$AQ50</f>
        <v>Quantity</v>
      </c>
      <c r="BR50" s="113" t="str">
        <f>$AR50</f>
        <v>Units</v>
      </c>
      <c r="BS50" s="485" t="str">
        <f>BS$1</f>
        <v>R</v>
      </c>
      <c r="BT50" s="31" t="str">
        <f t="shared" ref="BT50:BV50" si="83">BT$1</f>
        <v>1Omy</v>
      </c>
      <c r="BU50" s="32" t="str">
        <f t="shared" si="83"/>
        <v>2U</v>
      </c>
      <c r="BV50" s="33" t="str">
        <f t="shared" si="83"/>
        <v>3Ama</v>
      </c>
      <c r="BW50" s="191"/>
      <c r="BX50" s="113" t="str">
        <f>$AQ50</f>
        <v>Quantity</v>
      </c>
      <c r="BY50" s="113" t="str">
        <f>$AR50</f>
        <v>Units</v>
      </c>
      <c r="BZ50" s="485" t="str">
        <f>BZ$1</f>
        <v>1-R/U</v>
      </c>
      <c r="CA50" s="31" t="str">
        <f t="shared" ref="CA50:CC50" si="84">CA$1</f>
        <v>1-Omy/R</v>
      </c>
      <c r="CB50" s="32" t="str">
        <f t="shared" si="84"/>
        <v>1-Omy/U</v>
      </c>
      <c r="CC50" s="33" t="str">
        <f t="shared" si="84"/>
        <v>1-ROX/U</v>
      </c>
      <c r="CD50" s="191"/>
      <c r="CE50" s="113" t="str">
        <f>$AQ50</f>
        <v>Quantity</v>
      </c>
      <c r="CF50" s="113" t="str">
        <f>$AR50</f>
        <v>Units</v>
      </c>
      <c r="CG50" s="485" t="str">
        <f>CG$1</f>
        <v>R</v>
      </c>
      <c r="CH50" s="31" t="str">
        <f t="shared" ref="CH50:CJ50" si="85">CH$1</f>
        <v>1Omy</v>
      </c>
      <c r="CI50" s="32" t="str">
        <f t="shared" si="85"/>
        <v>2U</v>
      </c>
      <c r="CJ50" s="33" t="str">
        <f t="shared" si="85"/>
        <v>3Ama</v>
      </c>
      <c r="CK50" s="191"/>
      <c r="CL50" s="113" t="str">
        <f>$AQ50</f>
        <v>Quantity</v>
      </c>
      <c r="CM50" s="113" t="str">
        <f>$AR50</f>
        <v>Units</v>
      </c>
      <c r="CN50" s="485" t="str">
        <f>CN$1</f>
        <v>R</v>
      </c>
      <c r="CO50" s="31" t="str">
        <f t="shared" ref="CO50:CQ50" si="86">CO$1</f>
        <v>1Omy</v>
      </c>
      <c r="CP50" s="32" t="str">
        <f t="shared" si="86"/>
        <v>2U</v>
      </c>
      <c r="CQ50" s="33" t="str">
        <f t="shared" si="86"/>
        <v>3Ama</v>
      </c>
      <c r="CR50" s="191"/>
      <c r="CS50" s="113" t="str">
        <f>$AQ50</f>
        <v>Quantity</v>
      </c>
      <c r="CT50" s="113" t="str">
        <f>$AR50</f>
        <v>Units</v>
      </c>
      <c r="CU50" s="485" t="str">
        <f>CU$1</f>
        <v>1-R/U</v>
      </c>
      <c r="CV50" s="31" t="str">
        <f t="shared" ref="CV50:CX50" si="87">CV$1</f>
        <v>1-Omy/R</v>
      </c>
      <c r="CW50" s="32" t="str">
        <f t="shared" si="87"/>
        <v>1-Omy/U</v>
      </c>
      <c r="CX50" s="33" t="str">
        <f t="shared" si="87"/>
        <v>1-ROX/U</v>
      </c>
      <c r="CY50" s="14"/>
    </row>
    <row r="51" spans="1:104">
      <c r="A51" s="83"/>
      <c r="B51" s="83"/>
      <c r="C51" s="83"/>
      <c r="D51" s="83"/>
      <c r="E51" s="14"/>
      <c r="F51" s="14"/>
      <c r="G51" s="83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16"/>
      <c r="AA51" s="271" t="s">
        <v>48</v>
      </c>
      <c r="AB51" s="257"/>
      <c r="AC51" s="254"/>
      <c r="AD51" s="158" t="s">
        <v>49</v>
      </c>
      <c r="AE51" s="117"/>
      <c r="AF51" s="255"/>
      <c r="AG51" s="105"/>
      <c r="AH51" s="106"/>
      <c r="AI51" s="17"/>
      <c r="AJ51" s="8"/>
      <c r="AK51" s="8"/>
      <c r="AL51" s="8"/>
      <c r="AM51" s="8"/>
      <c r="AP51" s="455" t="str">
        <f>E42</f>
        <v/>
      </c>
      <c r="AQ51" s="488" t="s">
        <v>5</v>
      </c>
      <c r="AR51" s="37" t="s">
        <v>4</v>
      </c>
      <c r="AS51" s="21" t="str">
        <f>IF(ISNUMBER(AJ51),AJ51-($G43*AJ50+$G42),"")</f>
        <v/>
      </c>
      <c r="AT51" s="21" t="str">
        <f>IF(ISNUMBER(AK51),AK51-($G43*AK50+$G42),"")</f>
        <v/>
      </c>
      <c r="AU51" s="21" t="str">
        <f>IF(ISNUMBER(AL51),AL51-($G43*AL50+$G42),"")</f>
        <v/>
      </c>
      <c r="AV51" s="21" t="str">
        <f>IF(ISNUMBER(AM51),AM51-($G43*AM50+$G42),"")</f>
        <v/>
      </c>
      <c r="AW51" s="107">
        <f>$AH50</f>
        <v>0</v>
      </c>
      <c r="AX51" s="107">
        <f>$AI50</f>
        <v>0</v>
      </c>
      <c r="AY51" s="73" t="str">
        <f>IF(ISNUMBER(AJ50),AJ50,"")</f>
        <v/>
      </c>
      <c r="AZ51" s="73" t="str">
        <f>IF(ISNUMBER(AK50),AK50,"")</f>
        <v/>
      </c>
      <c r="BA51" s="73" t="str">
        <f>IF(ISNUMBER(AL50),AL50,"")</f>
        <v/>
      </c>
      <c r="BB51" s="73" t="str">
        <f t="shared" ref="BB51" si="88">IF(ISNUMBER(AM50),AM50,"")</f>
        <v/>
      </c>
      <c r="BC51" s="166"/>
      <c r="BD51" s="176" t="str">
        <f>$AA44</f>
        <v>•</v>
      </c>
      <c r="BE51" s="193">
        <f>$D42</f>
        <v>0</v>
      </c>
      <c r="BF51" s="124">
        <f>$B43</f>
        <v>0</v>
      </c>
      <c r="BG51" s="194" t="str">
        <f>$E42</f>
        <v/>
      </c>
      <c r="BH51" s="195"/>
      <c r="BI51" s="196" t="str">
        <f>IF(ISNUMBER($AB53),$AB53,"")</f>
        <v/>
      </c>
      <c r="BJ51" s="489" t="str">
        <f>AH2</f>
        <v>O2 flow per cells</v>
      </c>
      <c r="BK51" s="489" t="str">
        <f>AI2</f>
        <v>pmol/(s*Mill)</v>
      </c>
      <c r="BL51" s="7" t="str">
        <f>IF(ISNUMBER(AS51),AS51/AJ43,"")</f>
        <v/>
      </c>
      <c r="BM51" s="7" t="str">
        <f>IF(ISNUMBER(AT51),AT51/AK43,"")</f>
        <v/>
      </c>
      <c r="BN51" s="7" t="str">
        <f>IF(ISNUMBER(AU51),AU51/AL43,"")</f>
        <v/>
      </c>
      <c r="BO51" s="7" t="str">
        <f>IF(ISNUMBER(AV51),AV51/AM43,"")</f>
        <v/>
      </c>
      <c r="BP51" s="194" t="str">
        <f>$E42</f>
        <v/>
      </c>
      <c r="BQ51" s="6" t="s">
        <v>19</v>
      </c>
      <c r="BR51" s="6" t="s">
        <v>20</v>
      </c>
      <c r="BS51" s="5" t="str">
        <f>IF(ISNUMBER(BL51),BL51/$AQ49,"")</f>
        <v/>
      </c>
      <c r="BT51" s="5" t="str">
        <f>IF(ISNUMBER(BM51),BM51/$AQ49,"")</f>
        <v/>
      </c>
      <c r="BU51" s="5" t="str">
        <f t="shared" ref="BU51" si="89">IF(ISNUMBER(BN51),BN51/$AQ49,"")</f>
        <v/>
      </c>
      <c r="BV51" s="5" t="str">
        <f>IF(ISNUMBER(BO51),BO51/$AQ49,"")</f>
        <v/>
      </c>
      <c r="BW51" s="194" t="str">
        <f>$E42</f>
        <v/>
      </c>
      <c r="BX51" s="6" t="s">
        <v>18</v>
      </c>
      <c r="BY51" s="6" t="s">
        <v>21</v>
      </c>
      <c r="BZ51" s="5" t="str">
        <f>IF(ISNUMBER(BN51),1-BL51/BN51,"")</f>
        <v/>
      </c>
      <c r="CA51" s="5" t="str">
        <f>IF(ISNUMBER(BM51),1-BM51/BL51,"")</f>
        <v/>
      </c>
      <c r="CB51" s="5" t="str">
        <f>IF(ISNUMBER(BM51),1-BM51/BN51,"")</f>
        <v/>
      </c>
      <c r="CC51" s="5" t="str">
        <f>IF(ISNUMBER(BN51),1-BO51/BN51,"")</f>
        <v/>
      </c>
      <c r="CD51" s="194" t="str">
        <f>$E42</f>
        <v/>
      </c>
      <c r="CE51" s="489" t="str">
        <f>AH3</f>
        <v>O2 flow per cells (mt: ROX-corr.)</v>
      </c>
      <c r="CF51" s="489" t="str">
        <f>AI2</f>
        <v>pmol/(s*Mill)</v>
      </c>
      <c r="CG51" s="7" t="str">
        <f>IF(ISNUMBER(BL51),BL51-$AR49,"")</f>
        <v/>
      </c>
      <c r="CH51" s="7" t="str">
        <f>IF(ISNUMBER(BM51),BM51-$AR49,"")</f>
        <v/>
      </c>
      <c r="CI51" s="7" t="str">
        <f>IF(ISNUMBER(BN51),BN51-$AR49,"")</f>
        <v/>
      </c>
      <c r="CJ51" s="7" t="str">
        <f>IF(ISNUMBER(BO51),BO51-$AR49,"")</f>
        <v/>
      </c>
      <c r="CK51" s="194" t="str">
        <f>$E42</f>
        <v/>
      </c>
      <c r="CL51" s="6" t="s">
        <v>3</v>
      </c>
      <c r="CM51" s="6" t="s">
        <v>1</v>
      </c>
      <c r="CN51" s="5" t="str">
        <f>IF(ISNUMBER(CG51),CG51/($AQ49-$AR49),"")</f>
        <v/>
      </c>
      <c r="CO51" s="5" t="str">
        <f>IF(ISNUMBER(CH51),CH51/($AQ49-$AR49),"")</f>
        <v/>
      </c>
      <c r="CP51" s="5" t="str">
        <f>IF(ISNUMBER(CI51),CI51/($AQ49-$AR49),"")</f>
        <v/>
      </c>
      <c r="CQ51" s="5" t="str">
        <f>IF(ISNUMBER(CJ51),CJ51/($AQ49-$AR49),"")</f>
        <v/>
      </c>
      <c r="CR51" s="194" t="str">
        <f>$E42</f>
        <v/>
      </c>
      <c r="CS51" s="6" t="s">
        <v>2</v>
      </c>
      <c r="CT51" s="6" t="s">
        <v>1</v>
      </c>
      <c r="CU51" s="5" t="str">
        <f>IF(ISNUMBER(CI51),1-CG51/CI51,"")</f>
        <v/>
      </c>
      <c r="CV51" s="5" t="str">
        <f>IF(ISNUMBER(CH51),1-CH51/CG51,"")</f>
        <v/>
      </c>
      <c r="CW51" s="5" t="str">
        <f>IF(ISNUMBER(CH51),1-CH51/CI51,"")</f>
        <v/>
      </c>
      <c r="CX51" s="5" t="str">
        <f>IF(ISNUMBER(CI51),1-CJ51/CI51,"")</f>
        <v/>
      </c>
      <c r="CY51" s="14"/>
    </row>
    <row r="52" spans="1:104">
      <c r="A52" s="83"/>
      <c r="B52" s="83"/>
      <c r="C52" s="83"/>
      <c r="D52" s="83"/>
      <c r="E52" s="83"/>
      <c r="F52" s="83"/>
      <c r="G52" s="83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26"/>
      <c r="AA52" s="272" t="s">
        <v>50</v>
      </c>
      <c r="AB52" s="258"/>
      <c r="AC52" s="259"/>
      <c r="AD52" s="158" t="s">
        <v>178</v>
      </c>
      <c r="AE52" s="256"/>
      <c r="AF52" s="255"/>
      <c r="AG52" s="274"/>
      <c r="AH52" s="275"/>
      <c r="AI52" s="275"/>
      <c r="AJ52" s="276"/>
      <c r="AK52" s="276"/>
      <c r="AL52" s="276"/>
      <c r="AM52" s="276"/>
      <c r="AN52" s="2"/>
      <c r="AO52" s="11"/>
      <c r="AP52" s="74"/>
      <c r="AQ52" s="75"/>
      <c r="AR52" s="75"/>
      <c r="AS52" s="3"/>
      <c r="AT52" s="3"/>
      <c r="AU52" s="3"/>
      <c r="AV52" s="3"/>
      <c r="AW52" s="4"/>
      <c r="AX52" s="4"/>
      <c r="AY52" s="2"/>
      <c r="AZ52" s="2"/>
      <c r="BA52" s="2"/>
      <c r="BB52" s="2"/>
      <c r="BC52" s="76"/>
      <c r="BD52" s="4"/>
      <c r="BE52" s="4"/>
      <c r="BF52" s="75"/>
      <c r="BG52" s="77"/>
      <c r="BH52" s="77"/>
      <c r="BI52" s="2"/>
      <c r="BJ52" s="4"/>
      <c r="BK52" s="4"/>
      <c r="BL52" s="3"/>
      <c r="BM52" s="3"/>
      <c r="BN52" s="3"/>
      <c r="BO52" s="3"/>
      <c r="BP52" s="14"/>
      <c r="BQ52" s="4"/>
      <c r="BR52" s="4"/>
      <c r="BS52" s="2"/>
      <c r="BT52" s="2"/>
      <c r="BU52" s="2"/>
      <c r="BV52" s="2"/>
      <c r="BW52" s="14"/>
      <c r="BX52" s="4"/>
      <c r="BY52" s="4"/>
      <c r="BZ52" s="2"/>
      <c r="CA52" s="2"/>
      <c r="CB52" s="2"/>
      <c r="CC52" s="2"/>
      <c r="CD52" s="13"/>
      <c r="CE52" s="4"/>
      <c r="CF52" s="4"/>
      <c r="CG52" s="3"/>
      <c r="CH52" s="3"/>
      <c r="CI52" s="3"/>
      <c r="CJ52" s="3"/>
      <c r="CK52" s="14"/>
      <c r="CL52" s="4"/>
      <c r="CM52" s="4"/>
      <c r="CN52" s="2"/>
      <c r="CO52" s="2"/>
      <c r="CP52" s="2"/>
      <c r="CQ52" s="2"/>
      <c r="CR52" s="14"/>
      <c r="CS52" s="4"/>
      <c r="CT52" s="4"/>
      <c r="CU52" s="2"/>
      <c r="CV52" s="2"/>
      <c r="CW52" s="2"/>
      <c r="CX52" s="2"/>
      <c r="CY52" s="14"/>
    </row>
    <row r="53" spans="1:104">
      <c r="A53" s="83"/>
      <c r="B53" s="83"/>
      <c r="C53" s="83"/>
      <c r="D53" s="83"/>
      <c r="E53" s="83"/>
      <c r="F53" s="83"/>
      <c r="G53" s="83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26"/>
      <c r="AA53" s="271" t="s">
        <v>51</v>
      </c>
      <c r="AB53" s="260"/>
      <c r="AC53" s="261"/>
      <c r="AD53" s="262" t="s">
        <v>52</v>
      </c>
      <c r="AE53" s="263">
        <v>-2</v>
      </c>
      <c r="AF53" s="255"/>
      <c r="AG53" s="274"/>
      <c r="AH53" s="274"/>
      <c r="AI53" s="274"/>
      <c r="AJ53" s="145"/>
      <c r="AK53" s="145"/>
      <c r="AL53" s="145"/>
      <c r="AM53" s="145"/>
      <c r="AN53" s="133"/>
      <c r="AO53" s="181"/>
      <c r="AP53" s="74"/>
      <c r="AQ53" s="142"/>
      <c r="AR53" s="142"/>
      <c r="AS53" s="135"/>
      <c r="AT53" s="135"/>
      <c r="AU53" s="135"/>
      <c r="AV53" s="135"/>
      <c r="AW53" s="127"/>
      <c r="AX53" s="127"/>
      <c r="AY53" s="133"/>
      <c r="AZ53" s="133"/>
      <c r="BA53" s="133"/>
      <c r="BB53" s="133"/>
      <c r="BC53" s="166"/>
      <c r="BD53" s="127"/>
      <c r="BE53" s="127"/>
      <c r="BF53" s="142"/>
      <c r="BG53" s="183"/>
      <c r="BH53" s="183"/>
      <c r="BI53" s="133"/>
      <c r="BJ53" s="127"/>
      <c r="BK53" s="127"/>
      <c r="BL53" s="135"/>
      <c r="BM53" s="135"/>
      <c r="BN53" s="135"/>
      <c r="BO53" s="135"/>
      <c r="BP53" s="14"/>
      <c r="BQ53" s="127"/>
      <c r="BR53" s="127"/>
      <c r="BS53" s="133"/>
      <c r="BT53" s="133"/>
      <c r="BU53" s="133"/>
      <c r="BV53" s="133"/>
      <c r="BW53" s="14"/>
      <c r="BX53" s="127"/>
      <c r="BY53" s="127"/>
      <c r="BZ53" s="133"/>
      <c r="CA53" s="133"/>
      <c r="CB53" s="133"/>
      <c r="CC53" s="133"/>
      <c r="CD53" s="13"/>
      <c r="CE53" s="127"/>
      <c r="CF53" s="127"/>
      <c r="CG53" s="135"/>
      <c r="CH53" s="135"/>
      <c r="CI53" s="135"/>
      <c r="CJ53" s="135"/>
      <c r="CK53" s="14"/>
      <c r="CL53" s="127"/>
      <c r="CM53" s="127"/>
      <c r="CN53" s="133"/>
      <c r="CO53" s="133"/>
      <c r="CP53" s="133"/>
      <c r="CQ53" s="133"/>
      <c r="CR53" s="14"/>
      <c r="CS53" s="127"/>
      <c r="CT53" s="127"/>
      <c r="CU53" s="133"/>
      <c r="CV53" s="133"/>
      <c r="CW53" s="133"/>
      <c r="CX53" s="133"/>
      <c r="CY53" s="14"/>
    </row>
    <row r="54" spans="1:104" ht="13.5" thickBot="1">
      <c r="A54" s="83"/>
      <c r="B54" s="83"/>
      <c r="C54" s="83"/>
      <c r="D54" s="83"/>
      <c r="E54" s="83"/>
      <c r="F54" s="83"/>
      <c r="G54" s="83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26"/>
      <c r="AA54" s="273" t="s">
        <v>53</v>
      </c>
      <c r="AB54" s="264">
        <v>2</v>
      </c>
      <c r="AC54" s="265" t="s">
        <v>54</v>
      </c>
      <c r="AD54" s="266" t="s">
        <v>55</v>
      </c>
      <c r="AE54" s="267">
        <v>2.5000000000000001E-2</v>
      </c>
      <c r="AF54" s="268"/>
      <c r="AG54" s="274"/>
      <c r="AH54" s="274"/>
      <c r="AI54" s="274"/>
      <c r="AJ54" s="145"/>
      <c r="AK54" s="145"/>
      <c r="AL54" s="145"/>
      <c r="AM54" s="145"/>
      <c r="AN54" s="133"/>
      <c r="AO54" s="181"/>
      <c r="AP54" s="74"/>
      <c r="AQ54" s="142"/>
      <c r="AR54" s="142"/>
      <c r="AS54" s="135"/>
      <c r="AT54" s="135"/>
      <c r="AU54" s="135"/>
      <c r="AV54" s="135"/>
      <c r="AW54" s="127"/>
      <c r="AX54" s="127"/>
      <c r="AY54" s="133"/>
      <c r="AZ54" s="133"/>
      <c r="BA54" s="133"/>
      <c r="BB54" s="133"/>
      <c r="BC54" s="166"/>
      <c r="BD54" s="127"/>
      <c r="BE54" s="127"/>
      <c r="BF54" s="142"/>
      <c r="BG54" s="183"/>
      <c r="BH54" s="183"/>
      <c r="BI54" s="133"/>
      <c r="BJ54" s="127"/>
      <c r="BK54" s="127"/>
      <c r="BL54" s="135"/>
      <c r="BM54" s="135"/>
      <c r="BN54" s="135"/>
      <c r="BO54" s="135"/>
      <c r="BP54" s="14"/>
      <c r="BQ54" s="127"/>
      <c r="BR54" s="127"/>
      <c r="BS54" s="133"/>
      <c r="BT54" s="133"/>
      <c r="BU54" s="133"/>
      <c r="BV54" s="133"/>
      <c r="BW54" s="14"/>
      <c r="BX54" s="127"/>
      <c r="BY54" s="127"/>
      <c r="BZ54" s="133"/>
      <c r="CA54" s="133"/>
      <c r="CB54" s="133"/>
      <c r="CC54" s="133"/>
      <c r="CD54" s="13"/>
      <c r="CE54" s="127"/>
      <c r="CF54" s="127"/>
      <c r="CG54" s="135"/>
      <c r="CH54" s="135"/>
      <c r="CI54" s="135"/>
      <c r="CJ54" s="135"/>
      <c r="CK54" s="14"/>
      <c r="CL54" s="127"/>
      <c r="CM54" s="127"/>
      <c r="CN54" s="133"/>
      <c r="CO54" s="133"/>
      <c r="CP54" s="133"/>
      <c r="CQ54" s="133"/>
      <c r="CR54" s="14"/>
      <c r="CS54" s="127"/>
      <c r="CT54" s="127"/>
      <c r="CU54" s="133"/>
      <c r="CV54" s="133"/>
      <c r="CW54" s="133"/>
      <c r="CX54" s="133"/>
      <c r="CY54" s="14"/>
    </row>
    <row r="55" spans="1:104">
      <c r="A55" s="83"/>
      <c r="B55" s="83"/>
      <c r="C55" s="83"/>
      <c r="D55" s="83"/>
      <c r="E55" s="83"/>
      <c r="F55" s="83"/>
      <c r="G55" s="83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26"/>
      <c r="AH55" s="127"/>
      <c r="AI55" s="127"/>
      <c r="AJ55" s="135"/>
      <c r="AK55" s="135"/>
      <c r="AL55" s="135"/>
      <c r="AM55" s="135"/>
      <c r="AN55" s="133"/>
      <c r="AO55" s="181"/>
      <c r="AP55" s="74"/>
      <c r="AQ55" s="142"/>
      <c r="AR55" s="142"/>
      <c r="AS55" s="135"/>
      <c r="AT55" s="135"/>
      <c r="AU55" s="135"/>
      <c r="AV55" s="135"/>
      <c r="AW55" s="127"/>
      <c r="AX55" s="127"/>
      <c r="AY55" s="133"/>
      <c r="AZ55" s="133"/>
      <c r="BA55" s="133"/>
      <c r="BB55" s="133"/>
      <c r="BC55" s="166"/>
      <c r="BD55" s="127"/>
      <c r="BE55" s="127"/>
      <c r="BF55" s="142"/>
      <c r="BG55" s="183"/>
      <c r="BH55" s="183"/>
      <c r="BI55" s="133"/>
      <c r="BJ55" s="127"/>
      <c r="BK55" s="127"/>
      <c r="BL55" s="135"/>
      <c r="BM55" s="135"/>
      <c r="BN55" s="135"/>
      <c r="BO55" s="135"/>
      <c r="BP55" s="14"/>
      <c r="BQ55" s="127"/>
      <c r="BV55" s="133"/>
      <c r="BW55" s="14"/>
      <c r="BX55" s="127"/>
      <c r="BY55" s="127"/>
      <c r="BZ55" s="133"/>
      <c r="CA55" s="133"/>
      <c r="CB55" s="133"/>
      <c r="CC55" s="133"/>
      <c r="CD55" s="13"/>
      <c r="CE55" s="127"/>
      <c r="CF55" s="127"/>
      <c r="CG55" s="135"/>
      <c r="CH55" s="135"/>
      <c r="CI55" s="135"/>
      <c r="CJ55" s="135"/>
      <c r="CK55" s="14"/>
      <c r="CL55" s="127"/>
      <c r="CM55" s="127"/>
      <c r="CN55" s="133"/>
      <c r="CO55" s="133"/>
      <c r="CP55" s="133"/>
      <c r="CQ55" s="133"/>
      <c r="CR55" s="14"/>
      <c r="CS55" s="127"/>
      <c r="CT55" s="127"/>
      <c r="CU55" s="133"/>
      <c r="CV55" s="133"/>
      <c r="CW55" s="133"/>
      <c r="CX55" s="133"/>
      <c r="CY55" s="14"/>
    </row>
    <row r="56" spans="1:104">
      <c r="A56" s="83"/>
      <c r="B56" s="83"/>
      <c r="C56" s="83"/>
      <c r="D56" s="83"/>
      <c r="E56" s="83"/>
      <c r="F56" s="83"/>
      <c r="G56" s="83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26"/>
      <c r="AH56" s="127"/>
      <c r="AI56" s="127"/>
      <c r="AJ56" s="135"/>
      <c r="AK56" s="135"/>
      <c r="AL56" s="135"/>
      <c r="AM56" s="135"/>
      <c r="AN56" s="133"/>
      <c r="AO56" s="181"/>
      <c r="AP56" s="74"/>
      <c r="AQ56" s="142"/>
      <c r="AR56" s="142"/>
      <c r="AS56" s="135"/>
      <c r="AT56" s="135"/>
      <c r="AU56" s="135"/>
      <c r="AV56" s="135"/>
      <c r="AW56" s="127"/>
      <c r="AX56" s="127"/>
      <c r="AY56" s="133"/>
      <c r="AZ56" s="133"/>
      <c r="BA56" s="133"/>
      <c r="BB56" s="133"/>
      <c r="BC56" s="166"/>
      <c r="BD56" s="127"/>
      <c r="BE56" s="127"/>
      <c r="BF56" s="142"/>
      <c r="BG56" s="183"/>
      <c r="BH56" s="183"/>
      <c r="BI56" s="133"/>
      <c r="BJ56" s="127"/>
      <c r="BK56" s="127"/>
      <c r="BL56" s="135"/>
      <c r="BM56" s="135"/>
      <c r="BN56" s="135"/>
      <c r="BO56" s="135"/>
      <c r="BP56" s="14"/>
      <c r="BQ56" s="127"/>
      <c r="BV56" s="133"/>
      <c r="BW56" s="14"/>
      <c r="BX56" s="127"/>
      <c r="BY56" s="127"/>
      <c r="BZ56" s="133"/>
      <c r="CA56" s="133"/>
      <c r="CB56" s="133"/>
      <c r="CC56" s="133"/>
      <c r="CD56" s="13"/>
      <c r="CE56" s="127"/>
      <c r="CF56" s="127"/>
      <c r="CG56" s="135"/>
      <c r="CH56" s="135"/>
      <c r="CI56" s="135"/>
      <c r="CJ56" s="135"/>
      <c r="CK56" s="14"/>
      <c r="CL56" s="127"/>
      <c r="CM56" s="127"/>
      <c r="CN56" s="133"/>
      <c r="CO56" s="133"/>
      <c r="CP56" s="133"/>
      <c r="CQ56" s="133"/>
      <c r="CR56" s="14"/>
      <c r="CS56" s="127"/>
      <c r="CT56" s="127"/>
      <c r="CU56" s="133"/>
      <c r="CV56" s="133"/>
      <c r="CW56" s="133"/>
      <c r="CX56" s="133"/>
      <c r="CY56" s="14"/>
    </row>
    <row r="57" spans="1:104">
      <c r="A57" s="83"/>
      <c r="B57" s="83"/>
      <c r="C57" s="83"/>
      <c r="D57" s="83"/>
      <c r="E57" s="83"/>
      <c r="F57" s="83"/>
      <c r="G57" s="83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AH57" s="127"/>
      <c r="AI57" s="127"/>
      <c r="AJ57" s="135"/>
      <c r="AK57" s="135"/>
      <c r="AL57" s="135"/>
      <c r="AM57" s="135"/>
      <c r="AN57" s="133"/>
      <c r="AO57" s="181"/>
      <c r="AP57" s="74"/>
      <c r="AQ57" s="142"/>
      <c r="AR57" s="142"/>
      <c r="AS57" s="135"/>
      <c r="AT57" s="135"/>
      <c r="AU57" s="135"/>
      <c r="AV57" s="135"/>
      <c r="AW57" s="127"/>
      <c r="AX57" s="127"/>
      <c r="AY57" s="133"/>
      <c r="AZ57" s="133"/>
      <c r="BA57" s="133"/>
      <c r="BB57" s="133"/>
      <c r="BC57" s="166"/>
      <c r="BD57" s="127"/>
      <c r="BE57" s="127"/>
      <c r="BF57" s="142"/>
      <c r="BG57" s="183"/>
      <c r="BH57" s="183"/>
      <c r="BI57" s="133"/>
      <c r="BJ57" s="127"/>
      <c r="BK57" s="127"/>
      <c r="BL57" s="135"/>
      <c r="BM57" s="135"/>
      <c r="BN57" s="135"/>
      <c r="BO57" s="135"/>
      <c r="BP57" s="14"/>
      <c r="BQ57" s="127"/>
      <c r="BV57" s="133"/>
      <c r="BW57" s="14"/>
      <c r="BX57" s="127"/>
      <c r="BY57" s="127"/>
      <c r="BZ57" s="133"/>
      <c r="CA57" s="133"/>
      <c r="CB57" s="133"/>
      <c r="CC57" s="133"/>
      <c r="CD57" s="13"/>
      <c r="CE57" s="127"/>
      <c r="CF57" s="127"/>
      <c r="CG57" s="135"/>
      <c r="CH57" s="135"/>
      <c r="CI57" s="135"/>
      <c r="CJ57" s="135"/>
      <c r="CK57" s="14"/>
      <c r="CL57" s="127"/>
      <c r="CM57" s="127"/>
      <c r="CN57" s="133"/>
      <c r="CO57" s="133"/>
      <c r="CP57" s="133"/>
      <c r="CQ57" s="133"/>
      <c r="CR57" s="14"/>
      <c r="CS57" s="127"/>
      <c r="CT57" s="127"/>
      <c r="CU57" s="133"/>
      <c r="CV57" s="133"/>
      <c r="CW57" s="133"/>
      <c r="CX57" s="133"/>
      <c r="CY57" s="14"/>
    </row>
    <row r="58" spans="1:104">
      <c r="A58" s="184"/>
      <c r="B58" s="133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26"/>
      <c r="AH58" s="127"/>
      <c r="AI58" s="127"/>
      <c r="AJ58" s="135"/>
      <c r="AK58" s="135"/>
      <c r="AL58" s="135"/>
      <c r="AM58" s="135"/>
      <c r="AN58" s="133"/>
      <c r="AO58" s="181"/>
      <c r="AP58" s="74"/>
      <c r="AQ58" s="142"/>
      <c r="AR58" s="142"/>
      <c r="AS58" s="26" t="str">
        <f>IF(ISNUMBER(AJ58),AJ58-($D51*AJ57+$E51),"")</f>
        <v/>
      </c>
      <c r="AT58" s="26" t="str">
        <f>IF(ISNUMBER(AK58),AK58-($D51*AK57+$E51),"")</f>
        <v/>
      </c>
      <c r="AU58" s="26"/>
      <c r="AV58" s="26" t="str">
        <f>IF(ISNUMBER(AM58),AM58-($D51*AM57+$E51),"")</f>
        <v/>
      </c>
      <c r="AW58" s="127"/>
      <c r="AX58" s="127"/>
      <c r="AY58" s="133"/>
      <c r="AZ58" s="133"/>
      <c r="BA58" s="133"/>
      <c r="BB58" s="133"/>
      <c r="BC58" s="166"/>
      <c r="BD58" s="127"/>
      <c r="BE58" s="127"/>
      <c r="BF58" s="142"/>
      <c r="BG58" s="183"/>
      <c r="BH58" s="183"/>
      <c r="BI58" s="133"/>
      <c r="BJ58" s="127"/>
      <c r="BK58" s="127"/>
      <c r="BL58" s="78" t="str">
        <f>IF(ISNUMBER(AS58),AS58/AJ50,"")</f>
        <v/>
      </c>
      <c r="BM58" s="78" t="str">
        <f>IF(ISNUMBER(AT58),AT58/AK50,"")</f>
        <v/>
      </c>
      <c r="BN58" s="78"/>
      <c r="BO58" s="78" t="str">
        <f>IF(ISNUMBER(AV58),AV58/AM50,"")</f>
        <v/>
      </c>
      <c r="BP58" s="117"/>
      <c r="BQ58" s="141"/>
      <c r="BV58" s="24"/>
      <c r="BW58" s="117"/>
      <c r="BX58" s="141"/>
      <c r="BY58" s="141"/>
      <c r="BZ58" s="27" t="s">
        <v>0</v>
      </c>
      <c r="CA58" s="24" t="str">
        <f>IF(ISNUMBER(BL58),1-BL58/BM58,"")</f>
        <v/>
      </c>
      <c r="CB58" s="24"/>
      <c r="CC58" s="24"/>
      <c r="CD58" s="197"/>
      <c r="CE58" s="141"/>
      <c r="CF58" s="141"/>
      <c r="CG58" s="147"/>
      <c r="CH58" s="147"/>
      <c r="CI58" s="147"/>
      <c r="CJ58" s="147"/>
      <c r="CK58" s="117"/>
      <c r="CL58" s="141"/>
      <c r="CM58" s="141"/>
      <c r="CN58" s="134"/>
      <c r="CO58" s="134"/>
      <c r="CP58" s="134"/>
      <c r="CQ58" s="134"/>
      <c r="CR58" s="117"/>
      <c r="CS58" s="141"/>
      <c r="CT58" s="141"/>
      <c r="CU58" s="134"/>
      <c r="CV58" s="134"/>
      <c r="CW58" s="134"/>
      <c r="CX58" s="134"/>
      <c r="CY58" s="117"/>
    </row>
    <row r="59" spans="1:104">
      <c r="A59" s="184"/>
      <c r="B59" s="133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26"/>
      <c r="AH59" s="127"/>
      <c r="AI59" s="127"/>
      <c r="AJ59" s="135"/>
      <c r="AK59" s="135"/>
      <c r="AL59" s="135"/>
      <c r="AM59" s="135"/>
      <c r="AN59" s="133"/>
      <c r="AO59" s="181"/>
      <c r="AP59" s="74"/>
      <c r="AQ59" s="142"/>
      <c r="AR59" s="142"/>
      <c r="AS59" s="147"/>
      <c r="AT59" s="147"/>
      <c r="AU59" s="147"/>
      <c r="AV59" s="147"/>
      <c r="AW59" s="127"/>
      <c r="AX59" s="127"/>
      <c r="AY59" s="133"/>
      <c r="AZ59" s="133"/>
      <c r="BA59" s="133"/>
      <c r="BB59" s="133"/>
      <c r="BC59" s="166"/>
      <c r="BD59" s="127"/>
      <c r="BE59" s="127"/>
      <c r="BF59" s="142"/>
      <c r="BG59" s="183"/>
      <c r="BH59" s="183"/>
      <c r="BI59" s="133"/>
      <c r="BJ59" s="127"/>
      <c r="BK59" s="127"/>
      <c r="BL59" s="147"/>
      <c r="BM59" s="147"/>
      <c r="BN59" s="147"/>
      <c r="BO59" s="147"/>
      <c r="BP59" s="117"/>
      <c r="BQ59" s="141"/>
      <c r="BV59" s="134"/>
      <c r="BW59" s="117"/>
      <c r="BX59" s="141"/>
      <c r="BY59" s="141"/>
      <c r="BZ59" s="134"/>
      <c r="CA59" s="134"/>
      <c r="CB59" s="134"/>
      <c r="CC59" s="134"/>
      <c r="CD59" s="197"/>
      <c r="CE59" s="141"/>
      <c r="CF59" s="141"/>
      <c r="CG59" s="147"/>
      <c r="CH59" s="147"/>
      <c r="CI59" s="147"/>
      <c r="CJ59" s="147"/>
      <c r="CK59" s="117"/>
      <c r="CL59" s="141"/>
      <c r="CM59" s="141"/>
      <c r="CN59" s="134"/>
      <c r="CO59" s="134"/>
      <c r="CP59" s="134"/>
      <c r="CQ59" s="134"/>
      <c r="CR59" s="117"/>
      <c r="CS59" s="141"/>
      <c r="CT59" s="141"/>
      <c r="CU59" s="134"/>
      <c r="CV59" s="134"/>
      <c r="CW59" s="134"/>
      <c r="CX59" s="134"/>
      <c r="CY59" s="117"/>
    </row>
    <row r="60" spans="1:104" ht="13.5" thickBot="1">
      <c r="A60" s="460" t="s">
        <v>68</v>
      </c>
      <c r="B60" s="198" t="str">
        <f>$G$22</f>
        <v>DatLab 7 Template 16-08-02</v>
      </c>
      <c r="C60" s="199"/>
      <c r="D60" s="199"/>
      <c r="E60" s="199"/>
      <c r="F60" s="199"/>
      <c r="G60" s="199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1"/>
      <c r="AA60" s="202"/>
      <c r="AB60" s="202"/>
      <c r="AC60" s="202"/>
      <c r="AD60" s="202"/>
      <c r="AE60" s="202"/>
      <c r="AF60" s="202"/>
      <c r="AG60" s="202"/>
      <c r="AH60" s="12" t="str">
        <f>$B60</f>
        <v>DatLab 7 Template 16-08-02</v>
      </c>
      <c r="AI60" s="161"/>
      <c r="AJ60" s="203"/>
      <c r="AK60" s="203"/>
      <c r="AL60" s="203"/>
      <c r="AM60" s="203"/>
      <c r="AN60" s="204"/>
      <c r="AO60" s="205"/>
      <c r="AP60" s="206"/>
      <c r="AQ60" s="79" t="str">
        <f>$B60</f>
        <v>DatLab 7 Template 16-08-02</v>
      </c>
      <c r="AR60" s="161"/>
      <c r="AS60" s="203"/>
      <c r="AT60" s="203"/>
      <c r="AU60" s="203"/>
      <c r="AV60" s="203"/>
      <c r="AW60" s="161"/>
      <c r="AX60" s="161"/>
      <c r="AY60" s="204"/>
      <c r="AZ60" s="204"/>
      <c r="BA60" s="204"/>
      <c r="BB60" s="204"/>
      <c r="BC60" s="207"/>
      <c r="BD60" s="161"/>
      <c r="BE60" s="161"/>
      <c r="BF60" s="61"/>
      <c r="BG60" s="208"/>
      <c r="BH60" s="208"/>
      <c r="BI60" s="204"/>
      <c r="BJ60" s="79" t="str">
        <f>$B60</f>
        <v>DatLab 7 Template 16-08-02</v>
      </c>
      <c r="BK60" s="161"/>
      <c r="BL60" s="203"/>
      <c r="BM60" s="203"/>
      <c r="BN60" s="203"/>
      <c r="BO60" s="203"/>
      <c r="BP60" s="209"/>
      <c r="BQ60" s="79" t="str">
        <f>$B60</f>
        <v>DatLab 7 Template 16-08-02</v>
      </c>
      <c r="BR60" s="202"/>
      <c r="BS60" s="199"/>
      <c r="BT60" s="199"/>
      <c r="BU60" s="199"/>
      <c r="BV60" s="204"/>
      <c r="BW60" s="209"/>
      <c r="BX60" s="79" t="str">
        <f>$B60</f>
        <v>DatLab 7 Template 16-08-02</v>
      </c>
      <c r="BY60" s="161"/>
      <c r="BZ60" s="204"/>
      <c r="CA60" s="204"/>
      <c r="CB60" s="204"/>
      <c r="CC60" s="204"/>
      <c r="CD60" s="210"/>
      <c r="CE60" s="79" t="str">
        <f>$B60</f>
        <v>DatLab 7 Template 16-08-02</v>
      </c>
      <c r="CF60" s="161"/>
      <c r="CG60" s="203"/>
      <c r="CH60" s="203"/>
      <c r="CI60" s="203"/>
      <c r="CJ60" s="203"/>
      <c r="CK60" s="209"/>
      <c r="CL60" s="79" t="str">
        <f>$B60</f>
        <v>DatLab 7 Template 16-08-02</v>
      </c>
      <c r="CM60" s="161"/>
      <c r="CN60" s="204"/>
      <c r="CO60" s="204"/>
      <c r="CP60" s="204"/>
      <c r="CQ60" s="204"/>
      <c r="CR60" s="209"/>
      <c r="CS60" s="79" t="str">
        <f>$B60</f>
        <v>DatLab 7 Template 16-08-02</v>
      </c>
      <c r="CT60" s="161"/>
      <c r="CU60" s="204"/>
      <c r="CV60" s="204"/>
      <c r="CW60" s="204"/>
      <c r="CX60" s="204"/>
      <c r="CY60" s="209"/>
    </row>
    <row r="61" spans="1:104">
      <c r="A61" s="331" t="s">
        <v>105</v>
      </c>
      <c r="B61" s="285" t="str">
        <f>AA64</f>
        <v>•</v>
      </c>
      <c r="C61" s="277"/>
      <c r="F61" s="55" t="s">
        <v>16</v>
      </c>
      <c r="G61" s="56">
        <f>AC65</f>
        <v>0</v>
      </c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425"/>
      <c r="AC61" s="110"/>
      <c r="AD61" s="110"/>
      <c r="AE61" s="110"/>
      <c r="AF61" s="110"/>
      <c r="AG61" s="110"/>
      <c r="AH61" s="110"/>
      <c r="AI61" s="180" t="s">
        <v>65</v>
      </c>
      <c r="AJ61" s="485" t="str">
        <f>AJ$1</f>
        <v>R</v>
      </c>
      <c r="AK61" s="31" t="str">
        <f t="shared" ref="AK61:AM61" si="90">AK$1</f>
        <v>1Omy</v>
      </c>
      <c r="AL61" s="32" t="str">
        <f t="shared" si="90"/>
        <v>2U</v>
      </c>
      <c r="AM61" s="33" t="str">
        <f t="shared" si="90"/>
        <v>3Ama</v>
      </c>
      <c r="AN61" s="133"/>
      <c r="AO61" s="181"/>
      <c r="AP61" s="74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8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3"/>
      <c r="BR61" s="143"/>
      <c r="BS61" s="143"/>
      <c r="BT61" s="143"/>
      <c r="BU61" s="143"/>
      <c r="BV61" s="143"/>
      <c r="BW61" s="14"/>
      <c r="BY61" s="143"/>
      <c r="BZ61" s="143"/>
      <c r="CA61" s="143"/>
      <c r="CB61" s="143"/>
      <c r="CC61" s="143"/>
      <c r="CD61" s="13"/>
      <c r="CF61" s="143"/>
      <c r="CG61" s="143"/>
      <c r="CH61" s="143"/>
      <c r="CI61" s="143"/>
      <c r="CJ61" s="143"/>
      <c r="CK61" s="13"/>
      <c r="CM61" s="143"/>
      <c r="CN61" s="143"/>
      <c r="CO61" s="143"/>
      <c r="CP61" s="143"/>
      <c r="CQ61" s="143"/>
      <c r="CR61" s="13"/>
      <c r="CT61" s="143"/>
      <c r="CU61" s="143"/>
      <c r="CV61" s="143"/>
      <c r="CW61" s="143"/>
      <c r="CX61" s="143"/>
      <c r="CY61" s="13"/>
    </row>
    <row r="62" spans="1:104">
      <c r="A62" s="452" t="str">
        <f>E62</f>
        <v/>
      </c>
      <c r="B62" s="286" t="s">
        <v>26</v>
      </c>
      <c r="C62" s="88">
        <f>AB67</f>
        <v>0</v>
      </c>
      <c r="D62" s="88">
        <f>AB69</f>
        <v>0</v>
      </c>
      <c r="E62" s="278" t="str">
        <f>IF(ISNUMBER(AB70),AB70+0.01*AB71,"")</f>
        <v/>
      </c>
      <c r="F62" s="279" t="s">
        <v>10</v>
      </c>
      <c r="G62" s="98">
        <f>AE73</f>
        <v>-2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240" t="str">
        <f>$E62</f>
        <v/>
      </c>
      <c r="AA62" s="176"/>
      <c r="AB62" s="176"/>
      <c r="AC62" s="176"/>
      <c r="AD62" s="176"/>
      <c r="AE62" s="176"/>
      <c r="AF62" s="176"/>
      <c r="AG62" s="176"/>
      <c r="AH62" s="57" t="s">
        <v>215</v>
      </c>
      <c r="AI62" s="58" t="s">
        <v>12</v>
      </c>
      <c r="AJ62" s="182">
        <f>AJ66</f>
        <v>0</v>
      </c>
      <c r="AK62" s="182">
        <f t="shared" ref="AK62:AM62" si="91">AK66</f>
        <v>0</v>
      </c>
      <c r="AL62" s="182">
        <f t="shared" si="91"/>
        <v>0</v>
      </c>
      <c r="AM62" s="182">
        <f t="shared" si="91"/>
        <v>0</v>
      </c>
      <c r="AN62" s="133"/>
      <c r="AO62" s="181"/>
      <c r="AP62" s="74"/>
      <c r="AQ62" s="142"/>
      <c r="AR62" s="142"/>
      <c r="AS62" s="135"/>
      <c r="AT62" s="135"/>
      <c r="AU62" s="135"/>
      <c r="AV62" s="135"/>
      <c r="AW62" s="127"/>
      <c r="AX62" s="127"/>
      <c r="AY62" s="133"/>
      <c r="AZ62" s="133"/>
      <c r="BA62" s="133"/>
      <c r="BB62" s="133"/>
      <c r="BC62" s="166"/>
      <c r="BD62" s="127"/>
      <c r="BE62" s="127"/>
      <c r="BF62" s="142"/>
      <c r="BG62" s="183"/>
      <c r="BH62" s="183"/>
      <c r="BI62" s="133"/>
      <c r="BJ62" s="127"/>
      <c r="BK62" s="127"/>
      <c r="BL62" s="135"/>
      <c r="BM62" s="135"/>
      <c r="BN62" s="135"/>
      <c r="BO62" s="135"/>
      <c r="BP62" s="14"/>
      <c r="BQ62" s="127"/>
      <c r="BR62" s="127"/>
      <c r="BS62" s="133"/>
      <c r="BT62" s="133"/>
      <c r="BU62" s="133"/>
      <c r="BV62" s="133"/>
      <c r="BW62" s="14"/>
      <c r="BX62" s="127"/>
      <c r="BY62" s="127"/>
      <c r="BZ62" s="133"/>
      <c r="CA62" s="133"/>
      <c r="CB62" s="133"/>
      <c r="CC62" s="133"/>
      <c r="CD62" s="13"/>
      <c r="CE62" s="127"/>
      <c r="CF62" s="127"/>
      <c r="CG62" s="135"/>
      <c r="CH62" s="135"/>
      <c r="CI62" s="135"/>
      <c r="CJ62" s="135"/>
      <c r="CK62" s="14"/>
      <c r="CL62" s="127"/>
      <c r="CM62" s="127"/>
      <c r="CN62" s="133"/>
      <c r="CO62" s="133"/>
      <c r="CP62" s="133"/>
      <c r="CQ62" s="133"/>
      <c r="CR62" s="14"/>
      <c r="CS62" s="127"/>
      <c r="CT62" s="127"/>
      <c r="CU62" s="133"/>
      <c r="CV62" s="133"/>
      <c r="CW62" s="133"/>
      <c r="CX62" s="133"/>
      <c r="CY62" s="14"/>
    </row>
    <row r="63" spans="1:104" ht="13.5" thickBot="1">
      <c r="A63" s="457" t="s">
        <v>85</v>
      </c>
      <c r="B63" s="280">
        <f>AB68</f>
        <v>0</v>
      </c>
      <c r="C63" s="281" t="s">
        <v>35</v>
      </c>
      <c r="D63" s="281" t="s">
        <v>181</v>
      </c>
      <c r="E63" s="22">
        <f>E64/G64</f>
        <v>0</v>
      </c>
      <c r="F63" s="279" t="s">
        <v>11</v>
      </c>
      <c r="G63" s="99">
        <f>AE74</f>
        <v>2.5000000000000001E-2</v>
      </c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463" t="s">
        <v>80</v>
      </c>
      <c r="AA63" s="133" t="s">
        <v>83</v>
      </c>
      <c r="AB63" s="51"/>
      <c r="AC63" s="110" t="str">
        <f>$G$3</f>
        <v>DatLab 7</v>
      </c>
      <c r="AD63" s="51"/>
      <c r="AE63" s="51"/>
      <c r="AF63" s="96"/>
      <c r="AG63" s="51"/>
      <c r="AH63" s="59" t="s">
        <v>8</v>
      </c>
      <c r="AI63" s="59" t="s">
        <v>183</v>
      </c>
      <c r="AJ63" s="60">
        <f>$E63-($E63*AJ62/1000)/2</f>
        <v>0</v>
      </c>
      <c r="AK63" s="60">
        <f>$E63-($E63*(SUM(AJ62:AK62))/1000)/2</f>
        <v>0</v>
      </c>
      <c r="AL63" s="60">
        <f>$E63-($E63*(SUM(AJ62:AL62))/1000)/2</f>
        <v>0</v>
      </c>
      <c r="AM63" s="60">
        <f>$E63-($E63*(SUM(AJ62:AM62))/1000)/2</f>
        <v>0</v>
      </c>
      <c r="AN63" s="133"/>
      <c r="AO63" s="181"/>
      <c r="AP63" s="74"/>
      <c r="AQ63" s="142"/>
      <c r="AR63" s="142"/>
      <c r="AS63" s="135"/>
      <c r="AT63" s="135"/>
      <c r="AU63" s="135"/>
      <c r="AV63" s="135"/>
      <c r="AW63" s="127"/>
      <c r="AX63" s="127"/>
      <c r="AY63" s="133"/>
      <c r="AZ63" s="133"/>
      <c r="BA63" s="133"/>
      <c r="BB63" s="133"/>
      <c r="BC63" s="166"/>
      <c r="BD63" s="127"/>
      <c r="BE63" s="127"/>
      <c r="BF63" s="142"/>
      <c r="BG63" s="183"/>
      <c r="BH63" s="183"/>
      <c r="BI63" s="133"/>
      <c r="BJ63" s="127"/>
      <c r="BK63" s="127"/>
      <c r="BL63" s="135"/>
      <c r="BM63" s="135"/>
      <c r="BN63" s="135"/>
      <c r="BO63" s="135"/>
      <c r="BP63" s="14"/>
      <c r="BQ63" s="127"/>
      <c r="BR63" s="127"/>
      <c r="BS63" s="133"/>
      <c r="BT63" s="133"/>
      <c r="BU63" s="133"/>
      <c r="BV63" s="133"/>
      <c r="BW63" s="14"/>
      <c r="BX63" s="127"/>
      <c r="BY63" s="127"/>
      <c r="BZ63" s="133"/>
      <c r="CA63" s="133"/>
      <c r="CB63" s="133"/>
      <c r="CC63" s="133"/>
      <c r="CD63" s="13"/>
      <c r="CE63" s="127"/>
      <c r="CF63" s="127"/>
      <c r="CG63" s="135"/>
      <c r="CH63" s="135"/>
      <c r="CI63" s="135"/>
      <c r="CJ63" s="135"/>
      <c r="CK63" s="14"/>
      <c r="CL63" s="127"/>
      <c r="CM63" s="127"/>
      <c r="CN63" s="133"/>
      <c r="CO63" s="133"/>
      <c r="CP63" s="133"/>
      <c r="CQ63" s="133"/>
      <c r="CR63" s="14"/>
      <c r="CS63" s="127"/>
      <c r="CT63" s="127"/>
      <c r="CU63" s="133"/>
      <c r="CV63" s="133"/>
      <c r="CW63" s="133"/>
      <c r="CX63" s="133"/>
      <c r="CY63" s="14"/>
      <c r="CZ63" s="10" t="s">
        <v>9</v>
      </c>
    </row>
    <row r="64" spans="1:104" ht="14.25" thickTop="1" thickBot="1">
      <c r="A64" s="184"/>
      <c r="B64" s="282">
        <f>AB66</f>
        <v>0</v>
      </c>
      <c r="C64" s="283" t="s">
        <v>7</v>
      </c>
      <c r="D64" s="283" t="s">
        <v>182</v>
      </c>
      <c r="E64" s="100">
        <f>AB73</f>
        <v>0</v>
      </c>
      <c r="F64" s="284" t="s">
        <v>36</v>
      </c>
      <c r="G64" s="62">
        <f>AB74</f>
        <v>2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241" t="s">
        <v>33</v>
      </c>
      <c r="AA64" s="211" t="s">
        <v>177</v>
      </c>
      <c r="AB64" s="242"/>
      <c r="AC64" s="242"/>
      <c r="AD64" s="242"/>
      <c r="AE64" s="242"/>
      <c r="AF64" s="243"/>
      <c r="AG64" s="117"/>
      <c r="AH64" s="117"/>
      <c r="AI64" s="117"/>
      <c r="AJ64" s="117"/>
      <c r="AK64" s="117"/>
      <c r="AL64" s="117"/>
      <c r="AM64" s="117"/>
      <c r="AP64" s="74"/>
      <c r="AS64" s="135"/>
      <c r="AT64" s="135"/>
      <c r="AU64" s="135"/>
      <c r="AV64" s="135"/>
      <c r="BC64" s="166"/>
      <c r="BD64" s="127"/>
      <c r="BE64" s="127"/>
      <c r="BF64" s="142"/>
      <c r="BG64" s="183"/>
      <c r="BH64" s="183"/>
      <c r="BI64" s="133"/>
      <c r="BJ64" s="127"/>
      <c r="BK64" s="127"/>
      <c r="BL64" s="135"/>
      <c r="BM64" s="135"/>
      <c r="BN64" s="135"/>
      <c r="BO64" s="135"/>
      <c r="BP64" s="14"/>
      <c r="BQ64" s="127"/>
      <c r="BR64" s="127"/>
      <c r="BS64" s="133"/>
      <c r="BT64" s="133"/>
      <c r="BU64" s="133"/>
      <c r="BV64" s="133"/>
      <c r="BW64" s="14"/>
      <c r="BX64" s="127"/>
      <c r="BY64" s="127"/>
      <c r="BZ64" s="133"/>
      <c r="CA64" s="133"/>
      <c r="CB64" s="133"/>
      <c r="CC64" s="133"/>
      <c r="CD64" s="13"/>
      <c r="CE64" s="127"/>
      <c r="CF64" s="127"/>
      <c r="CG64" s="135"/>
      <c r="CH64" s="135"/>
      <c r="CI64" s="135"/>
      <c r="CJ64" s="135"/>
      <c r="CK64" s="14"/>
      <c r="CL64" s="127"/>
      <c r="CM64" s="127"/>
      <c r="CN64" s="133"/>
      <c r="CO64" s="133"/>
      <c r="CP64" s="133"/>
      <c r="CQ64" s="133"/>
      <c r="CR64" s="14"/>
      <c r="CS64" s="127"/>
      <c r="CT64" s="127"/>
      <c r="CU64" s="133"/>
      <c r="CV64" s="133"/>
      <c r="CW64" s="133"/>
      <c r="CX64" s="133"/>
      <c r="CY64" s="14"/>
      <c r="CZ64" s="101" t="s">
        <v>66</v>
      </c>
    </row>
    <row r="65" spans="1:103" ht="13.5" thickBot="1">
      <c r="A65" s="83" t="s">
        <v>69</v>
      </c>
      <c r="B65" s="63"/>
      <c r="C65" s="134"/>
      <c r="D65" s="41"/>
      <c r="E65" s="41"/>
      <c r="F65" s="469" t="s">
        <v>166</v>
      </c>
      <c r="G65" s="469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AA65" s="269"/>
      <c r="AB65" s="244" t="s">
        <v>56</v>
      </c>
      <c r="AC65" s="245"/>
      <c r="AD65" s="246" t="s">
        <v>37</v>
      </c>
      <c r="AE65" s="247" t="s">
        <v>38</v>
      </c>
      <c r="AF65" s="248"/>
      <c r="AG65" s="102"/>
      <c r="AH65" s="15"/>
      <c r="AI65" s="15"/>
      <c r="AJ65" s="485"/>
      <c r="AK65" s="31"/>
      <c r="AL65" s="32"/>
      <c r="AM65" s="33"/>
      <c r="AN65" s="133"/>
      <c r="AO65" s="181"/>
      <c r="AP65" s="74"/>
      <c r="AS65" s="135"/>
      <c r="AT65" s="135"/>
      <c r="AU65" s="135"/>
      <c r="AV65" s="135"/>
      <c r="AW65" s="127"/>
      <c r="AX65" s="127"/>
      <c r="AY65" s="133"/>
      <c r="AZ65" s="133"/>
      <c r="BA65" s="133"/>
      <c r="BB65" s="133"/>
      <c r="BC65" s="166"/>
      <c r="BD65" s="127"/>
      <c r="BE65" s="127"/>
      <c r="BF65" s="142"/>
      <c r="BG65" s="183"/>
      <c r="BH65" s="183"/>
      <c r="BI65" s="133"/>
      <c r="BJ65" s="127"/>
      <c r="BK65" s="127"/>
      <c r="BL65" s="135"/>
      <c r="BM65" s="135"/>
      <c r="BN65" s="135"/>
      <c r="BO65" s="135"/>
      <c r="BP65" s="14"/>
      <c r="BQ65" s="127"/>
      <c r="BR65" s="127"/>
      <c r="BS65" s="133"/>
      <c r="BT65" s="133"/>
      <c r="BU65" s="133"/>
      <c r="BV65" s="133"/>
      <c r="BW65" s="14"/>
      <c r="BX65" s="127"/>
      <c r="BY65" s="127"/>
      <c r="BZ65" s="133"/>
      <c r="CA65" s="133"/>
      <c r="CB65" s="133"/>
      <c r="CC65" s="133"/>
      <c r="CD65" s="13"/>
      <c r="CE65" s="127"/>
      <c r="CF65" s="127"/>
      <c r="CG65" s="135"/>
      <c r="CH65" s="135"/>
      <c r="CI65" s="135"/>
      <c r="CJ65" s="135"/>
      <c r="CK65" s="14"/>
      <c r="CL65" s="127"/>
      <c r="CM65" s="127"/>
      <c r="CN65" s="133"/>
      <c r="CO65" s="133"/>
      <c r="CP65" s="133"/>
      <c r="CQ65" s="133"/>
      <c r="CR65" s="14"/>
      <c r="CS65" s="127"/>
      <c r="CT65" s="127"/>
      <c r="CU65" s="133"/>
      <c r="CV65" s="133"/>
      <c r="CW65" s="133"/>
      <c r="CX65" s="133"/>
      <c r="CY65" s="14"/>
    </row>
    <row r="66" spans="1:103">
      <c r="A66" s="9" t="s">
        <v>70</v>
      </c>
      <c r="B66" s="83"/>
      <c r="C66" s="13"/>
      <c r="D66" s="185"/>
      <c r="E66" s="8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26"/>
      <c r="AA66" s="270" t="s">
        <v>39</v>
      </c>
      <c r="AB66" s="249"/>
      <c r="AC66" s="250"/>
      <c r="AD66" s="251" t="s">
        <v>40</v>
      </c>
      <c r="AE66" s="247"/>
      <c r="AF66" s="252"/>
      <c r="AG66" s="102"/>
      <c r="AH66" s="186"/>
      <c r="AI66" s="186"/>
      <c r="AJ66" s="133"/>
      <c r="AK66" s="133"/>
      <c r="AL66" s="133"/>
      <c r="AM66" s="133"/>
      <c r="AN66" s="133"/>
      <c r="AO66" s="181"/>
      <c r="AP66" s="74"/>
      <c r="AQ66" s="64" t="s">
        <v>17</v>
      </c>
      <c r="AR66" s="187"/>
      <c r="AS66" s="135"/>
      <c r="AT66" s="135"/>
      <c r="AU66" s="135"/>
      <c r="AV66" s="135"/>
      <c r="AW66" s="127"/>
      <c r="AX66" s="127"/>
      <c r="AY66" s="133"/>
      <c r="AZ66" s="133"/>
      <c r="BA66" s="133"/>
      <c r="BB66" s="133"/>
      <c r="BC66" s="166"/>
      <c r="BD66" s="127"/>
      <c r="BE66" s="127"/>
      <c r="BF66" s="142"/>
      <c r="BG66" s="183"/>
      <c r="BH66" s="183"/>
      <c r="BI66" s="133"/>
      <c r="BJ66" s="127"/>
      <c r="BK66" s="127"/>
      <c r="BL66" s="135"/>
      <c r="BM66" s="135"/>
      <c r="BN66" s="135"/>
      <c r="BO66" s="135"/>
      <c r="BP66" s="14"/>
      <c r="BQ66" s="127"/>
      <c r="BR66" s="127"/>
      <c r="BS66" s="133"/>
      <c r="BT66" s="133"/>
      <c r="BU66" s="133"/>
      <c r="BV66" s="133"/>
      <c r="BW66" s="14"/>
      <c r="BX66" s="127"/>
      <c r="BY66" s="127"/>
      <c r="BZ66" s="133"/>
      <c r="CA66" s="133"/>
      <c r="CB66" s="133"/>
      <c r="CC66" s="133"/>
      <c r="CD66" s="13"/>
      <c r="CE66" s="127"/>
      <c r="CF66" s="127"/>
      <c r="CG66" s="135"/>
      <c r="CH66" s="135"/>
      <c r="CI66" s="135"/>
      <c r="CJ66" s="135"/>
      <c r="CK66" s="14"/>
      <c r="CL66" s="127"/>
      <c r="CM66" s="127"/>
      <c r="CN66" s="133"/>
      <c r="CO66" s="133"/>
      <c r="CP66" s="133"/>
      <c r="CQ66" s="133"/>
      <c r="CR66" s="14"/>
      <c r="CS66" s="127"/>
      <c r="CT66" s="127"/>
      <c r="CU66" s="133"/>
      <c r="CV66" s="133"/>
      <c r="CW66" s="133"/>
      <c r="CX66" s="133"/>
      <c r="CY66" s="14"/>
    </row>
    <row r="67" spans="1:103" ht="13.5" thickBot="1">
      <c r="A67" s="83"/>
      <c r="B67" s="83"/>
      <c r="C67" s="83"/>
      <c r="D67" s="85"/>
      <c r="E67" s="84"/>
      <c r="F67" s="8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26"/>
      <c r="AA67" s="271" t="s">
        <v>41</v>
      </c>
      <c r="AB67" s="253"/>
      <c r="AC67" s="254"/>
      <c r="AD67" s="158" t="s">
        <v>42</v>
      </c>
      <c r="AE67" s="117"/>
      <c r="AF67" s="255"/>
      <c r="AG67" s="14"/>
      <c r="AH67" s="186"/>
      <c r="AI67" s="186"/>
      <c r="AJ67" s="188"/>
      <c r="AK67" s="188"/>
      <c r="AL67" s="188"/>
      <c r="AM67" s="188"/>
      <c r="AN67" s="133"/>
      <c r="AO67" s="181"/>
      <c r="AP67" s="74"/>
      <c r="AQ67" s="65" t="s">
        <v>43</v>
      </c>
      <c r="AR67" s="66"/>
      <c r="AS67" s="135"/>
      <c r="AT67" s="135"/>
      <c r="AU67" s="135"/>
      <c r="AV67" s="135"/>
      <c r="AW67" s="127"/>
      <c r="AX67" s="127"/>
      <c r="AY67" s="133"/>
      <c r="AZ67" s="133"/>
      <c r="BA67" s="133"/>
      <c r="BB67" s="133"/>
      <c r="BC67" s="166"/>
      <c r="BD67" s="127"/>
      <c r="BE67" s="127"/>
      <c r="BF67" s="142"/>
      <c r="BG67" s="183"/>
      <c r="BH67" s="183"/>
      <c r="BI67" s="133"/>
      <c r="BJ67" s="127"/>
      <c r="BK67" s="127"/>
      <c r="BL67" s="135"/>
      <c r="BM67" s="135"/>
      <c r="BN67" s="135"/>
      <c r="BO67" s="135"/>
      <c r="BP67" s="14"/>
      <c r="BQ67" s="127"/>
      <c r="BR67" s="127"/>
      <c r="BS67" s="133"/>
      <c r="BT67" s="133"/>
      <c r="BU67" s="133"/>
      <c r="BV67" s="133"/>
      <c r="BW67" s="14"/>
      <c r="BX67" s="127"/>
      <c r="BY67" s="127"/>
      <c r="BZ67" s="133"/>
      <c r="CA67" s="133"/>
      <c r="CB67" s="133"/>
      <c r="CC67" s="133"/>
      <c r="CD67" s="13"/>
      <c r="CE67" s="127"/>
      <c r="CF67" s="127"/>
      <c r="CG67" s="135"/>
      <c r="CH67" s="135"/>
      <c r="CI67" s="135"/>
      <c r="CJ67" s="135"/>
      <c r="CK67" s="14"/>
      <c r="CL67" s="127"/>
      <c r="CM67" s="127"/>
      <c r="CN67" s="133"/>
      <c r="CO67" s="133"/>
      <c r="CP67" s="133"/>
      <c r="CQ67" s="133"/>
      <c r="CR67" s="14"/>
      <c r="CS67" s="127"/>
      <c r="CT67" s="127"/>
      <c r="CU67" s="133"/>
      <c r="CV67" s="133"/>
      <c r="CW67" s="133"/>
      <c r="CX67" s="133"/>
      <c r="CY67" s="14"/>
    </row>
    <row r="68" spans="1:103">
      <c r="A68" s="83"/>
      <c r="B68" s="83"/>
      <c r="C68" s="83"/>
      <c r="D68" s="85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26"/>
      <c r="AA68" s="271" t="s">
        <v>120</v>
      </c>
      <c r="AB68" s="253"/>
      <c r="AC68" s="254"/>
      <c r="AD68" s="158" t="s">
        <v>44</v>
      </c>
      <c r="AE68" s="117"/>
      <c r="AF68" s="255"/>
      <c r="AG68" s="14"/>
      <c r="AH68" s="186"/>
      <c r="AI68" s="188"/>
      <c r="AJ68" s="188"/>
      <c r="AK68" s="188"/>
      <c r="AL68" s="188"/>
      <c r="AM68" s="188"/>
      <c r="AP68" s="74"/>
      <c r="AQ68" s="67" t="s">
        <v>188</v>
      </c>
      <c r="AR68" s="68" t="s">
        <v>189</v>
      </c>
      <c r="AS68" s="135"/>
      <c r="AT68" s="135"/>
      <c r="AU68" s="135"/>
      <c r="AV68" s="135"/>
      <c r="AW68" s="127"/>
      <c r="AX68" s="127"/>
      <c r="AY68" s="133"/>
      <c r="AZ68" s="133"/>
      <c r="BA68" s="133"/>
      <c r="BB68" s="133"/>
      <c r="BC68" s="166"/>
      <c r="BD68" s="127"/>
      <c r="BE68" s="127"/>
      <c r="BF68" s="142"/>
      <c r="BG68" s="183"/>
      <c r="BH68" s="183"/>
      <c r="BI68" s="133"/>
      <c r="BJ68" s="127"/>
      <c r="BK68" s="127"/>
      <c r="BL68" s="135"/>
      <c r="BM68" s="135"/>
      <c r="BN68" s="135"/>
      <c r="BO68" s="135"/>
      <c r="BP68" s="14"/>
      <c r="BQ68" s="127"/>
      <c r="BR68" s="127"/>
      <c r="BS68" s="133"/>
      <c r="BT68" s="133"/>
      <c r="BU68" s="133"/>
      <c r="BV68" s="133"/>
      <c r="BW68" s="14"/>
      <c r="BX68" s="127"/>
      <c r="BY68" s="127"/>
      <c r="BZ68" s="133"/>
      <c r="CA68" s="133"/>
      <c r="CB68" s="133"/>
      <c r="CC68" s="133"/>
      <c r="CD68" s="13"/>
      <c r="CE68" s="127"/>
      <c r="CF68" s="127"/>
      <c r="CG68" s="135"/>
      <c r="CH68" s="135"/>
      <c r="CI68" s="135"/>
      <c r="CJ68" s="135"/>
      <c r="CK68" s="14"/>
      <c r="CL68" s="127"/>
      <c r="CM68" s="127"/>
      <c r="CN68" s="133"/>
      <c r="CO68" s="133"/>
      <c r="CP68" s="133"/>
      <c r="CQ68" s="133"/>
      <c r="CR68" s="14"/>
      <c r="CS68" s="127"/>
      <c r="CT68" s="127"/>
      <c r="CU68" s="133"/>
      <c r="CV68" s="133"/>
      <c r="CW68" s="133"/>
      <c r="CX68" s="133"/>
      <c r="CY68" s="14"/>
    </row>
    <row r="69" spans="1:103" ht="13.5" thickBot="1">
      <c r="A69" s="83"/>
      <c r="B69" s="83"/>
      <c r="C69" s="83"/>
      <c r="D69" s="83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26"/>
      <c r="AA69" s="271" t="s">
        <v>28</v>
      </c>
      <c r="AB69" s="197"/>
      <c r="AC69" s="254"/>
      <c r="AD69" s="158" t="s">
        <v>45</v>
      </c>
      <c r="AE69" s="117"/>
      <c r="AF69" s="255"/>
      <c r="AG69" s="177"/>
      <c r="AH69" s="189"/>
      <c r="AI69" s="190"/>
      <c r="AJ69" s="189"/>
      <c r="AK69" s="189"/>
      <c r="AL69" s="189"/>
      <c r="AM69" s="189"/>
      <c r="AP69" s="74"/>
      <c r="AQ69" s="69" t="str">
        <f>BN71</f>
        <v/>
      </c>
      <c r="AR69" s="70" t="str">
        <f>BO71</f>
        <v/>
      </c>
      <c r="AS69" s="135"/>
      <c r="AT69" s="135"/>
      <c r="AU69" s="135"/>
      <c r="AV69" s="135"/>
      <c r="AW69" s="127"/>
      <c r="AX69" s="127"/>
      <c r="AY69" s="133"/>
      <c r="AZ69" s="133"/>
      <c r="BA69" s="133"/>
      <c r="BB69" s="133"/>
      <c r="BC69" s="166"/>
      <c r="BD69" s="127"/>
      <c r="BE69" s="127"/>
      <c r="BF69" s="142"/>
      <c r="BG69" s="183"/>
      <c r="BH69" s="183"/>
      <c r="BI69" s="133"/>
      <c r="BJ69" s="127"/>
      <c r="BK69" s="127"/>
      <c r="BL69" s="135"/>
      <c r="BM69" s="135"/>
      <c r="BN69" s="135"/>
      <c r="BO69" s="135"/>
      <c r="BP69" s="14"/>
      <c r="BQ69" s="127"/>
      <c r="BR69" s="127"/>
      <c r="BS69" s="133"/>
      <c r="BT69" s="133"/>
      <c r="BU69" s="133"/>
      <c r="BV69" s="133"/>
      <c r="BW69" s="14"/>
      <c r="BX69" s="127"/>
      <c r="BY69" s="127"/>
      <c r="BZ69" s="133"/>
      <c r="CA69" s="133"/>
      <c r="CB69" s="133"/>
      <c r="CC69" s="133"/>
      <c r="CD69" s="13"/>
      <c r="CE69" s="127"/>
      <c r="CF69" s="127"/>
      <c r="CG69" s="135"/>
      <c r="CH69" s="135"/>
      <c r="CI69" s="135"/>
      <c r="CJ69" s="135"/>
      <c r="CK69" s="14"/>
      <c r="CL69" s="127"/>
      <c r="CM69" s="127"/>
      <c r="CN69" s="133"/>
      <c r="CO69" s="133"/>
      <c r="CP69" s="133"/>
      <c r="CQ69" s="133"/>
      <c r="CR69" s="14"/>
      <c r="CS69" s="127"/>
      <c r="CT69" s="127"/>
      <c r="CU69" s="133"/>
      <c r="CV69" s="133"/>
      <c r="CW69" s="133"/>
      <c r="CX69" s="133"/>
      <c r="CY69" s="14"/>
    </row>
    <row r="70" spans="1:103">
      <c r="A70" s="83"/>
      <c r="B70" s="87"/>
      <c r="C70" s="87"/>
      <c r="D70" s="87"/>
      <c r="E70" s="145"/>
      <c r="F70" s="145"/>
      <c r="G70" s="87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6"/>
      <c r="AA70" s="271" t="s">
        <v>46</v>
      </c>
      <c r="AB70" s="256"/>
      <c r="AC70" s="254"/>
      <c r="AD70" s="158" t="s">
        <v>47</v>
      </c>
      <c r="AE70" s="117"/>
      <c r="AF70" s="255"/>
      <c r="AG70" s="103"/>
      <c r="AH70" s="104"/>
      <c r="AI70" s="16"/>
      <c r="AJ70" s="71"/>
      <c r="AK70" s="71"/>
      <c r="AL70" s="71"/>
      <c r="AM70" s="71"/>
      <c r="AP70" s="454"/>
      <c r="AQ70" s="113" t="s">
        <v>14</v>
      </c>
      <c r="AR70" s="113" t="s">
        <v>13</v>
      </c>
      <c r="AS70" s="485" t="str">
        <f>AS$1</f>
        <v>R</v>
      </c>
      <c r="AT70" s="31" t="str">
        <f t="shared" ref="AT70:AV70" si="92">AT$1</f>
        <v>1Omy</v>
      </c>
      <c r="AU70" s="32" t="str">
        <f t="shared" si="92"/>
        <v>2U</v>
      </c>
      <c r="AV70" s="33" t="str">
        <f t="shared" si="92"/>
        <v>3Ama</v>
      </c>
      <c r="AW70" s="113" t="str">
        <f>AQ70</f>
        <v>Quantity</v>
      </c>
      <c r="AX70" s="113" t="str">
        <f>AR70</f>
        <v>Units</v>
      </c>
      <c r="AY70" s="485">
        <f>AJ65</f>
        <v>0</v>
      </c>
      <c r="AZ70" s="31">
        <f>AK65</f>
        <v>0</v>
      </c>
      <c r="BA70" s="32">
        <f>AL65</f>
        <v>0</v>
      </c>
      <c r="BB70" s="33">
        <f>AM65</f>
        <v>0</v>
      </c>
      <c r="BC70" s="166"/>
      <c r="BD70" s="34" t="s">
        <v>27</v>
      </c>
      <c r="BE70" s="34" t="s">
        <v>28</v>
      </c>
      <c r="BF70" s="35" t="s">
        <v>120</v>
      </c>
      <c r="BG70" s="72" t="s">
        <v>26</v>
      </c>
      <c r="BH70" s="72"/>
      <c r="BI70" s="36" t="s">
        <v>7</v>
      </c>
      <c r="BJ70" s="113" t="str">
        <f>$AQ70</f>
        <v>Quantity</v>
      </c>
      <c r="BK70" s="113" t="str">
        <f>$AR70</f>
        <v>Units</v>
      </c>
      <c r="BL70" s="485" t="str">
        <f>BL$1</f>
        <v>R</v>
      </c>
      <c r="BM70" s="31" t="str">
        <f t="shared" ref="BM70:BO70" si="93">BM$1</f>
        <v>1Omy</v>
      </c>
      <c r="BN70" s="32" t="str">
        <f t="shared" si="93"/>
        <v>2U</v>
      </c>
      <c r="BO70" s="33" t="str">
        <f t="shared" si="93"/>
        <v>3Ama</v>
      </c>
      <c r="BP70" s="191"/>
      <c r="BQ70" s="113" t="str">
        <f>$AQ70</f>
        <v>Quantity</v>
      </c>
      <c r="BR70" s="113" t="str">
        <f>$AR70</f>
        <v>Units</v>
      </c>
      <c r="BS70" s="485" t="str">
        <f>BS$1</f>
        <v>R</v>
      </c>
      <c r="BT70" s="31" t="str">
        <f t="shared" ref="BT70:BV70" si="94">BT$1</f>
        <v>1Omy</v>
      </c>
      <c r="BU70" s="32" t="str">
        <f t="shared" si="94"/>
        <v>2U</v>
      </c>
      <c r="BV70" s="33" t="str">
        <f t="shared" si="94"/>
        <v>3Ama</v>
      </c>
      <c r="BW70" s="191"/>
      <c r="BX70" s="113" t="str">
        <f>$AQ70</f>
        <v>Quantity</v>
      </c>
      <c r="BY70" s="113" t="str">
        <f>$AR70</f>
        <v>Units</v>
      </c>
      <c r="BZ70" s="485" t="str">
        <f>BZ$1</f>
        <v>1-R/U</v>
      </c>
      <c r="CA70" s="31" t="str">
        <f t="shared" ref="CA70:CC70" si="95">CA$1</f>
        <v>1-Omy/R</v>
      </c>
      <c r="CB70" s="32" t="str">
        <f t="shared" si="95"/>
        <v>1-Omy/U</v>
      </c>
      <c r="CC70" s="33" t="str">
        <f t="shared" si="95"/>
        <v>1-ROX/U</v>
      </c>
      <c r="CD70" s="191"/>
      <c r="CE70" s="113" t="str">
        <f>$AQ70</f>
        <v>Quantity</v>
      </c>
      <c r="CF70" s="113" t="str">
        <f>$AR70</f>
        <v>Units</v>
      </c>
      <c r="CG70" s="485" t="str">
        <f>CG$1</f>
        <v>R</v>
      </c>
      <c r="CH70" s="31" t="str">
        <f t="shared" ref="CH70:CJ70" si="96">CH$1</f>
        <v>1Omy</v>
      </c>
      <c r="CI70" s="32" t="str">
        <f t="shared" si="96"/>
        <v>2U</v>
      </c>
      <c r="CJ70" s="33" t="str">
        <f t="shared" si="96"/>
        <v>3Ama</v>
      </c>
      <c r="CK70" s="191"/>
      <c r="CL70" s="113" t="str">
        <f>$AQ70</f>
        <v>Quantity</v>
      </c>
      <c r="CM70" s="113" t="str">
        <f>$AR70</f>
        <v>Units</v>
      </c>
      <c r="CN70" s="485" t="str">
        <f>CN$1</f>
        <v>R</v>
      </c>
      <c r="CO70" s="31" t="str">
        <f t="shared" ref="CO70:CQ70" si="97">CO$1</f>
        <v>1Omy</v>
      </c>
      <c r="CP70" s="32" t="str">
        <f t="shared" si="97"/>
        <v>2U</v>
      </c>
      <c r="CQ70" s="33" t="str">
        <f t="shared" si="97"/>
        <v>3Ama</v>
      </c>
      <c r="CR70" s="191"/>
      <c r="CS70" s="113" t="str">
        <f>$AQ70</f>
        <v>Quantity</v>
      </c>
      <c r="CT70" s="113" t="str">
        <f>$AR70</f>
        <v>Units</v>
      </c>
      <c r="CU70" s="485" t="str">
        <f>CU$1</f>
        <v>1-R/U</v>
      </c>
      <c r="CV70" s="31" t="str">
        <f t="shared" ref="CV70:CX70" si="98">CV$1</f>
        <v>1-Omy/R</v>
      </c>
      <c r="CW70" s="32" t="str">
        <f t="shared" si="98"/>
        <v>1-Omy/U</v>
      </c>
      <c r="CX70" s="33" t="str">
        <f t="shared" si="98"/>
        <v>1-ROX/U</v>
      </c>
      <c r="CY70" s="14"/>
    </row>
    <row r="71" spans="1:103">
      <c r="A71" s="83"/>
      <c r="B71" s="83"/>
      <c r="C71" s="83"/>
      <c r="D71" s="83"/>
      <c r="E71" s="14"/>
      <c r="F71" s="14"/>
      <c r="G71" s="83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16"/>
      <c r="AA71" s="271" t="s">
        <v>48</v>
      </c>
      <c r="AB71" s="257"/>
      <c r="AC71" s="254"/>
      <c r="AD71" s="158" t="s">
        <v>49</v>
      </c>
      <c r="AE71" s="117"/>
      <c r="AF71" s="255"/>
      <c r="AG71" s="105"/>
      <c r="AH71" s="106"/>
      <c r="AI71" s="17"/>
      <c r="AJ71" s="8"/>
      <c r="AK71" s="8"/>
      <c r="AL71" s="8"/>
      <c r="AM71" s="8"/>
      <c r="AP71" s="455" t="str">
        <f>E62</f>
        <v/>
      </c>
      <c r="AQ71" s="488" t="s">
        <v>5</v>
      </c>
      <c r="AR71" s="488" t="s">
        <v>4</v>
      </c>
      <c r="AS71" s="21" t="str">
        <f>IF(ISNUMBER(AJ71),AJ71-($G63*AJ70+$G62),"")</f>
        <v/>
      </c>
      <c r="AT71" s="21" t="str">
        <f>IF(ISNUMBER(AK71),AK71-($G63*AK70+$G62),"")</f>
        <v/>
      </c>
      <c r="AU71" s="21" t="str">
        <f>IF(ISNUMBER(AL71),AL71-($G63*AL70+$G62),"")</f>
        <v/>
      </c>
      <c r="AV71" s="21" t="str">
        <f>IF(ISNUMBER(AM71),AM71-($G63*AM70+$G62),"")</f>
        <v/>
      </c>
      <c r="AW71" s="107">
        <f>$AH70</f>
        <v>0</v>
      </c>
      <c r="AX71" s="107">
        <f>$AI70</f>
        <v>0</v>
      </c>
      <c r="AY71" s="73" t="str">
        <f>IF(ISNUMBER(AJ70),AJ70,"")</f>
        <v/>
      </c>
      <c r="AZ71" s="73" t="str">
        <f>IF(ISNUMBER(AK70),AK70,"")</f>
        <v/>
      </c>
      <c r="BA71" s="73" t="str">
        <f t="shared" ref="BA71:BB71" si="99">IF(ISNUMBER(AL70),AL70,"")</f>
        <v/>
      </c>
      <c r="BB71" s="73" t="str">
        <f t="shared" si="99"/>
        <v/>
      </c>
      <c r="BC71" s="166"/>
      <c r="BD71" s="176" t="str">
        <f>$AA64</f>
        <v>•</v>
      </c>
      <c r="BE71" s="193">
        <f>$D62</f>
        <v>0</v>
      </c>
      <c r="BF71" s="124">
        <f>$B63</f>
        <v>0</v>
      </c>
      <c r="BG71" s="194" t="str">
        <f>$E62</f>
        <v/>
      </c>
      <c r="BH71" s="195"/>
      <c r="BI71" s="196" t="str">
        <f>IF(ISNUMBER($AB73),$AB73,"")</f>
        <v/>
      </c>
      <c r="BJ71" s="489" t="str">
        <f>AH2</f>
        <v>O2 flow per cells</v>
      </c>
      <c r="BK71" s="489" t="str">
        <f>AI2</f>
        <v>pmol/(s*Mill)</v>
      </c>
      <c r="BL71" s="7" t="str">
        <f>IF(ISNUMBER(AS71),AS71/AJ63,"")</f>
        <v/>
      </c>
      <c r="BM71" s="7" t="str">
        <f>IF(ISNUMBER(AT71),AT71/AK63,"")</f>
        <v/>
      </c>
      <c r="BN71" s="7" t="str">
        <f>IF(ISNUMBER(AU71),AU71/AL63,"")</f>
        <v/>
      </c>
      <c r="BO71" s="7" t="str">
        <f>IF(ISNUMBER(AV71),AV71/AM63,"")</f>
        <v/>
      </c>
      <c r="BP71" s="194" t="str">
        <f>$E62</f>
        <v/>
      </c>
      <c r="BQ71" s="6" t="s">
        <v>19</v>
      </c>
      <c r="BR71" s="6" t="s">
        <v>20</v>
      </c>
      <c r="BS71" s="5" t="str">
        <f>IF(ISNUMBER(BL71),BL71/$AQ69,"")</f>
        <v/>
      </c>
      <c r="BT71" s="5" t="str">
        <f>IF(ISNUMBER(BM71),BM71/$AQ69,"")</f>
        <v/>
      </c>
      <c r="BU71" s="5" t="str">
        <f>IF(ISNUMBER(BN71),BN71/$AQ69,"")</f>
        <v/>
      </c>
      <c r="BV71" s="5" t="str">
        <f>IF(ISNUMBER(BO71),BO71/$AQ69,"")</f>
        <v/>
      </c>
      <c r="BW71" s="194" t="str">
        <f>$E62</f>
        <v/>
      </c>
      <c r="BX71" s="6" t="s">
        <v>18</v>
      </c>
      <c r="BY71" s="6" t="s">
        <v>21</v>
      </c>
      <c r="BZ71" s="5" t="str">
        <f>IF(ISNUMBER(BN71),1-BL71/BN71,"")</f>
        <v/>
      </c>
      <c r="CA71" s="5" t="str">
        <f>IF(ISNUMBER(BM71),1-BM71/BL71,"")</f>
        <v/>
      </c>
      <c r="CB71" s="5" t="str">
        <f>IF(ISNUMBER(BM71),1-BM71/BN71,"")</f>
        <v/>
      </c>
      <c r="CC71" s="5" t="str">
        <f>IF(ISNUMBER(BN71),1-BO71/BN71,"")</f>
        <v/>
      </c>
      <c r="CD71" s="194" t="str">
        <f>$E62</f>
        <v/>
      </c>
      <c r="CE71" s="489" t="str">
        <f>AH3</f>
        <v>O2 flow per cells (mt: ROX-corr.)</v>
      </c>
      <c r="CF71" s="489" t="str">
        <f>AI2</f>
        <v>pmol/(s*Mill)</v>
      </c>
      <c r="CG71" s="7" t="str">
        <f>IF(ISNUMBER(BL71),BL71-$AR69,"")</f>
        <v/>
      </c>
      <c r="CH71" s="7" t="str">
        <f t="shared" ref="CH71:CJ71" si="100">IF(ISNUMBER(BM71),BM71-$AR69,"")</f>
        <v/>
      </c>
      <c r="CI71" s="7" t="str">
        <f t="shared" si="100"/>
        <v/>
      </c>
      <c r="CJ71" s="7" t="str">
        <f t="shared" si="100"/>
        <v/>
      </c>
      <c r="CK71" s="194" t="str">
        <f>$E62</f>
        <v/>
      </c>
      <c r="CL71" s="6" t="s">
        <v>3</v>
      </c>
      <c r="CM71" s="6" t="s">
        <v>1</v>
      </c>
      <c r="CN71" s="5" t="str">
        <f>IF(ISNUMBER(CG71),CG71/($AQ69-$AR69),"")</f>
        <v/>
      </c>
      <c r="CO71" s="5" t="str">
        <f t="shared" ref="CO71:CQ71" si="101">IF(ISNUMBER(CH71),CH71/($AQ69-$AR69),"")</f>
        <v/>
      </c>
      <c r="CP71" s="5" t="str">
        <f t="shared" si="101"/>
        <v/>
      </c>
      <c r="CQ71" s="5" t="str">
        <f t="shared" si="101"/>
        <v/>
      </c>
      <c r="CR71" s="194" t="str">
        <f>$E62</f>
        <v/>
      </c>
      <c r="CS71" s="6" t="s">
        <v>2</v>
      </c>
      <c r="CT71" s="6" t="s">
        <v>1</v>
      </c>
      <c r="CU71" s="5" t="str">
        <f>IF(ISNUMBER(CI71),1-CG71/CI71,"")</f>
        <v/>
      </c>
      <c r="CV71" s="5" t="str">
        <f>IF(ISNUMBER(CH71),1-CH71/CG71,"")</f>
        <v/>
      </c>
      <c r="CW71" s="5" t="str">
        <f>IF(ISNUMBER(CH71),1-CH71/CI71,"")</f>
        <v/>
      </c>
      <c r="CX71" s="5" t="str">
        <f>IF(ISNUMBER(CI71),1-CJ71/CI71,"")</f>
        <v/>
      </c>
      <c r="CY71" s="14"/>
    </row>
    <row r="72" spans="1:103">
      <c r="A72" s="83"/>
      <c r="B72" s="83"/>
      <c r="C72" s="83"/>
      <c r="D72" s="83"/>
      <c r="E72" s="83"/>
      <c r="F72" s="83"/>
      <c r="G72" s="83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26"/>
      <c r="AA72" s="272" t="s">
        <v>50</v>
      </c>
      <c r="AB72" s="258"/>
      <c r="AC72" s="259"/>
      <c r="AD72" s="158" t="s">
        <v>178</v>
      </c>
      <c r="AE72" s="256"/>
      <c r="AF72" s="255"/>
      <c r="AG72" s="274"/>
      <c r="AH72" s="275"/>
      <c r="AI72" s="275"/>
      <c r="AJ72" s="276"/>
      <c r="AK72" s="276"/>
      <c r="AL72" s="276"/>
      <c r="AM72" s="276"/>
      <c r="AN72" s="2"/>
      <c r="AO72" s="11"/>
      <c r="AP72" s="74"/>
      <c r="AQ72" s="75"/>
      <c r="AR72" s="75"/>
      <c r="AS72" s="3"/>
      <c r="AT72" s="3"/>
      <c r="AU72" s="3"/>
      <c r="AV72" s="3"/>
      <c r="AW72" s="4"/>
      <c r="AX72" s="4"/>
      <c r="AY72" s="2"/>
      <c r="AZ72" s="2"/>
      <c r="BA72" s="2"/>
      <c r="BB72" s="2"/>
      <c r="BC72" s="76"/>
      <c r="BD72" s="4"/>
      <c r="BE72" s="4"/>
      <c r="BF72" s="75"/>
      <c r="BG72" s="77"/>
      <c r="BH72" s="77"/>
      <c r="BI72" s="2"/>
      <c r="BJ72" s="4"/>
      <c r="BK72" s="4"/>
      <c r="BL72" s="3"/>
      <c r="BM72" s="3"/>
      <c r="BN72" s="3"/>
      <c r="BO72" s="3"/>
      <c r="BP72" s="14"/>
      <c r="BQ72" s="4"/>
      <c r="BR72" s="4"/>
      <c r="BS72" s="2"/>
      <c r="BT72" s="2"/>
      <c r="BU72" s="2"/>
      <c r="BV72" s="2"/>
      <c r="BW72" s="14"/>
      <c r="BX72" s="4"/>
      <c r="BY72" s="4"/>
      <c r="BZ72" s="2"/>
      <c r="CA72" s="2"/>
      <c r="CB72" s="2"/>
      <c r="CC72" s="2"/>
      <c r="CD72" s="13"/>
      <c r="CE72" s="4"/>
      <c r="CF72" s="4"/>
      <c r="CG72" s="3"/>
      <c r="CH72" s="3"/>
      <c r="CI72" s="3"/>
      <c r="CJ72" s="3"/>
      <c r="CK72" s="14"/>
      <c r="CL72" s="4"/>
      <c r="CM72" s="4"/>
      <c r="CN72" s="2"/>
      <c r="CO72" s="2"/>
      <c r="CP72" s="2"/>
      <c r="CQ72" s="2"/>
      <c r="CR72" s="14"/>
      <c r="CS72" s="4"/>
      <c r="CT72" s="4"/>
      <c r="CU72" s="2"/>
      <c r="CV72" s="2"/>
      <c r="CW72" s="2"/>
      <c r="CX72" s="2"/>
      <c r="CY72" s="14"/>
    </row>
    <row r="73" spans="1:103">
      <c r="A73" s="83"/>
      <c r="B73" s="83"/>
      <c r="C73" s="83"/>
      <c r="D73" s="83"/>
      <c r="E73" s="83"/>
      <c r="F73" s="83"/>
      <c r="G73" s="83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26"/>
      <c r="AA73" s="271" t="s">
        <v>51</v>
      </c>
      <c r="AB73" s="260"/>
      <c r="AC73" s="261"/>
      <c r="AD73" s="262" t="s">
        <v>52</v>
      </c>
      <c r="AE73" s="263">
        <v>-2</v>
      </c>
      <c r="AF73" s="255"/>
      <c r="AG73" s="274"/>
      <c r="AH73" s="274"/>
      <c r="AI73" s="274"/>
      <c r="AJ73" s="145"/>
      <c r="AK73" s="145"/>
      <c r="AL73" s="145"/>
      <c r="AM73" s="145"/>
      <c r="AN73" s="133"/>
      <c r="AO73" s="181"/>
      <c r="AP73" s="74"/>
      <c r="AQ73" s="142"/>
      <c r="AR73" s="142"/>
      <c r="AS73" s="135"/>
      <c r="AT73" s="135"/>
      <c r="AU73" s="135"/>
      <c r="AV73" s="135"/>
      <c r="AW73" s="127"/>
      <c r="AX73" s="127"/>
      <c r="AY73" s="133"/>
      <c r="AZ73" s="133"/>
      <c r="BA73" s="133"/>
      <c r="BB73" s="133"/>
      <c r="BC73" s="166"/>
      <c r="BD73" s="127"/>
      <c r="BE73" s="127"/>
      <c r="BF73" s="142"/>
      <c r="BG73" s="183"/>
      <c r="BH73" s="183"/>
      <c r="BI73" s="133"/>
      <c r="BJ73" s="127"/>
      <c r="BK73" s="127"/>
      <c r="BL73" s="135"/>
      <c r="BM73" s="135"/>
      <c r="BN73" s="135"/>
      <c r="BO73" s="135"/>
      <c r="BP73" s="14"/>
      <c r="BQ73" s="127"/>
      <c r="BR73" s="127"/>
      <c r="BS73" s="133"/>
      <c r="BT73" s="133"/>
      <c r="BU73" s="133"/>
      <c r="BV73" s="133"/>
      <c r="BW73" s="14"/>
      <c r="BX73" s="127"/>
      <c r="BY73" s="127"/>
      <c r="BZ73" s="133"/>
      <c r="CA73" s="133"/>
      <c r="CB73" s="133"/>
      <c r="CC73" s="133"/>
      <c r="CD73" s="13"/>
      <c r="CE73" s="127"/>
      <c r="CF73" s="127"/>
      <c r="CG73" s="135"/>
      <c r="CH73" s="135"/>
      <c r="CI73" s="135"/>
      <c r="CJ73" s="135"/>
      <c r="CK73" s="14"/>
      <c r="CL73" s="127"/>
      <c r="CM73" s="127"/>
      <c r="CN73" s="133"/>
      <c r="CO73" s="133"/>
      <c r="CP73" s="133"/>
      <c r="CQ73" s="133"/>
      <c r="CR73" s="14"/>
      <c r="CS73" s="127"/>
      <c r="CT73" s="127"/>
      <c r="CU73" s="133"/>
      <c r="CV73" s="133"/>
      <c r="CW73" s="133"/>
      <c r="CX73" s="133"/>
      <c r="CY73" s="14"/>
    </row>
    <row r="74" spans="1:103" ht="13.5" thickBot="1">
      <c r="A74" s="83"/>
      <c r="B74" s="83"/>
      <c r="C74" s="83"/>
      <c r="D74" s="83"/>
      <c r="E74" s="83"/>
      <c r="F74" s="83"/>
      <c r="G74" s="83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26"/>
      <c r="AA74" s="273" t="s">
        <v>53</v>
      </c>
      <c r="AB74" s="264">
        <v>2</v>
      </c>
      <c r="AC74" s="265" t="s">
        <v>54</v>
      </c>
      <c r="AD74" s="266" t="s">
        <v>55</v>
      </c>
      <c r="AE74" s="267">
        <v>2.5000000000000001E-2</v>
      </c>
      <c r="AF74" s="268"/>
      <c r="AG74" s="274"/>
      <c r="AH74" s="274"/>
      <c r="AI74" s="274"/>
      <c r="AJ74" s="145"/>
      <c r="AK74" s="145"/>
      <c r="AL74" s="145"/>
      <c r="AM74" s="145"/>
      <c r="AN74" s="133"/>
      <c r="AO74" s="181"/>
      <c r="AP74" s="74"/>
      <c r="AQ74" s="142"/>
      <c r="AR74" s="142"/>
      <c r="AS74" s="135"/>
      <c r="AT74" s="135"/>
      <c r="AU74" s="135"/>
      <c r="AV74" s="135"/>
      <c r="AW74" s="127"/>
      <c r="AX74" s="127"/>
      <c r="AY74" s="133"/>
      <c r="AZ74" s="133"/>
      <c r="BA74" s="133"/>
      <c r="BB74" s="133"/>
      <c r="BC74" s="166"/>
      <c r="BD74" s="127"/>
      <c r="BE74" s="127"/>
      <c r="BF74" s="142"/>
      <c r="BG74" s="183"/>
      <c r="BH74" s="183"/>
      <c r="BI74" s="133"/>
      <c r="BJ74" s="127"/>
      <c r="BK74" s="127"/>
      <c r="BL74" s="135"/>
      <c r="BM74" s="135"/>
      <c r="BN74" s="135"/>
      <c r="BO74" s="135"/>
      <c r="BP74" s="14"/>
      <c r="BQ74" s="127"/>
      <c r="BR74" s="127"/>
      <c r="BS74" s="133"/>
      <c r="BT74" s="133"/>
      <c r="BU74" s="133"/>
      <c r="BV74" s="133"/>
      <c r="BW74" s="14"/>
      <c r="BX74" s="127"/>
      <c r="BY74" s="127"/>
      <c r="BZ74" s="133"/>
      <c r="CA74" s="133"/>
      <c r="CB74" s="133"/>
      <c r="CC74" s="133"/>
      <c r="CD74" s="13"/>
      <c r="CE74" s="127"/>
      <c r="CF74" s="127"/>
      <c r="CG74" s="135"/>
      <c r="CH74" s="135"/>
      <c r="CI74" s="135"/>
      <c r="CJ74" s="135"/>
      <c r="CK74" s="14"/>
      <c r="CL74" s="127"/>
      <c r="CM74" s="127"/>
      <c r="CN74" s="133"/>
      <c r="CO74" s="133"/>
      <c r="CP74" s="133"/>
      <c r="CQ74" s="133"/>
      <c r="CR74" s="14"/>
      <c r="CS74" s="127"/>
      <c r="CT74" s="127"/>
      <c r="CU74" s="133"/>
      <c r="CV74" s="133"/>
      <c r="CW74" s="133"/>
      <c r="CX74" s="133"/>
      <c r="CY74" s="14"/>
    </row>
    <row r="75" spans="1:103">
      <c r="A75" s="83"/>
      <c r="B75" s="83"/>
      <c r="C75" s="83"/>
      <c r="D75" s="83"/>
      <c r="E75" s="83"/>
      <c r="F75" s="83"/>
      <c r="G75" s="83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26"/>
      <c r="AH75" s="127"/>
      <c r="AI75" s="127"/>
      <c r="AJ75" s="135"/>
      <c r="AK75" s="135"/>
      <c r="AL75" s="135"/>
      <c r="AM75" s="135"/>
      <c r="AN75" s="133"/>
      <c r="AO75" s="181"/>
      <c r="AP75" s="74"/>
      <c r="AQ75" s="142"/>
      <c r="AR75" s="142"/>
      <c r="AS75" s="135"/>
      <c r="AT75" s="135"/>
      <c r="AU75" s="135"/>
      <c r="AV75" s="135"/>
      <c r="AW75" s="127"/>
      <c r="AX75" s="127"/>
      <c r="AY75" s="133"/>
      <c r="AZ75" s="133"/>
      <c r="BA75" s="133"/>
      <c r="BB75" s="133"/>
      <c r="BC75" s="166"/>
      <c r="BD75" s="127"/>
      <c r="BE75" s="127"/>
      <c r="BF75" s="142"/>
      <c r="BG75" s="183"/>
      <c r="BH75" s="183"/>
      <c r="BI75" s="133"/>
      <c r="BJ75" s="127"/>
      <c r="BK75" s="127"/>
      <c r="BL75" s="135"/>
      <c r="BM75" s="135"/>
      <c r="BN75" s="135"/>
      <c r="BO75" s="135"/>
      <c r="BP75" s="14"/>
      <c r="BQ75" s="127"/>
      <c r="BR75" s="127"/>
      <c r="BS75" s="127"/>
      <c r="BT75" s="127"/>
      <c r="BU75" s="127"/>
      <c r="BV75" s="133"/>
      <c r="BW75" s="14"/>
      <c r="BX75" s="127"/>
      <c r="BY75" s="127"/>
      <c r="BZ75" s="133"/>
      <c r="CA75" s="133"/>
      <c r="CB75" s="133"/>
      <c r="CC75" s="133"/>
      <c r="CD75" s="13"/>
      <c r="CE75" s="127"/>
      <c r="CF75" s="127"/>
      <c r="CG75" s="135"/>
      <c r="CH75" s="135"/>
      <c r="CI75" s="135"/>
      <c r="CJ75" s="135"/>
      <c r="CK75" s="14"/>
      <c r="CL75" s="127"/>
      <c r="CM75" s="127"/>
      <c r="CN75" s="133"/>
      <c r="CO75" s="133"/>
      <c r="CP75" s="133"/>
      <c r="CQ75" s="133"/>
      <c r="CR75" s="14"/>
      <c r="CS75" s="127"/>
      <c r="CT75" s="127"/>
      <c r="CU75" s="133"/>
      <c r="CV75" s="133"/>
      <c r="CW75" s="133"/>
      <c r="CX75" s="133"/>
      <c r="CY75" s="14"/>
    </row>
    <row r="76" spans="1:103">
      <c r="A76" s="83"/>
      <c r="B76" s="83"/>
      <c r="C76" s="83"/>
      <c r="D76" s="83"/>
      <c r="E76" s="83"/>
      <c r="F76" s="83"/>
      <c r="G76" s="83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26"/>
      <c r="AH76" s="127"/>
      <c r="AI76" s="127"/>
      <c r="AJ76" s="135"/>
      <c r="AK76" s="135"/>
      <c r="AL76" s="135"/>
      <c r="AM76" s="135"/>
      <c r="AN76" s="133"/>
      <c r="AO76" s="181"/>
      <c r="AP76" s="74"/>
      <c r="AQ76" s="142"/>
      <c r="AR76" s="142"/>
      <c r="AS76" s="135"/>
      <c r="AT76" s="135"/>
      <c r="AU76" s="135"/>
      <c r="AV76" s="135"/>
      <c r="AW76" s="127"/>
      <c r="AX76" s="127"/>
      <c r="AY76" s="133"/>
      <c r="AZ76" s="133"/>
      <c r="BA76" s="133"/>
      <c r="BB76" s="133"/>
      <c r="BC76" s="166"/>
      <c r="BD76" s="127"/>
      <c r="BE76" s="127"/>
      <c r="BF76" s="142"/>
      <c r="BG76" s="183"/>
      <c r="BH76" s="183"/>
      <c r="BI76" s="133"/>
      <c r="BJ76" s="127"/>
      <c r="BK76" s="127"/>
      <c r="BL76" s="135"/>
      <c r="BM76" s="135"/>
      <c r="BN76" s="135"/>
      <c r="BO76" s="135"/>
      <c r="BP76" s="14"/>
      <c r="BQ76" s="127"/>
      <c r="BR76" s="127"/>
      <c r="BS76" s="127"/>
      <c r="BT76" s="127"/>
      <c r="BU76" s="127"/>
      <c r="BV76" s="133"/>
      <c r="BW76" s="14"/>
      <c r="BX76" s="127"/>
      <c r="BY76" s="127"/>
      <c r="BZ76" s="133"/>
      <c r="CA76" s="133"/>
      <c r="CB76" s="133"/>
      <c r="CC76" s="133"/>
      <c r="CD76" s="13"/>
      <c r="CE76" s="127"/>
      <c r="CF76" s="127"/>
      <c r="CG76" s="135"/>
      <c r="CH76" s="135"/>
      <c r="CI76" s="135"/>
      <c r="CJ76" s="135"/>
      <c r="CK76" s="14"/>
      <c r="CL76" s="127"/>
      <c r="CM76" s="127"/>
      <c r="CN76" s="133"/>
      <c r="CO76" s="133"/>
      <c r="CP76" s="133"/>
      <c r="CQ76" s="133"/>
      <c r="CR76" s="14"/>
      <c r="CS76" s="127"/>
      <c r="CT76" s="127"/>
      <c r="CU76" s="133"/>
      <c r="CV76" s="133"/>
      <c r="CW76" s="133"/>
      <c r="CX76" s="133"/>
      <c r="CY76" s="14"/>
    </row>
    <row r="77" spans="1:103">
      <c r="A77" s="83"/>
      <c r="B77" s="83"/>
      <c r="C77" s="83"/>
      <c r="D77" s="83"/>
      <c r="E77" s="83"/>
      <c r="F77" s="83"/>
      <c r="G77" s="83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AH77" s="127"/>
      <c r="AI77" s="127"/>
      <c r="AJ77" s="135"/>
      <c r="AK77" s="135"/>
      <c r="AL77" s="135"/>
      <c r="AM77" s="135"/>
      <c r="AN77" s="133"/>
      <c r="AO77" s="181"/>
      <c r="AP77" s="74"/>
      <c r="AQ77" s="142"/>
      <c r="AR77" s="142"/>
      <c r="AS77" s="135"/>
      <c r="AT77" s="135"/>
      <c r="AU77" s="135"/>
      <c r="AV77" s="135"/>
      <c r="AW77" s="127"/>
      <c r="AX77" s="127"/>
      <c r="AY77" s="133"/>
      <c r="AZ77" s="133"/>
      <c r="BA77" s="133"/>
      <c r="BB77" s="133"/>
      <c r="BC77" s="166"/>
      <c r="BD77" s="127"/>
      <c r="BE77" s="127"/>
      <c r="BF77" s="142"/>
      <c r="BG77" s="183"/>
      <c r="BH77" s="183"/>
      <c r="BI77" s="133"/>
      <c r="BJ77" s="127"/>
      <c r="BK77" s="127"/>
      <c r="BL77" s="135"/>
      <c r="BM77" s="135"/>
      <c r="BN77" s="135"/>
      <c r="BO77" s="135"/>
      <c r="BP77" s="14"/>
      <c r="BQ77" s="127"/>
      <c r="BR77" s="127"/>
      <c r="BS77" s="127"/>
      <c r="BT77" s="127"/>
      <c r="BU77" s="127"/>
      <c r="BV77" s="133"/>
      <c r="BW77" s="14"/>
      <c r="BX77" s="127"/>
      <c r="BY77" s="127"/>
      <c r="BZ77" s="133"/>
      <c r="CA77" s="133"/>
      <c r="CB77" s="133"/>
      <c r="CC77" s="133"/>
      <c r="CD77" s="13"/>
      <c r="CE77" s="127"/>
      <c r="CF77" s="127"/>
      <c r="CG77" s="135"/>
      <c r="CH77" s="135"/>
      <c r="CI77" s="135"/>
      <c r="CJ77" s="135"/>
      <c r="CK77" s="14"/>
      <c r="CL77" s="127"/>
      <c r="CM77" s="127"/>
      <c r="CN77" s="133"/>
      <c r="CO77" s="133"/>
      <c r="CP77" s="133"/>
      <c r="CQ77" s="133"/>
      <c r="CR77" s="14"/>
      <c r="CS77" s="127"/>
      <c r="CT77" s="127"/>
      <c r="CU77" s="133"/>
      <c r="CV77" s="133"/>
      <c r="CW77" s="133"/>
      <c r="CX77" s="133"/>
      <c r="CY77" s="14"/>
    </row>
    <row r="78" spans="1:103">
      <c r="A78" s="184"/>
      <c r="B78" s="133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26"/>
      <c r="AH78" s="127"/>
      <c r="AI78" s="127"/>
      <c r="AJ78" s="135"/>
      <c r="AK78" s="135"/>
      <c r="AL78" s="135"/>
      <c r="AM78" s="135"/>
      <c r="AN78" s="133"/>
      <c r="AO78" s="181"/>
      <c r="AP78" s="74"/>
      <c r="AQ78" s="142"/>
      <c r="AR78" s="142"/>
      <c r="AS78" s="26" t="str">
        <f>IF(ISNUMBER(AJ78),AJ78-($D71*AJ77+$E71),"")</f>
        <v/>
      </c>
      <c r="AT78" s="26" t="str">
        <f>IF(ISNUMBER(AK78),AK78-($D71*AK77+$E71),"")</f>
        <v/>
      </c>
      <c r="AU78" s="26"/>
      <c r="AV78" s="26" t="str">
        <f>IF(ISNUMBER(AM78),AM78-($D71*AM77+$E71),"")</f>
        <v/>
      </c>
      <c r="AW78" s="127"/>
      <c r="AX78" s="127"/>
      <c r="AY78" s="133"/>
      <c r="AZ78" s="133"/>
      <c r="BA78" s="133"/>
      <c r="BB78" s="133"/>
      <c r="BC78" s="166"/>
      <c r="BD78" s="127"/>
      <c r="BE78" s="127"/>
      <c r="BF78" s="142"/>
      <c r="BG78" s="183"/>
      <c r="BH78" s="183"/>
      <c r="BI78" s="133"/>
      <c r="BJ78" s="127"/>
      <c r="BK78" s="127"/>
      <c r="BL78" s="78" t="str">
        <f>IF(ISNUMBER(AS78),AS78/AJ70,"")</f>
        <v/>
      </c>
      <c r="BM78" s="78" t="str">
        <f>IF(ISNUMBER(AT78),AT78/AK70,"")</f>
        <v/>
      </c>
      <c r="BN78" s="78"/>
      <c r="BO78" s="78" t="str">
        <f>IF(ISNUMBER(AV78),AV78/AM70,"")</f>
        <v/>
      </c>
      <c r="BP78" s="117"/>
      <c r="BQ78" s="141"/>
      <c r="BR78" s="127"/>
      <c r="BS78" s="127"/>
      <c r="BT78" s="127"/>
      <c r="BU78" s="127"/>
      <c r="BV78" s="24"/>
      <c r="BW78" s="117"/>
      <c r="BX78" s="141"/>
      <c r="BY78" s="141"/>
      <c r="BZ78" s="27" t="s">
        <v>0</v>
      </c>
      <c r="CA78" s="24" t="str">
        <f>IF(ISNUMBER(BL78),1-BL78/BM78,"")</f>
        <v/>
      </c>
      <c r="CB78" s="24"/>
      <c r="CC78" s="24"/>
      <c r="CD78" s="197"/>
      <c r="CE78" s="141"/>
      <c r="CF78" s="141"/>
      <c r="CG78" s="147"/>
      <c r="CH78" s="147"/>
      <c r="CI78" s="147"/>
      <c r="CJ78" s="147"/>
      <c r="CK78" s="117"/>
      <c r="CL78" s="141"/>
      <c r="CM78" s="141"/>
      <c r="CN78" s="134"/>
      <c r="CO78" s="134"/>
      <c r="CP78" s="134"/>
      <c r="CQ78" s="134"/>
      <c r="CR78" s="117"/>
      <c r="CS78" s="141"/>
      <c r="CT78" s="141"/>
      <c r="CU78" s="134"/>
      <c r="CV78" s="134"/>
      <c r="CW78" s="134"/>
      <c r="CX78" s="134"/>
      <c r="CY78" s="117"/>
    </row>
    <row r="79" spans="1:103">
      <c r="A79" s="184"/>
      <c r="B79" s="133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26"/>
      <c r="AH79" s="127"/>
      <c r="AI79" s="127"/>
      <c r="AJ79" s="135"/>
      <c r="AK79" s="135"/>
      <c r="AL79" s="135"/>
      <c r="AM79" s="135"/>
      <c r="AN79" s="133"/>
      <c r="AO79" s="181"/>
      <c r="AP79" s="74"/>
      <c r="AQ79" s="142"/>
      <c r="AR79" s="142"/>
      <c r="AS79" s="147"/>
      <c r="AT79" s="147"/>
      <c r="AU79" s="147"/>
      <c r="AV79" s="147"/>
      <c r="AW79" s="127"/>
      <c r="AX79" s="127"/>
      <c r="AY79" s="133"/>
      <c r="AZ79" s="133"/>
      <c r="BA79" s="133"/>
      <c r="BB79" s="133"/>
      <c r="BC79" s="166"/>
      <c r="BD79" s="127"/>
      <c r="BE79" s="127"/>
      <c r="BF79" s="142"/>
      <c r="BG79" s="183"/>
      <c r="BH79" s="183"/>
      <c r="BI79" s="133"/>
      <c r="BJ79" s="127"/>
      <c r="BK79" s="127"/>
      <c r="BL79" s="147"/>
      <c r="BM79" s="147"/>
      <c r="BN79" s="147"/>
      <c r="BO79" s="147"/>
      <c r="BP79" s="117"/>
      <c r="BQ79" s="141"/>
      <c r="BR79" s="127"/>
      <c r="BS79" s="127"/>
      <c r="BT79" s="127"/>
      <c r="BU79" s="127"/>
      <c r="BV79" s="134"/>
      <c r="BW79" s="117"/>
      <c r="BX79" s="141"/>
      <c r="BY79" s="141"/>
      <c r="BZ79" s="134"/>
      <c r="CA79" s="134"/>
      <c r="CB79" s="134"/>
      <c r="CC79" s="134"/>
      <c r="CD79" s="197"/>
      <c r="CE79" s="141"/>
      <c r="CF79" s="141"/>
      <c r="CG79" s="147"/>
      <c r="CH79" s="147"/>
      <c r="CI79" s="147"/>
      <c r="CJ79" s="147"/>
      <c r="CK79" s="117"/>
      <c r="CL79" s="141"/>
      <c r="CM79" s="141"/>
      <c r="CN79" s="134"/>
      <c r="CO79" s="134"/>
      <c r="CP79" s="134"/>
      <c r="CQ79" s="134"/>
      <c r="CR79" s="117"/>
      <c r="CS79" s="141"/>
      <c r="CT79" s="141"/>
      <c r="CU79" s="134"/>
      <c r="CV79" s="134"/>
      <c r="CW79" s="134"/>
      <c r="CX79" s="134"/>
      <c r="CY79" s="117"/>
    </row>
    <row r="80" spans="1:103" ht="13.5" thickBot="1">
      <c r="A80" s="460" t="s">
        <v>68</v>
      </c>
      <c r="B80" s="198" t="str">
        <f>$G$22</f>
        <v>DatLab 7 Template 16-08-02</v>
      </c>
      <c r="C80" s="199"/>
      <c r="D80" s="199"/>
      <c r="E80" s="199"/>
      <c r="F80" s="199"/>
      <c r="G80" s="199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1"/>
      <c r="AA80" s="202"/>
      <c r="AB80" s="202"/>
      <c r="AC80" s="202"/>
      <c r="AD80" s="202"/>
      <c r="AE80" s="202"/>
      <c r="AF80" s="202"/>
      <c r="AG80" s="202"/>
      <c r="AH80" s="12" t="str">
        <f>$B80</f>
        <v>DatLab 7 Template 16-08-02</v>
      </c>
      <c r="AI80" s="161"/>
      <c r="AJ80" s="203"/>
      <c r="AK80" s="203"/>
      <c r="AL80" s="203"/>
      <c r="AM80" s="203"/>
      <c r="AN80" s="204"/>
      <c r="AO80" s="205"/>
      <c r="AP80" s="206"/>
      <c r="AQ80" s="79" t="str">
        <f>$B80</f>
        <v>DatLab 7 Template 16-08-02</v>
      </c>
      <c r="AR80" s="161"/>
      <c r="AS80" s="203"/>
      <c r="AT80" s="203"/>
      <c r="AU80" s="203"/>
      <c r="AV80" s="203"/>
      <c r="AW80" s="161"/>
      <c r="AX80" s="161"/>
      <c r="AY80" s="204"/>
      <c r="AZ80" s="204"/>
      <c r="BA80" s="204"/>
      <c r="BB80" s="204"/>
      <c r="BC80" s="207"/>
      <c r="BD80" s="161"/>
      <c r="BE80" s="161"/>
      <c r="BF80" s="61"/>
      <c r="BG80" s="208"/>
      <c r="BH80" s="208"/>
      <c r="BI80" s="204"/>
      <c r="BJ80" s="79" t="str">
        <f>$B80</f>
        <v>DatLab 7 Template 16-08-02</v>
      </c>
      <c r="BK80" s="161"/>
      <c r="BL80" s="203"/>
      <c r="BM80" s="203"/>
      <c r="BN80" s="203"/>
      <c r="BO80" s="203"/>
      <c r="BP80" s="209"/>
      <c r="BQ80" s="79" t="str">
        <f>$B80</f>
        <v>DatLab 7 Template 16-08-02</v>
      </c>
      <c r="BR80" s="200"/>
      <c r="BS80" s="200"/>
      <c r="BT80" s="200"/>
      <c r="BU80" s="200"/>
      <c r="BV80" s="204"/>
      <c r="BW80" s="209"/>
      <c r="BX80" s="79" t="str">
        <f>$B80</f>
        <v>DatLab 7 Template 16-08-02</v>
      </c>
      <c r="BY80" s="161"/>
      <c r="BZ80" s="204"/>
      <c r="CA80" s="204"/>
      <c r="CB80" s="204"/>
      <c r="CC80" s="204"/>
      <c r="CD80" s="210"/>
      <c r="CE80" s="79" t="str">
        <f>$B80</f>
        <v>DatLab 7 Template 16-08-02</v>
      </c>
      <c r="CF80" s="161"/>
      <c r="CG80" s="203"/>
      <c r="CH80" s="203"/>
      <c r="CI80" s="203"/>
      <c r="CJ80" s="203"/>
      <c r="CK80" s="209"/>
      <c r="CL80" s="79" t="str">
        <f>$B80</f>
        <v>DatLab 7 Template 16-08-02</v>
      </c>
      <c r="CM80" s="161"/>
      <c r="CN80" s="204"/>
      <c r="CO80" s="204"/>
      <c r="CP80" s="204"/>
      <c r="CQ80" s="204"/>
      <c r="CR80" s="209"/>
      <c r="CS80" s="79" t="str">
        <f>$B80</f>
        <v>DatLab 7 Template 16-08-02</v>
      </c>
      <c r="CT80" s="161"/>
      <c r="CU80" s="204"/>
      <c r="CV80" s="204"/>
      <c r="CW80" s="204"/>
      <c r="CX80" s="204"/>
      <c r="CY80" s="209"/>
    </row>
    <row r="81" spans="1:104">
      <c r="A81" s="331" t="s">
        <v>106</v>
      </c>
      <c r="B81" s="285" t="str">
        <f>AA84</f>
        <v>•</v>
      </c>
      <c r="C81" s="277"/>
      <c r="D81" s="30"/>
      <c r="F81" s="55" t="s">
        <v>16</v>
      </c>
      <c r="G81" s="56">
        <f>AC85</f>
        <v>0</v>
      </c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425"/>
      <c r="AC81" s="110"/>
      <c r="AD81" s="110"/>
      <c r="AE81" s="110"/>
      <c r="AF81" s="110"/>
      <c r="AG81" s="110"/>
      <c r="AH81" s="110"/>
      <c r="AI81" s="180" t="s">
        <v>65</v>
      </c>
      <c r="AJ81" s="485" t="str">
        <f>AJ$1</f>
        <v>R</v>
      </c>
      <c r="AK81" s="31" t="str">
        <f t="shared" ref="AK81:AM81" si="102">AK$1</f>
        <v>1Omy</v>
      </c>
      <c r="AL81" s="32" t="str">
        <f t="shared" si="102"/>
        <v>2U</v>
      </c>
      <c r="AM81" s="33" t="str">
        <f t="shared" si="102"/>
        <v>3Ama</v>
      </c>
      <c r="AN81" s="133"/>
      <c r="AO81" s="181"/>
      <c r="AP81" s="74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8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3"/>
      <c r="BR81" s="143"/>
      <c r="BS81" s="143"/>
      <c r="BT81" s="143"/>
      <c r="BU81" s="143"/>
      <c r="BV81" s="143"/>
      <c r="BW81" s="14"/>
      <c r="BY81" s="143"/>
      <c r="BZ81" s="143"/>
      <c r="CA81" s="143"/>
      <c r="CB81" s="143"/>
      <c r="CC81" s="143"/>
      <c r="CD81" s="13"/>
      <c r="CF81" s="143"/>
      <c r="CG81" s="143"/>
      <c r="CH81" s="143"/>
      <c r="CI81" s="143"/>
      <c r="CJ81" s="143"/>
      <c r="CK81" s="13"/>
      <c r="CM81" s="143"/>
      <c r="CN81" s="143"/>
      <c r="CO81" s="143"/>
      <c r="CP81" s="143"/>
      <c r="CQ81" s="143"/>
      <c r="CR81" s="13"/>
      <c r="CT81" s="143"/>
      <c r="CU81" s="143"/>
      <c r="CV81" s="143"/>
      <c r="CW81" s="143"/>
      <c r="CX81" s="143"/>
      <c r="CY81" s="13"/>
    </row>
    <row r="82" spans="1:104">
      <c r="A82" s="452" t="str">
        <f>E82</f>
        <v/>
      </c>
      <c r="B82" s="286" t="s">
        <v>26</v>
      </c>
      <c r="C82" s="88">
        <f>AB87</f>
        <v>0</v>
      </c>
      <c r="D82" s="88">
        <f>AB89</f>
        <v>0</v>
      </c>
      <c r="E82" s="278" t="str">
        <f>IF(ISNUMBER(AB90),AB90+0.01*AB91,"")</f>
        <v/>
      </c>
      <c r="F82" s="279" t="s">
        <v>10</v>
      </c>
      <c r="G82" s="98">
        <f>AE93</f>
        <v>-2</v>
      </c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240" t="str">
        <f>$E82</f>
        <v/>
      </c>
      <c r="AA82" s="176"/>
      <c r="AB82" s="176"/>
      <c r="AC82" s="176"/>
      <c r="AD82" s="176"/>
      <c r="AE82" s="176"/>
      <c r="AF82" s="176"/>
      <c r="AG82" s="176"/>
      <c r="AH82" s="57" t="s">
        <v>215</v>
      </c>
      <c r="AI82" s="58" t="s">
        <v>12</v>
      </c>
      <c r="AJ82" s="182">
        <f>AJ86</f>
        <v>0</v>
      </c>
      <c r="AK82" s="182">
        <f t="shared" ref="AK82:AM82" si="103">AK86</f>
        <v>0</v>
      </c>
      <c r="AL82" s="182">
        <f t="shared" si="103"/>
        <v>0</v>
      </c>
      <c r="AM82" s="182">
        <f t="shared" si="103"/>
        <v>0</v>
      </c>
      <c r="AN82" s="133"/>
      <c r="AO82" s="181"/>
      <c r="AP82" s="74"/>
      <c r="AQ82" s="142"/>
      <c r="AR82" s="142"/>
      <c r="AS82" s="135"/>
      <c r="AT82" s="135"/>
      <c r="AU82" s="135"/>
      <c r="AV82" s="135"/>
      <c r="AW82" s="127"/>
      <c r="AX82" s="127"/>
      <c r="AY82" s="133"/>
      <c r="AZ82" s="133"/>
      <c r="BA82" s="133"/>
      <c r="BB82" s="133"/>
      <c r="BC82" s="166"/>
      <c r="BD82" s="127"/>
      <c r="BE82" s="127"/>
      <c r="BF82" s="142"/>
      <c r="BG82" s="183"/>
      <c r="BH82" s="183"/>
      <c r="BI82" s="133"/>
      <c r="BJ82" s="127"/>
      <c r="BK82" s="127"/>
      <c r="BL82" s="135"/>
      <c r="BM82" s="135"/>
      <c r="BN82" s="135"/>
      <c r="BO82" s="135"/>
      <c r="BP82" s="14"/>
      <c r="BQ82" s="127"/>
      <c r="BR82" s="127"/>
      <c r="BS82" s="133"/>
      <c r="BT82" s="133"/>
      <c r="BU82" s="133"/>
      <c r="BV82" s="133"/>
      <c r="BW82" s="14"/>
      <c r="BX82" s="127"/>
      <c r="BY82" s="127"/>
      <c r="BZ82" s="133"/>
      <c r="CA82" s="133"/>
      <c r="CB82" s="133"/>
      <c r="CC82" s="133"/>
      <c r="CD82" s="13"/>
      <c r="CE82" s="127"/>
      <c r="CF82" s="127"/>
      <c r="CG82" s="135"/>
      <c r="CH82" s="135"/>
      <c r="CI82" s="135"/>
      <c r="CJ82" s="135"/>
      <c r="CK82" s="14"/>
      <c r="CL82" s="127"/>
      <c r="CM82" s="127"/>
      <c r="CN82" s="133"/>
      <c r="CO82" s="133"/>
      <c r="CP82" s="133"/>
      <c r="CQ82" s="133"/>
      <c r="CR82" s="14"/>
      <c r="CS82" s="127"/>
      <c r="CT82" s="127"/>
      <c r="CU82" s="133"/>
      <c r="CV82" s="133"/>
      <c r="CW82" s="133"/>
      <c r="CX82" s="133"/>
      <c r="CY82" s="14"/>
    </row>
    <row r="83" spans="1:104" ht="13.5" thickBot="1">
      <c r="A83" s="457" t="s">
        <v>84</v>
      </c>
      <c r="B83" s="280">
        <f>AB88</f>
        <v>0</v>
      </c>
      <c r="C83" s="281" t="s">
        <v>35</v>
      </c>
      <c r="D83" s="281" t="s">
        <v>181</v>
      </c>
      <c r="E83" s="22">
        <f>E84/G84</f>
        <v>0</v>
      </c>
      <c r="F83" s="279" t="s">
        <v>11</v>
      </c>
      <c r="G83" s="99">
        <f>AE94</f>
        <v>2.5000000000000001E-2</v>
      </c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463" t="s">
        <v>80</v>
      </c>
      <c r="AA83" s="133" t="s">
        <v>83</v>
      </c>
      <c r="AB83" s="51"/>
      <c r="AC83" s="110" t="str">
        <f>$G$3</f>
        <v>DatLab 7</v>
      </c>
      <c r="AD83" s="51"/>
      <c r="AE83" s="51"/>
      <c r="AF83" s="96"/>
      <c r="AG83" s="51"/>
      <c r="AH83" s="59" t="s">
        <v>8</v>
      </c>
      <c r="AI83" s="59" t="s">
        <v>183</v>
      </c>
      <c r="AJ83" s="60">
        <f>$E83-($E83*AJ82/1000)/2</f>
        <v>0</v>
      </c>
      <c r="AK83" s="60">
        <f>$E83-($E83*(SUM(AJ82:AK82))/1000)/2</f>
        <v>0</v>
      </c>
      <c r="AL83" s="60">
        <f>$E83-($E83*(SUM(AJ82:AL82))/1000)/2</f>
        <v>0</v>
      </c>
      <c r="AM83" s="60">
        <f>$E83-($E83*(SUM(AJ82:AM82))/1000)/2</f>
        <v>0</v>
      </c>
      <c r="AN83" s="133"/>
      <c r="AO83" s="181"/>
      <c r="AP83" s="74"/>
      <c r="AQ83" s="142"/>
      <c r="AR83" s="142"/>
      <c r="AS83" s="135"/>
      <c r="AT83" s="135"/>
      <c r="AU83" s="135"/>
      <c r="AV83" s="135"/>
      <c r="AW83" s="127"/>
      <c r="AX83" s="127"/>
      <c r="AY83" s="133"/>
      <c r="AZ83" s="133"/>
      <c r="BA83" s="133"/>
      <c r="BB83" s="133"/>
      <c r="BC83" s="166"/>
      <c r="BD83" s="127"/>
      <c r="BE83" s="127"/>
      <c r="BF83" s="142"/>
      <c r="BG83" s="183"/>
      <c r="BH83" s="183"/>
      <c r="BI83" s="133"/>
      <c r="BJ83" s="127"/>
      <c r="BK83" s="127"/>
      <c r="BL83" s="135"/>
      <c r="BM83" s="135"/>
      <c r="BN83" s="135"/>
      <c r="BO83" s="135"/>
      <c r="BP83" s="14"/>
      <c r="BQ83" s="127"/>
      <c r="BR83" s="127"/>
      <c r="BS83" s="133"/>
      <c r="BT83" s="133"/>
      <c r="BU83" s="133"/>
      <c r="BV83" s="133"/>
      <c r="BW83" s="14"/>
      <c r="BX83" s="127"/>
      <c r="BY83" s="127"/>
      <c r="BZ83" s="133"/>
      <c r="CA83" s="133"/>
      <c r="CB83" s="133"/>
      <c r="CC83" s="133"/>
      <c r="CD83" s="13"/>
      <c r="CE83" s="127"/>
      <c r="CF83" s="127"/>
      <c r="CG83" s="135"/>
      <c r="CH83" s="135"/>
      <c r="CI83" s="135"/>
      <c r="CJ83" s="135"/>
      <c r="CK83" s="14"/>
      <c r="CL83" s="127"/>
      <c r="CM83" s="127"/>
      <c r="CN83" s="133"/>
      <c r="CO83" s="133"/>
      <c r="CP83" s="133"/>
      <c r="CQ83" s="133"/>
      <c r="CR83" s="14"/>
      <c r="CS83" s="127"/>
      <c r="CT83" s="127"/>
      <c r="CU83" s="133"/>
      <c r="CV83" s="133"/>
      <c r="CW83" s="133"/>
      <c r="CX83" s="133"/>
      <c r="CY83" s="14"/>
      <c r="CZ83" s="10" t="s">
        <v>9</v>
      </c>
    </row>
    <row r="84" spans="1:104" ht="14.25" thickTop="1" thickBot="1">
      <c r="A84" s="184"/>
      <c r="B84" s="282">
        <f>AB86</f>
        <v>0</v>
      </c>
      <c r="C84" s="283" t="s">
        <v>7</v>
      </c>
      <c r="D84" s="283" t="s">
        <v>182</v>
      </c>
      <c r="E84" s="100">
        <f>AB93</f>
        <v>0</v>
      </c>
      <c r="F84" s="284" t="s">
        <v>36</v>
      </c>
      <c r="G84" s="62">
        <f>AB94</f>
        <v>2</v>
      </c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241" t="s">
        <v>33</v>
      </c>
      <c r="AA84" s="211" t="s">
        <v>177</v>
      </c>
      <c r="AB84" s="242"/>
      <c r="AC84" s="242"/>
      <c r="AD84" s="242"/>
      <c r="AE84" s="242"/>
      <c r="AF84" s="243"/>
      <c r="AG84" s="117"/>
      <c r="AH84" s="117"/>
      <c r="AI84" s="117"/>
      <c r="AJ84" s="117"/>
      <c r="AK84" s="117"/>
      <c r="AL84" s="117"/>
      <c r="AM84" s="117"/>
      <c r="AP84" s="74"/>
      <c r="AS84" s="135"/>
      <c r="AT84" s="135"/>
      <c r="AU84" s="135"/>
      <c r="AV84" s="135"/>
      <c r="BC84" s="166"/>
      <c r="BD84" s="127"/>
      <c r="BE84" s="127"/>
      <c r="BF84" s="142"/>
      <c r="BG84" s="183"/>
      <c r="BH84" s="183"/>
      <c r="BI84" s="133"/>
      <c r="BJ84" s="127"/>
      <c r="BK84" s="127"/>
      <c r="BL84" s="135"/>
      <c r="BM84" s="135"/>
      <c r="BN84" s="135"/>
      <c r="BO84" s="135"/>
      <c r="BP84" s="14"/>
      <c r="BQ84" s="127"/>
      <c r="BR84" s="127"/>
      <c r="BS84" s="133"/>
      <c r="BT84" s="133"/>
      <c r="BU84" s="133"/>
      <c r="BV84" s="133"/>
      <c r="BW84" s="14"/>
      <c r="BX84" s="127"/>
      <c r="BY84" s="127"/>
      <c r="BZ84" s="133"/>
      <c r="CA84" s="133"/>
      <c r="CB84" s="133"/>
      <c r="CC84" s="133"/>
      <c r="CD84" s="13"/>
      <c r="CE84" s="127"/>
      <c r="CF84" s="127"/>
      <c r="CG84" s="135"/>
      <c r="CH84" s="135"/>
      <c r="CI84" s="135"/>
      <c r="CJ84" s="135"/>
      <c r="CK84" s="14"/>
      <c r="CL84" s="127"/>
      <c r="CM84" s="127"/>
      <c r="CN84" s="133"/>
      <c r="CO84" s="133"/>
      <c r="CP84" s="133"/>
      <c r="CQ84" s="133"/>
      <c r="CR84" s="14"/>
      <c r="CS84" s="127"/>
      <c r="CT84" s="127"/>
      <c r="CU84" s="133"/>
      <c r="CV84" s="133"/>
      <c r="CW84" s="133"/>
      <c r="CX84" s="133"/>
      <c r="CY84" s="14"/>
      <c r="CZ84" s="101" t="s">
        <v>66</v>
      </c>
    </row>
    <row r="85" spans="1:104" ht="13.5" thickBot="1">
      <c r="A85" s="83" t="s">
        <v>69</v>
      </c>
      <c r="B85" s="63"/>
      <c r="C85" s="134"/>
      <c r="D85" s="41"/>
      <c r="E85" s="41"/>
      <c r="F85" s="469" t="s">
        <v>166</v>
      </c>
      <c r="G85" s="469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16"/>
      <c r="AA85" s="269"/>
      <c r="AB85" s="244" t="s">
        <v>56</v>
      </c>
      <c r="AC85" s="245"/>
      <c r="AD85" s="246" t="s">
        <v>37</v>
      </c>
      <c r="AE85" s="247" t="s">
        <v>38</v>
      </c>
      <c r="AF85" s="248"/>
      <c r="AG85" s="102"/>
      <c r="AH85" s="15"/>
      <c r="AI85" s="15"/>
      <c r="AJ85" s="485"/>
      <c r="AK85" s="31"/>
      <c r="AL85" s="32"/>
      <c r="AM85" s="33"/>
      <c r="AN85" s="133"/>
      <c r="AO85" s="181"/>
      <c r="AP85" s="74"/>
      <c r="AS85" s="135"/>
      <c r="AT85" s="135"/>
      <c r="AU85" s="135"/>
      <c r="AV85" s="135"/>
      <c r="AW85" s="127"/>
      <c r="AX85" s="127"/>
      <c r="AY85" s="133"/>
      <c r="AZ85" s="133"/>
      <c r="BA85" s="133"/>
      <c r="BB85" s="133"/>
      <c r="BC85" s="166"/>
      <c r="BD85" s="127"/>
      <c r="BE85" s="127"/>
      <c r="BF85" s="142"/>
      <c r="BG85" s="183"/>
      <c r="BH85" s="183"/>
      <c r="BI85" s="133"/>
      <c r="BJ85" s="127"/>
      <c r="BK85" s="127"/>
      <c r="BL85" s="135"/>
      <c r="BM85" s="135"/>
      <c r="BN85" s="135"/>
      <c r="BO85" s="135"/>
      <c r="BP85" s="14"/>
      <c r="BQ85" s="127"/>
      <c r="BR85" s="127"/>
      <c r="BS85" s="133"/>
      <c r="BT85" s="133"/>
      <c r="BU85" s="133"/>
      <c r="BV85" s="133"/>
      <c r="BW85" s="14"/>
      <c r="BX85" s="127"/>
      <c r="BY85" s="127"/>
      <c r="BZ85" s="133"/>
      <c r="CA85" s="133"/>
      <c r="CB85" s="133"/>
      <c r="CC85" s="133"/>
      <c r="CD85" s="13"/>
      <c r="CE85" s="127"/>
      <c r="CF85" s="127"/>
      <c r="CG85" s="135"/>
      <c r="CH85" s="135"/>
      <c r="CI85" s="135"/>
      <c r="CJ85" s="135"/>
      <c r="CK85" s="14"/>
      <c r="CL85" s="127"/>
      <c r="CM85" s="127"/>
      <c r="CN85" s="133"/>
      <c r="CO85" s="133"/>
      <c r="CP85" s="133"/>
      <c r="CQ85" s="133"/>
      <c r="CR85" s="14"/>
      <c r="CS85" s="127"/>
      <c r="CT85" s="127"/>
      <c r="CU85" s="133"/>
      <c r="CV85" s="133"/>
      <c r="CW85" s="133"/>
      <c r="CX85" s="133"/>
      <c r="CY85" s="14"/>
    </row>
    <row r="86" spans="1:104">
      <c r="A86" s="9" t="s">
        <v>70</v>
      </c>
      <c r="B86" s="83"/>
      <c r="C86" s="13"/>
      <c r="D86" s="185"/>
      <c r="E86" s="8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26"/>
      <c r="AA86" s="270" t="s">
        <v>39</v>
      </c>
      <c r="AB86" s="249"/>
      <c r="AC86" s="250"/>
      <c r="AD86" s="251" t="s">
        <v>40</v>
      </c>
      <c r="AE86" s="247"/>
      <c r="AF86" s="252"/>
      <c r="AG86" s="102"/>
      <c r="AH86" s="186"/>
      <c r="AI86" s="186"/>
      <c r="AJ86" s="133"/>
      <c r="AK86" s="133"/>
      <c r="AL86" s="133"/>
      <c r="AM86" s="133"/>
      <c r="AN86" s="133"/>
      <c r="AO86" s="181"/>
      <c r="AP86" s="74"/>
      <c r="AQ86" s="64" t="s">
        <v>17</v>
      </c>
      <c r="AR86" s="187"/>
      <c r="AS86" s="135"/>
      <c r="AT86" s="135"/>
      <c r="AU86" s="135"/>
      <c r="AV86" s="135"/>
      <c r="AW86" s="127"/>
      <c r="AX86" s="127"/>
      <c r="AY86" s="133"/>
      <c r="AZ86" s="133"/>
      <c r="BA86" s="133"/>
      <c r="BB86" s="133"/>
      <c r="BC86" s="166"/>
      <c r="BD86" s="127"/>
      <c r="BE86" s="127"/>
      <c r="BF86" s="142"/>
      <c r="BG86" s="183"/>
      <c r="BH86" s="183"/>
      <c r="BI86" s="133"/>
      <c r="BJ86" s="127"/>
      <c r="BK86" s="127"/>
      <c r="BL86" s="135"/>
      <c r="BM86" s="135"/>
      <c r="BN86" s="135"/>
      <c r="BO86" s="135"/>
      <c r="BP86" s="14"/>
      <c r="BQ86" s="127"/>
      <c r="BR86" s="127"/>
      <c r="BS86" s="133"/>
      <c r="BT86" s="133"/>
      <c r="BU86" s="133"/>
      <c r="BV86" s="133"/>
      <c r="BW86" s="14"/>
      <c r="BX86" s="127"/>
      <c r="BY86" s="127"/>
      <c r="BZ86" s="133"/>
      <c r="CA86" s="133"/>
      <c r="CB86" s="133"/>
      <c r="CC86" s="133"/>
      <c r="CD86" s="13"/>
      <c r="CE86" s="127"/>
      <c r="CF86" s="127"/>
      <c r="CG86" s="135"/>
      <c r="CH86" s="135"/>
      <c r="CI86" s="135"/>
      <c r="CJ86" s="135"/>
      <c r="CK86" s="14"/>
      <c r="CL86" s="127"/>
      <c r="CM86" s="127"/>
      <c r="CN86" s="133"/>
      <c r="CO86" s="133"/>
      <c r="CP86" s="133"/>
      <c r="CQ86" s="133"/>
      <c r="CR86" s="14"/>
      <c r="CS86" s="127"/>
      <c r="CT86" s="127"/>
      <c r="CU86" s="133"/>
      <c r="CV86" s="133"/>
      <c r="CW86" s="133"/>
      <c r="CX86" s="133"/>
      <c r="CY86" s="14"/>
    </row>
    <row r="87" spans="1:104" ht="13.5" thickBot="1">
      <c r="A87" s="83"/>
      <c r="B87" s="83"/>
      <c r="C87" s="83"/>
      <c r="D87" s="85"/>
      <c r="E87" s="84"/>
      <c r="F87" s="86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26"/>
      <c r="AA87" s="271" t="s">
        <v>41</v>
      </c>
      <c r="AB87" s="253"/>
      <c r="AC87" s="254"/>
      <c r="AD87" s="158" t="s">
        <v>42</v>
      </c>
      <c r="AE87" s="117"/>
      <c r="AF87" s="255"/>
      <c r="AG87" s="14"/>
      <c r="AH87" s="186"/>
      <c r="AI87" s="186"/>
      <c r="AJ87" s="188"/>
      <c r="AK87" s="188"/>
      <c r="AL87" s="188"/>
      <c r="AM87" s="188"/>
      <c r="AN87" s="133"/>
      <c r="AO87" s="181"/>
      <c r="AP87" s="74"/>
      <c r="AQ87" s="65" t="s">
        <v>43</v>
      </c>
      <c r="AR87" s="66"/>
      <c r="AS87" s="135"/>
      <c r="AT87" s="135"/>
      <c r="AU87" s="135"/>
      <c r="AV87" s="135"/>
      <c r="AW87" s="127"/>
      <c r="AX87" s="127"/>
      <c r="AY87" s="133"/>
      <c r="AZ87" s="133"/>
      <c r="BA87" s="133"/>
      <c r="BB87" s="133"/>
      <c r="BC87" s="166"/>
      <c r="BD87" s="127"/>
      <c r="BE87" s="127"/>
      <c r="BF87" s="142"/>
      <c r="BG87" s="183"/>
      <c r="BH87" s="183"/>
      <c r="BI87" s="133"/>
      <c r="BJ87" s="127"/>
      <c r="BK87" s="127"/>
      <c r="BL87" s="135"/>
      <c r="BM87" s="135"/>
      <c r="BN87" s="135"/>
      <c r="BO87" s="135"/>
      <c r="BP87" s="14"/>
      <c r="BQ87" s="127"/>
      <c r="BR87" s="127"/>
      <c r="BS87" s="133"/>
      <c r="BT87" s="133"/>
      <c r="BU87" s="133"/>
      <c r="BV87" s="133"/>
      <c r="BW87" s="14"/>
      <c r="BX87" s="127"/>
      <c r="BY87" s="127"/>
      <c r="BZ87" s="133"/>
      <c r="CA87" s="133"/>
      <c r="CB87" s="133"/>
      <c r="CC87" s="133"/>
      <c r="CD87" s="13"/>
      <c r="CE87" s="127"/>
      <c r="CF87" s="127"/>
      <c r="CG87" s="135"/>
      <c r="CH87" s="135"/>
      <c r="CI87" s="135"/>
      <c r="CJ87" s="135"/>
      <c r="CK87" s="14"/>
      <c r="CL87" s="127"/>
      <c r="CM87" s="127"/>
      <c r="CN87" s="133"/>
      <c r="CO87" s="133"/>
      <c r="CP87" s="133"/>
      <c r="CQ87" s="133"/>
      <c r="CR87" s="14"/>
      <c r="CS87" s="127"/>
      <c r="CT87" s="127"/>
      <c r="CU87" s="133"/>
      <c r="CV87" s="133"/>
      <c r="CW87" s="133"/>
      <c r="CX87" s="133"/>
      <c r="CY87" s="14"/>
    </row>
    <row r="88" spans="1:104">
      <c r="A88" s="83"/>
      <c r="B88" s="83"/>
      <c r="C88" s="83"/>
      <c r="D88" s="85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26"/>
      <c r="AA88" s="271" t="s">
        <v>120</v>
      </c>
      <c r="AB88" s="253"/>
      <c r="AC88" s="254"/>
      <c r="AD88" s="158" t="s">
        <v>44</v>
      </c>
      <c r="AE88" s="117"/>
      <c r="AF88" s="255"/>
      <c r="AG88" s="14"/>
      <c r="AH88" s="186"/>
      <c r="AI88" s="188"/>
      <c r="AJ88" s="188"/>
      <c r="AK88" s="188"/>
      <c r="AL88" s="188"/>
      <c r="AM88" s="188"/>
      <c r="AP88" s="74"/>
      <c r="AQ88" s="67" t="s">
        <v>188</v>
      </c>
      <c r="AR88" s="68" t="s">
        <v>189</v>
      </c>
      <c r="AS88" s="135"/>
      <c r="AT88" s="135"/>
      <c r="AU88" s="135"/>
      <c r="AV88" s="135"/>
      <c r="AW88" s="127"/>
      <c r="AX88" s="127"/>
      <c r="AY88" s="133"/>
      <c r="AZ88" s="133"/>
      <c r="BA88" s="133"/>
      <c r="BB88" s="133"/>
      <c r="BC88" s="166"/>
      <c r="BD88" s="127"/>
      <c r="BE88" s="127"/>
      <c r="BF88" s="142"/>
      <c r="BG88" s="183"/>
      <c r="BH88" s="183"/>
      <c r="BI88" s="133"/>
      <c r="BJ88" s="127"/>
      <c r="BK88" s="127"/>
      <c r="BL88" s="135"/>
      <c r="BM88" s="135"/>
      <c r="BN88" s="135"/>
      <c r="BO88" s="135"/>
      <c r="BP88" s="14"/>
      <c r="BQ88" s="127"/>
      <c r="BR88" s="127"/>
      <c r="BS88" s="133"/>
      <c r="BT88" s="133"/>
      <c r="BU88" s="133"/>
      <c r="BV88" s="133"/>
      <c r="BW88" s="14"/>
      <c r="BX88" s="127"/>
      <c r="BY88" s="127"/>
      <c r="BZ88" s="133"/>
      <c r="CA88" s="133"/>
      <c r="CB88" s="133"/>
      <c r="CC88" s="133"/>
      <c r="CD88" s="13"/>
      <c r="CE88" s="127"/>
      <c r="CF88" s="127"/>
      <c r="CG88" s="135"/>
      <c r="CH88" s="135"/>
      <c r="CI88" s="135"/>
      <c r="CJ88" s="135"/>
      <c r="CK88" s="14"/>
      <c r="CL88" s="127"/>
      <c r="CM88" s="127"/>
      <c r="CN88" s="133"/>
      <c r="CO88" s="133"/>
      <c r="CP88" s="133"/>
      <c r="CQ88" s="133"/>
      <c r="CR88" s="14"/>
      <c r="CS88" s="127"/>
      <c r="CT88" s="127"/>
      <c r="CU88" s="133"/>
      <c r="CV88" s="133"/>
      <c r="CW88" s="133"/>
      <c r="CX88" s="133"/>
      <c r="CY88" s="14"/>
    </row>
    <row r="89" spans="1:104" ht="13.5" thickBot="1">
      <c r="A89" s="83"/>
      <c r="B89" s="83"/>
      <c r="C89" s="83"/>
      <c r="D89" s="83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26"/>
      <c r="AA89" s="271" t="s">
        <v>28</v>
      </c>
      <c r="AB89" s="197"/>
      <c r="AC89" s="254"/>
      <c r="AD89" s="158" t="s">
        <v>45</v>
      </c>
      <c r="AE89" s="117"/>
      <c r="AF89" s="255"/>
      <c r="AG89" s="177"/>
      <c r="AH89" s="189"/>
      <c r="AI89" s="190"/>
      <c r="AJ89" s="189"/>
      <c r="AK89" s="189"/>
      <c r="AL89" s="189"/>
      <c r="AM89" s="189"/>
      <c r="AP89" s="74"/>
      <c r="AQ89" s="69" t="str">
        <f>BN91</f>
        <v/>
      </c>
      <c r="AR89" s="70" t="str">
        <f>BO91</f>
        <v/>
      </c>
      <c r="AS89" s="135"/>
      <c r="AT89" s="135"/>
      <c r="AU89" s="135"/>
      <c r="AV89" s="135"/>
      <c r="AW89" s="127"/>
      <c r="AX89" s="127"/>
      <c r="AY89" s="133"/>
      <c r="AZ89" s="133"/>
      <c r="BA89" s="133"/>
      <c r="BB89" s="133"/>
      <c r="BC89" s="166"/>
      <c r="BD89" s="127"/>
      <c r="BE89" s="127"/>
      <c r="BF89" s="142"/>
      <c r="BG89" s="183"/>
      <c r="BH89" s="183"/>
      <c r="BI89" s="133"/>
      <c r="BJ89" s="127"/>
      <c r="BK89" s="127"/>
      <c r="BL89" s="135"/>
      <c r="BM89" s="135"/>
      <c r="BN89" s="135"/>
      <c r="BO89" s="135"/>
      <c r="BP89" s="14"/>
      <c r="BQ89" s="127"/>
      <c r="BR89" s="127"/>
      <c r="BS89" s="133"/>
      <c r="BT89" s="133"/>
      <c r="BU89" s="133"/>
      <c r="BV89" s="133"/>
      <c r="BW89" s="14"/>
      <c r="BX89" s="127"/>
      <c r="BY89" s="127"/>
      <c r="BZ89" s="133"/>
      <c r="CA89" s="133"/>
      <c r="CB89" s="133"/>
      <c r="CC89" s="133"/>
      <c r="CD89" s="13"/>
      <c r="CE89" s="127"/>
      <c r="CF89" s="127"/>
      <c r="CG89" s="135"/>
      <c r="CH89" s="135"/>
      <c r="CI89" s="135"/>
      <c r="CJ89" s="135"/>
      <c r="CK89" s="14"/>
      <c r="CL89" s="127"/>
      <c r="CM89" s="127"/>
      <c r="CN89" s="133"/>
      <c r="CO89" s="133"/>
      <c r="CP89" s="133"/>
      <c r="CQ89" s="133"/>
      <c r="CR89" s="14"/>
      <c r="CS89" s="127"/>
      <c r="CT89" s="127"/>
      <c r="CU89" s="133"/>
      <c r="CV89" s="133"/>
      <c r="CW89" s="133"/>
      <c r="CX89" s="133"/>
      <c r="CY89" s="14"/>
    </row>
    <row r="90" spans="1:104">
      <c r="A90" s="83"/>
      <c r="B90" s="87"/>
      <c r="C90" s="87"/>
      <c r="D90" s="87"/>
      <c r="E90" s="145"/>
      <c r="F90" s="145"/>
      <c r="G90" s="87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6"/>
      <c r="AA90" s="271" t="s">
        <v>46</v>
      </c>
      <c r="AB90" s="256"/>
      <c r="AC90" s="254"/>
      <c r="AD90" s="158" t="s">
        <v>47</v>
      </c>
      <c r="AE90" s="117"/>
      <c r="AF90" s="255"/>
      <c r="AG90" s="103"/>
      <c r="AH90" s="104"/>
      <c r="AI90" s="16"/>
      <c r="AJ90" s="71"/>
      <c r="AK90" s="71"/>
      <c r="AL90" s="71"/>
      <c r="AM90" s="71"/>
      <c r="AP90" s="454"/>
      <c r="AQ90" s="113" t="s">
        <v>14</v>
      </c>
      <c r="AR90" s="113" t="s">
        <v>13</v>
      </c>
      <c r="AS90" s="485" t="str">
        <f>AS$1</f>
        <v>R</v>
      </c>
      <c r="AT90" s="31" t="str">
        <f t="shared" ref="AT90:AV90" si="104">AT$1</f>
        <v>1Omy</v>
      </c>
      <c r="AU90" s="32" t="str">
        <f t="shared" si="104"/>
        <v>2U</v>
      </c>
      <c r="AV90" s="33" t="str">
        <f t="shared" si="104"/>
        <v>3Ama</v>
      </c>
      <c r="AW90" s="113" t="str">
        <f>AQ90</f>
        <v>Quantity</v>
      </c>
      <c r="AX90" s="113" t="str">
        <f>AR90</f>
        <v>Units</v>
      </c>
      <c r="AY90" s="485">
        <f>AJ85</f>
        <v>0</v>
      </c>
      <c r="AZ90" s="31">
        <f>AK85</f>
        <v>0</v>
      </c>
      <c r="BA90" s="32">
        <f>AL85</f>
        <v>0</v>
      </c>
      <c r="BB90" s="33">
        <f>AM85</f>
        <v>0</v>
      </c>
      <c r="BC90" s="166"/>
      <c r="BD90" s="34" t="s">
        <v>27</v>
      </c>
      <c r="BE90" s="34" t="s">
        <v>28</v>
      </c>
      <c r="BF90" s="35" t="s">
        <v>120</v>
      </c>
      <c r="BG90" s="72" t="s">
        <v>26</v>
      </c>
      <c r="BH90" s="72"/>
      <c r="BI90" s="36" t="s">
        <v>7</v>
      </c>
      <c r="BJ90" s="113" t="str">
        <f>$AQ90</f>
        <v>Quantity</v>
      </c>
      <c r="BK90" s="113" t="str">
        <f>$AR90</f>
        <v>Units</v>
      </c>
      <c r="BL90" s="485" t="str">
        <f>BL$1</f>
        <v>R</v>
      </c>
      <c r="BM90" s="31" t="str">
        <f t="shared" ref="BM90:BO90" si="105">BM$1</f>
        <v>1Omy</v>
      </c>
      <c r="BN90" s="32" t="str">
        <f t="shared" si="105"/>
        <v>2U</v>
      </c>
      <c r="BO90" s="33" t="str">
        <f t="shared" si="105"/>
        <v>3Ama</v>
      </c>
      <c r="BP90" s="191"/>
      <c r="BQ90" s="113" t="str">
        <f>$AQ90</f>
        <v>Quantity</v>
      </c>
      <c r="BR90" s="113" t="str">
        <f>$AR90</f>
        <v>Units</v>
      </c>
      <c r="BS90" s="485" t="str">
        <f>BS$1</f>
        <v>R</v>
      </c>
      <c r="BT90" s="31" t="str">
        <f t="shared" ref="BT90:BV90" si="106">BT$1</f>
        <v>1Omy</v>
      </c>
      <c r="BU90" s="32" t="str">
        <f t="shared" si="106"/>
        <v>2U</v>
      </c>
      <c r="BV90" s="33" t="str">
        <f t="shared" si="106"/>
        <v>3Ama</v>
      </c>
      <c r="BW90" s="191"/>
      <c r="BX90" s="113" t="str">
        <f>$AQ90</f>
        <v>Quantity</v>
      </c>
      <c r="BY90" s="113" t="str">
        <f>$AR90</f>
        <v>Units</v>
      </c>
      <c r="BZ90" s="485" t="str">
        <f>BZ$1</f>
        <v>1-R/U</v>
      </c>
      <c r="CA90" s="31" t="str">
        <f t="shared" ref="CA90:CC90" si="107">CA$1</f>
        <v>1-Omy/R</v>
      </c>
      <c r="CB90" s="32" t="str">
        <f t="shared" si="107"/>
        <v>1-Omy/U</v>
      </c>
      <c r="CC90" s="33" t="str">
        <f t="shared" si="107"/>
        <v>1-ROX/U</v>
      </c>
      <c r="CD90" s="191"/>
      <c r="CE90" s="113" t="str">
        <f>$AQ90</f>
        <v>Quantity</v>
      </c>
      <c r="CF90" s="113" t="str">
        <f>$AR90</f>
        <v>Units</v>
      </c>
      <c r="CG90" s="485" t="str">
        <f>CG$1</f>
        <v>R</v>
      </c>
      <c r="CH90" s="31" t="str">
        <f t="shared" ref="CH90:CJ90" si="108">CH$1</f>
        <v>1Omy</v>
      </c>
      <c r="CI90" s="32" t="str">
        <f t="shared" si="108"/>
        <v>2U</v>
      </c>
      <c r="CJ90" s="33" t="str">
        <f t="shared" si="108"/>
        <v>3Ama</v>
      </c>
      <c r="CK90" s="191"/>
      <c r="CL90" s="113" t="str">
        <f>$AQ90</f>
        <v>Quantity</v>
      </c>
      <c r="CM90" s="113" t="str">
        <f>$AR90</f>
        <v>Units</v>
      </c>
      <c r="CN90" s="485" t="str">
        <f>CN$1</f>
        <v>R</v>
      </c>
      <c r="CO90" s="31" t="str">
        <f t="shared" ref="CO90:CQ90" si="109">CO$1</f>
        <v>1Omy</v>
      </c>
      <c r="CP90" s="32" t="str">
        <f t="shared" si="109"/>
        <v>2U</v>
      </c>
      <c r="CQ90" s="33" t="str">
        <f t="shared" si="109"/>
        <v>3Ama</v>
      </c>
      <c r="CR90" s="191"/>
      <c r="CS90" s="113" t="str">
        <f>$AQ90</f>
        <v>Quantity</v>
      </c>
      <c r="CT90" s="113" t="str">
        <f>$AR90</f>
        <v>Units</v>
      </c>
      <c r="CU90" s="485" t="str">
        <f>CU$1</f>
        <v>1-R/U</v>
      </c>
      <c r="CV90" s="31" t="str">
        <f t="shared" ref="CV90:CX90" si="110">CV$1</f>
        <v>1-Omy/R</v>
      </c>
      <c r="CW90" s="32" t="str">
        <f t="shared" si="110"/>
        <v>1-Omy/U</v>
      </c>
      <c r="CX90" s="33" t="str">
        <f t="shared" si="110"/>
        <v>1-ROX/U</v>
      </c>
      <c r="CY90" s="14"/>
    </row>
    <row r="91" spans="1:104">
      <c r="A91" s="83"/>
      <c r="B91" s="83"/>
      <c r="C91" s="83"/>
      <c r="D91" s="83"/>
      <c r="E91" s="14"/>
      <c r="F91" s="14"/>
      <c r="G91" s="83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16"/>
      <c r="AA91" s="271" t="s">
        <v>48</v>
      </c>
      <c r="AB91" s="257"/>
      <c r="AC91" s="254"/>
      <c r="AD91" s="158" t="s">
        <v>49</v>
      </c>
      <c r="AE91" s="117"/>
      <c r="AF91" s="255"/>
      <c r="AG91" s="105"/>
      <c r="AH91" s="106"/>
      <c r="AI91" s="17"/>
      <c r="AJ91" s="8"/>
      <c r="AK91" s="8"/>
      <c r="AL91" s="8"/>
      <c r="AM91" s="8"/>
      <c r="AP91" s="455" t="str">
        <f>E82</f>
        <v/>
      </c>
      <c r="AQ91" s="488" t="s">
        <v>5</v>
      </c>
      <c r="AR91" s="488" t="s">
        <v>4</v>
      </c>
      <c r="AS91" s="21" t="str">
        <f>IF(ISNUMBER(AJ91),AJ91-($G83*AJ90+$G82),"")</f>
        <v/>
      </c>
      <c r="AT91" s="21" t="str">
        <f>IF(ISNUMBER(AK91),AK91-($G83*AK90+$G82),"")</f>
        <v/>
      </c>
      <c r="AU91" s="21" t="str">
        <f>IF(ISNUMBER(AL91),AL91-($G83*AL90+$G82),"")</f>
        <v/>
      </c>
      <c r="AV91" s="21" t="str">
        <f>IF(ISNUMBER(AM91),AM91-($G83*AM90+$G82),"")</f>
        <v/>
      </c>
      <c r="AW91" s="107">
        <f>$AH90</f>
        <v>0</v>
      </c>
      <c r="AX91" s="107">
        <f>$AI90</f>
        <v>0</v>
      </c>
      <c r="AY91" s="73" t="str">
        <f>IF(ISNUMBER(AJ90),AJ90,"")</f>
        <v/>
      </c>
      <c r="AZ91" s="73" t="str">
        <f>IF(ISNUMBER(AK90),AK90,"")</f>
        <v/>
      </c>
      <c r="BA91" s="73" t="str">
        <f t="shared" ref="BA91:BB91" si="111">IF(ISNUMBER(AL90),AL90,"")</f>
        <v/>
      </c>
      <c r="BB91" s="73" t="str">
        <f t="shared" si="111"/>
        <v/>
      </c>
      <c r="BC91" s="166"/>
      <c r="BD91" s="176" t="str">
        <f>$AA84</f>
        <v>•</v>
      </c>
      <c r="BE91" s="193">
        <f>$D82</f>
        <v>0</v>
      </c>
      <c r="BF91" s="124">
        <f>$B83</f>
        <v>0</v>
      </c>
      <c r="BG91" s="194" t="str">
        <f>$E82</f>
        <v/>
      </c>
      <c r="BH91" s="195"/>
      <c r="BI91" s="196" t="str">
        <f>IF(ISNUMBER($AB93),$AB93,"")</f>
        <v/>
      </c>
      <c r="BJ91" s="489" t="str">
        <f>AH2</f>
        <v>O2 flow per cells</v>
      </c>
      <c r="BK91" s="489" t="str">
        <f>AI2</f>
        <v>pmol/(s*Mill)</v>
      </c>
      <c r="BL91" s="7" t="str">
        <f>IF(ISNUMBER(AS91),AS91/AJ83,"")</f>
        <v/>
      </c>
      <c r="BM91" s="7" t="str">
        <f>IF(ISNUMBER(AT91),AT91/AK83,"")</f>
        <v/>
      </c>
      <c r="BN91" s="7" t="str">
        <f>IF(ISNUMBER(AU91),AU91/AL83,"")</f>
        <v/>
      </c>
      <c r="BO91" s="7" t="str">
        <f>IF(ISNUMBER(AV91),AV91/AM83,"")</f>
        <v/>
      </c>
      <c r="BP91" s="194" t="str">
        <f>$E82</f>
        <v/>
      </c>
      <c r="BQ91" s="6" t="s">
        <v>19</v>
      </c>
      <c r="BR91" s="6" t="s">
        <v>20</v>
      </c>
      <c r="BS91" s="5" t="str">
        <f>IF(ISNUMBER(BL91),BL91/$AQ89,"")</f>
        <v/>
      </c>
      <c r="BT91" s="5" t="str">
        <f>IF(ISNUMBER(BM91),BM91/$AQ89,"")</f>
        <v/>
      </c>
      <c r="BU91" s="5" t="str">
        <f>IF(ISNUMBER(BN91),BN91/$AQ89,"")</f>
        <v/>
      </c>
      <c r="BV91" s="5" t="str">
        <f>IF(ISNUMBER(BO91),BO91/$AQ89,"")</f>
        <v/>
      </c>
      <c r="BW91" s="194" t="str">
        <f>$E82</f>
        <v/>
      </c>
      <c r="BX91" s="6" t="s">
        <v>18</v>
      </c>
      <c r="BY91" s="6" t="s">
        <v>21</v>
      </c>
      <c r="BZ91" s="5" t="str">
        <f>IF(ISNUMBER(BN91),1-BL91/BN91,"")</f>
        <v/>
      </c>
      <c r="CA91" s="5" t="str">
        <f>IF(ISNUMBER(BM91),1-BM91/BL91,"")</f>
        <v/>
      </c>
      <c r="CB91" s="5" t="str">
        <f>IF(ISNUMBER(BM91),1-BM91/BN91,"")</f>
        <v/>
      </c>
      <c r="CC91" s="5" t="str">
        <f>IF(ISNUMBER(BN91),1-BO91/BN91,"")</f>
        <v/>
      </c>
      <c r="CD91" s="194" t="str">
        <f>$E82</f>
        <v/>
      </c>
      <c r="CE91" s="489" t="str">
        <f>AH3</f>
        <v>O2 flow per cells (mt: ROX-corr.)</v>
      </c>
      <c r="CF91" s="489" t="str">
        <f>AI2</f>
        <v>pmol/(s*Mill)</v>
      </c>
      <c r="CG91" s="7" t="str">
        <f>IF(ISNUMBER(BL91),BL91-$AR89,"")</f>
        <v/>
      </c>
      <c r="CH91" s="7" t="str">
        <f t="shared" ref="CH91:CJ91" si="112">IF(ISNUMBER(BM91),BM91-$AR89,"")</f>
        <v/>
      </c>
      <c r="CI91" s="7" t="str">
        <f t="shared" si="112"/>
        <v/>
      </c>
      <c r="CJ91" s="7" t="str">
        <f t="shared" si="112"/>
        <v/>
      </c>
      <c r="CK91" s="194" t="str">
        <f>$E82</f>
        <v/>
      </c>
      <c r="CL91" s="6" t="s">
        <v>3</v>
      </c>
      <c r="CM91" s="6" t="s">
        <v>1</v>
      </c>
      <c r="CN91" s="5" t="str">
        <f>IF(ISNUMBER(CG91),CG91/($AQ89-$AR89),"")</f>
        <v/>
      </c>
      <c r="CO91" s="5" t="str">
        <f t="shared" ref="CO91:CQ91" si="113">IF(ISNUMBER(CH91),CH91/($AQ89-$AR89),"")</f>
        <v/>
      </c>
      <c r="CP91" s="5" t="str">
        <f t="shared" si="113"/>
        <v/>
      </c>
      <c r="CQ91" s="5" t="str">
        <f t="shared" si="113"/>
        <v/>
      </c>
      <c r="CR91" s="194" t="str">
        <f>$E82</f>
        <v/>
      </c>
      <c r="CS91" s="6" t="s">
        <v>2</v>
      </c>
      <c r="CT91" s="6" t="s">
        <v>1</v>
      </c>
      <c r="CU91" s="5" t="str">
        <f>IF(ISNUMBER(CI91),1-CG91/CI91,"")</f>
        <v/>
      </c>
      <c r="CV91" s="5" t="str">
        <f>IF(ISNUMBER(CH91),1-CH91/CG91,"")</f>
        <v/>
      </c>
      <c r="CW91" s="5" t="str">
        <f>IF(ISNUMBER(CH91),1-CH91/CI91,"")</f>
        <v/>
      </c>
      <c r="CX91" s="5" t="str">
        <f>IF(ISNUMBER(CI91),1-CJ91/CI91,"")</f>
        <v/>
      </c>
      <c r="CY91" s="14"/>
    </row>
    <row r="92" spans="1:104">
      <c r="A92" s="83"/>
      <c r="B92" s="83"/>
      <c r="C92" s="83"/>
      <c r="D92" s="83"/>
      <c r="E92" s="83"/>
      <c r="F92" s="83"/>
      <c r="G92" s="83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26"/>
      <c r="AA92" s="272" t="s">
        <v>50</v>
      </c>
      <c r="AB92" s="258"/>
      <c r="AC92" s="259"/>
      <c r="AD92" s="158" t="s">
        <v>178</v>
      </c>
      <c r="AE92" s="256"/>
      <c r="AF92" s="255"/>
      <c r="AG92" s="274"/>
      <c r="AH92" s="275"/>
      <c r="AI92" s="275"/>
      <c r="AJ92" s="276"/>
      <c r="AK92" s="276"/>
      <c r="AL92" s="276"/>
      <c r="AM92" s="276"/>
      <c r="AN92" s="2"/>
      <c r="AO92" s="11"/>
      <c r="AP92" s="74"/>
      <c r="AQ92" s="75"/>
      <c r="AR92" s="75"/>
      <c r="AS92" s="3"/>
      <c r="AT92" s="3"/>
      <c r="AU92" s="3"/>
      <c r="AV92" s="3"/>
      <c r="AW92" s="4"/>
      <c r="AX92" s="4"/>
      <c r="AY92" s="2"/>
      <c r="AZ92" s="2"/>
      <c r="BA92" s="2"/>
      <c r="BB92" s="2"/>
      <c r="BC92" s="76"/>
      <c r="BD92" s="4"/>
      <c r="BE92" s="4"/>
      <c r="BF92" s="75"/>
      <c r="BG92" s="77"/>
      <c r="BH92" s="77"/>
      <c r="BI92" s="2"/>
      <c r="BJ92" s="4"/>
      <c r="BK92" s="4"/>
      <c r="BL92" s="3"/>
      <c r="BM92" s="3"/>
      <c r="BN92" s="3"/>
      <c r="BO92" s="3"/>
      <c r="BP92" s="14"/>
      <c r="BQ92" s="4"/>
      <c r="BR92" s="4"/>
      <c r="BS92" s="2"/>
      <c r="BT92" s="2"/>
      <c r="BU92" s="2"/>
      <c r="BV92" s="2"/>
      <c r="BW92" s="14"/>
      <c r="BX92" s="4"/>
      <c r="BY92" s="4"/>
      <c r="BZ92" s="2"/>
      <c r="CA92" s="2"/>
      <c r="CB92" s="2"/>
      <c r="CC92" s="2"/>
      <c r="CD92" s="13"/>
      <c r="CE92" s="4"/>
      <c r="CF92" s="4"/>
      <c r="CG92" s="3"/>
      <c r="CH92" s="3"/>
      <c r="CI92" s="3"/>
      <c r="CJ92" s="3"/>
      <c r="CK92" s="14"/>
      <c r="CL92" s="4"/>
      <c r="CM92" s="4"/>
      <c r="CN92" s="2"/>
      <c r="CO92" s="2"/>
      <c r="CP92" s="2"/>
      <c r="CQ92" s="2"/>
      <c r="CR92" s="14"/>
      <c r="CS92" s="4"/>
      <c r="CT92" s="4"/>
      <c r="CU92" s="2"/>
      <c r="CV92" s="2"/>
      <c r="CW92" s="2"/>
      <c r="CX92" s="2"/>
      <c r="CY92" s="14"/>
    </row>
    <row r="93" spans="1:104">
      <c r="A93" s="83"/>
      <c r="B93" s="83"/>
      <c r="C93" s="83"/>
      <c r="D93" s="83"/>
      <c r="E93" s="83"/>
      <c r="F93" s="83"/>
      <c r="G93" s="83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26"/>
      <c r="AA93" s="271" t="s">
        <v>51</v>
      </c>
      <c r="AB93" s="260"/>
      <c r="AC93" s="261"/>
      <c r="AD93" s="262" t="s">
        <v>52</v>
      </c>
      <c r="AE93" s="263">
        <v>-2</v>
      </c>
      <c r="AF93" s="255"/>
      <c r="AG93" s="274"/>
      <c r="AH93" s="274"/>
      <c r="AI93" s="274"/>
      <c r="AJ93" s="145"/>
      <c r="AK93" s="145"/>
      <c r="AL93" s="145"/>
      <c r="AM93" s="145"/>
      <c r="AN93" s="133"/>
      <c r="AO93" s="181"/>
      <c r="AP93" s="74"/>
      <c r="AQ93" s="142"/>
      <c r="AR93" s="142"/>
      <c r="AS93" s="135"/>
      <c r="AT93" s="135"/>
      <c r="AU93" s="135"/>
      <c r="AV93" s="135"/>
      <c r="AW93" s="127"/>
      <c r="AX93" s="127"/>
      <c r="AY93" s="133"/>
      <c r="AZ93" s="133"/>
      <c r="BA93" s="133"/>
      <c r="BB93" s="133"/>
      <c r="BC93" s="166"/>
      <c r="BD93" s="127"/>
      <c r="BE93" s="127"/>
      <c r="BF93" s="142"/>
      <c r="BG93" s="183"/>
      <c r="BH93" s="183"/>
      <c r="BI93" s="133"/>
      <c r="BJ93" s="127"/>
      <c r="BK93" s="127"/>
      <c r="BL93" s="135"/>
      <c r="BM93" s="135"/>
      <c r="BN93" s="135"/>
      <c r="BO93" s="135"/>
      <c r="BP93" s="14"/>
      <c r="BQ93" s="127"/>
      <c r="BR93" s="127"/>
      <c r="BS93" s="133"/>
      <c r="BT93" s="133"/>
      <c r="BU93" s="133"/>
      <c r="BV93" s="133"/>
      <c r="BW93" s="14"/>
      <c r="BX93" s="127"/>
      <c r="BY93" s="127"/>
      <c r="BZ93" s="133"/>
      <c r="CA93" s="133"/>
      <c r="CB93" s="133"/>
      <c r="CC93" s="133"/>
      <c r="CD93" s="13"/>
      <c r="CE93" s="127"/>
      <c r="CF93" s="127"/>
      <c r="CG93" s="135"/>
      <c r="CH93" s="135"/>
      <c r="CI93" s="135"/>
      <c r="CJ93" s="135"/>
      <c r="CK93" s="14"/>
      <c r="CL93" s="127"/>
      <c r="CM93" s="127"/>
      <c r="CN93" s="133"/>
      <c r="CO93" s="133"/>
      <c r="CP93" s="133"/>
      <c r="CQ93" s="133"/>
      <c r="CR93" s="14"/>
      <c r="CS93" s="127"/>
      <c r="CT93" s="127"/>
      <c r="CU93" s="133"/>
      <c r="CV93" s="133"/>
      <c r="CW93" s="133"/>
      <c r="CX93" s="133"/>
      <c r="CY93" s="14"/>
    </row>
    <row r="94" spans="1:104" ht="13.5" thickBot="1">
      <c r="A94" s="83"/>
      <c r="B94" s="83"/>
      <c r="C94" s="83"/>
      <c r="D94" s="83"/>
      <c r="E94" s="83"/>
      <c r="F94" s="83"/>
      <c r="G94" s="83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26"/>
      <c r="AA94" s="273" t="s">
        <v>53</v>
      </c>
      <c r="AB94" s="264">
        <v>2</v>
      </c>
      <c r="AC94" s="265" t="s">
        <v>54</v>
      </c>
      <c r="AD94" s="266" t="s">
        <v>55</v>
      </c>
      <c r="AE94" s="267">
        <v>2.5000000000000001E-2</v>
      </c>
      <c r="AF94" s="268"/>
      <c r="AG94" s="274"/>
      <c r="AH94" s="274"/>
      <c r="AI94" s="274"/>
      <c r="AJ94" s="145"/>
      <c r="AK94" s="145"/>
      <c r="AL94" s="145"/>
      <c r="AM94" s="145"/>
      <c r="AN94" s="133"/>
      <c r="AO94" s="181"/>
      <c r="AP94" s="74"/>
      <c r="AQ94" s="142"/>
      <c r="AR94" s="142"/>
      <c r="AS94" s="135"/>
      <c r="AT94" s="135"/>
      <c r="AU94" s="135"/>
      <c r="AV94" s="135"/>
      <c r="AW94" s="127"/>
      <c r="AX94" s="127"/>
      <c r="AY94" s="133"/>
      <c r="AZ94" s="133"/>
      <c r="BA94" s="133"/>
      <c r="BB94" s="133"/>
      <c r="BC94" s="166"/>
      <c r="BD94" s="127"/>
      <c r="BE94" s="127"/>
      <c r="BF94" s="142"/>
      <c r="BG94" s="183"/>
      <c r="BH94" s="183"/>
      <c r="BI94" s="133"/>
      <c r="BJ94" s="127"/>
      <c r="BK94" s="127"/>
      <c r="BL94" s="135"/>
      <c r="BM94" s="135"/>
      <c r="BN94" s="135"/>
      <c r="BO94" s="135"/>
      <c r="BP94" s="14"/>
      <c r="BQ94" s="127"/>
      <c r="BR94" s="127"/>
      <c r="BS94" s="133"/>
      <c r="BT94" s="133"/>
      <c r="BU94" s="133"/>
      <c r="BV94" s="133"/>
      <c r="BW94" s="14"/>
      <c r="BX94" s="127"/>
      <c r="BY94" s="127"/>
      <c r="BZ94" s="133"/>
      <c r="CA94" s="133"/>
      <c r="CB94" s="133"/>
      <c r="CC94" s="133"/>
      <c r="CD94" s="13"/>
      <c r="CE94" s="127"/>
      <c r="CF94" s="127"/>
      <c r="CG94" s="135"/>
      <c r="CH94" s="135"/>
      <c r="CI94" s="135"/>
      <c r="CJ94" s="135"/>
      <c r="CK94" s="14"/>
      <c r="CL94" s="127"/>
      <c r="CM94" s="127"/>
      <c r="CN94" s="133"/>
      <c r="CO94" s="133"/>
      <c r="CP94" s="133"/>
      <c r="CQ94" s="133"/>
      <c r="CR94" s="14"/>
      <c r="CS94" s="127"/>
      <c r="CT94" s="127"/>
      <c r="CU94" s="133"/>
      <c r="CV94" s="133"/>
      <c r="CW94" s="133"/>
      <c r="CX94" s="133"/>
      <c r="CY94" s="14"/>
    </row>
    <row r="95" spans="1:104">
      <c r="A95" s="83"/>
      <c r="B95" s="83"/>
      <c r="C95" s="83"/>
      <c r="D95" s="83"/>
      <c r="E95" s="83"/>
      <c r="F95" s="83"/>
      <c r="G95" s="83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26"/>
      <c r="AH95" s="127"/>
      <c r="AI95" s="127"/>
      <c r="AJ95" s="135"/>
      <c r="AK95" s="135"/>
      <c r="AL95" s="135"/>
      <c r="AM95" s="135"/>
      <c r="AN95" s="133"/>
      <c r="AO95" s="181"/>
      <c r="AP95" s="74"/>
      <c r="AQ95" s="142"/>
      <c r="AR95" s="142"/>
      <c r="AS95" s="135"/>
      <c r="AT95" s="135"/>
      <c r="AU95" s="135"/>
      <c r="AV95" s="135"/>
      <c r="AW95" s="127"/>
      <c r="AX95" s="127"/>
      <c r="AY95" s="133"/>
      <c r="AZ95" s="133"/>
      <c r="BA95" s="133"/>
      <c r="BB95" s="133"/>
      <c r="BC95" s="166"/>
      <c r="BD95" s="127"/>
      <c r="BE95" s="127"/>
      <c r="BF95" s="142"/>
      <c r="BG95" s="183"/>
      <c r="BH95" s="183"/>
      <c r="BI95" s="133"/>
      <c r="BJ95" s="127"/>
      <c r="BK95" s="127"/>
      <c r="BL95" s="135"/>
      <c r="BM95" s="135"/>
      <c r="BN95" s="135"/>
      <c r="BO95" s="135"/>
      <c r="BP95" s="14"/>
      <c r="BQ95" s="127"/>
      <c r="BV95" s="133"/>
      <c r="BW95" s="14"/>
      <c r="BX95" s="127"/>
      <c r="BY95" s="127"/>
      <c r="BZ95" s="133"/>
      <c r="CA95" s="133"/>
      <c r="CB95" s="133"/>
      <c r="CC95" s="133"/>
      <c r="CD95" s="13"/>
      <c r="CE95" s="127"/>
      <c r="CF95" s="127"/>
      <c r="CG95" s="135"/>
      <c r="CH95" s="135"/>
      <c r="CI95" s="135"/>
      <c r="CJ95" s="135"/>
      <c r="CK95" s="14"/>
      <c r="CL95" s="127"/>
      <c r="CM95" s="127"/>
      <c r="CN95" s="133"/>
      <c r="CO95" s="133"/>
      <c r="CP95" s="133"/>
      <c r="CQ95" s="133"/>
      <c r="CR95" s="14"/>
      <c r="CS95" s="127"/>
      <c r="CT95" s="127"/>
      <c r="CU95" s="133"/>
      <c r="CV95" s="133"/>
      <c r="CW95" s="133"/>
      <c r="CX95" s="133"/>
      <c r="CY95" s="14"/>
    </row>
    <row r="96" spans="1:104">
      <c r="A96" s="83"/>
      <c r="B96" s="83"/>
      <c r="C96" s="83"/>
      <c r="D96" s="83"/>
      <c r="E96" s="83"/>
      <c r="F96" s="83"/>
      <c r="G96" s="83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26"/>
      <c r="AH96" s="127"/>
      <c r="AI96" s="127"/>
      <c r="AJ96" s="135"/>
      <c r="AK96" s="135"/>
      <c r="AL96" s="135"/>
      <c r="AM96" s="135"/>
      <c r="AN96" s="133"/>
      <c r="AO96" s="181"/>
      <c r="AP96" s="74"/>
      <c r="AQ96" s="142"/>
      <c r="AR96" s="142"/>
      <c r="AS96" s="135"/>
      <c r="AT96" s="135"/>
      <c r="AU96" s="135"/>
      <c r="AV96" s="135"/>
      <c r="AW96" s="127"/>
      <c r="AX96" s="127"/>
      <c r="AY96" s="133"/>
      <c r="AZ96" s="133"/>
      <c r="BA96" s="133"/>
      <c r="BB96" s="133"/>
      <c r="BC96" s="166"/>
      <c r="BD96" s="127"/>
      <c r="BE96" s="127"/>
      <c r="BF96" s="142"/>
      <c r="BG96" s="183"/>
      <c r="BH96" s="183"/>
      <c r="BI96" s="133"/>
      <c r="BJ96" s="127"/>
      <c r="BK96" s="127"/>
      <c r="BL96" s="135"/>
      <c r="BM96" s="135"/>
      <c r="BN96" s="135"/>
      <c r="BO96" s="135"/>
      <c r="BP96" s="14"/>
      <c r="BQ96" s="127"/>
      <c r="BV96" s="133"/>
      <c r="BW96" s="14"/>
      <c r="BX96" s="127"/>
      <c r="BY96" s="127"/>
      <c r="BZ96" s="133"/>
      <c r="CA96" s="133"/>
      <c r="CB96" s="133"/>
      <c r="CC96" s="133"/>
      <c r="CD96" s="13"/>
      <c r="CE96" s="127"/>
      <c r="CF96" s="127"/>
      <c r="CG96" s="135"/>
      <c r="CH96" s="135"/>
      <c r="CI96" s="135"/>
      <c r="CJ96" s="135"/>
      <c r="CK96" s="14"/>
      <c r="CL96" s="127"/>
      <c r="CM96" s="127"/>
      <c r="CN96" s="133"/>
      <c r="CO96" s="133"/>
      <c r="CP96" s="133"/>
      <c r="CQ96" s="133"/>
      <c r="CR96" s="14"/>
      <c r="CS96" s="127"/>
      <c r="CT96" s="127"/>
      <c r="CU96" s="133"/>
      <c r="CV96" s="133"/>
      <c r="CW96" s="133"/>
      <c r="CX96" s="133"/>
      <c r="CY96" s="14"/>
    </row>
    <row r="97" spans="1:104">
      <c r="A97" s="83"/>
      <c r="B97" s="83"/>
      <c r="C97" s="83"/>
      <c r="D97" s="83"/>
      <c r="E97" s="83"/>
      <c r="F97" s="83"/>
      <c r="G97" s="83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AH97" s="127"/>
      <c r="AI97" s="127"/>
      <c r="AJ97" s="135"/>
      <c r="AK97" s="135"/>
      <c r="AL97" s="135"/>
      <c r="AM97" s="135"/>
      <c r="AN97" s="133"/>
      <c r="AO97" s="181"/>
      <c r="AP97" s="74"/>
      <c r="AQ97" s="142"/>
      <c r="AR97" s="142"/>
      <c r="AS97" s="135"/>
      <c r="AT97" s="135"/>
      <c r="AU97" s="135"/>
      <c r="AV97" s="135"/>
      <c r="AW97" s="127"/>
      <c r="AX97" s="127"/>
      <c r="AY97" s="133"/>
      <c r="AZ97" s="133"/>
      <c r="BA97" s="133"/>
      <c r="BB97" s="133"/>
      <c r="BC97" s="166"/>
      <c r="BD97" s="127"/>
      <c r="BE97" s="127"/>
      <c r="BF97" s="142"/>
      <c r="BG97" s="183"/>
      <c r="BH97" s="183"/>
      <c r="BI97" s="133"/>
      <c r="BJ97" s="127"/>
      <c r="BK97" s="127"/>
      <c r="BL97" s="135"/>
      <c r="BM97" s="135"/>
      <c r="BN97" s="135"/>
      <c r="BO97" s="135"/>
      <c r="BP97" s="14"/>
      <c r="BQ97" s="127"/>
      <c r="BV97" s="133"/>
      <c r="BW97" s="14"/>
      <c r="BX97" s="127"/>
      <c r="BY97" s="127"/>
      <c r="BZ97" s="133"/>
      <c r="CA97" s="133"/>
      <c r="CB97" s="133"/>
      <c r="CC97" s="133"/>
      <c r="CD97" s="13"/>
      <c r="CE97" s="127"/>
      <c r="CF97" s="127"/>
      <c r="CG97" s="135"/>
      <c r="CH97" s="135"/>
      <c r="CI97" s="135"/>
      <c r="CJ97" s="135"/>
      <c r="CK97" s="14"/>
      <c r="CL97" s="127"/>
      <c r="CM97" s="127"/>
      <c r="CN97" s="133"/>
      <c r="CO97" s="133"/>
      <c r="CP97" s="133"/>
      <c r="CQ97" s="133"/>
      <c r="CR97" s="14"/>
      <c r="CS97" s="127"/>
      <c r="CT97" s="127"/>
      <c r="CU97" s="133"/>
      <c r="CV97" s="133"/>
      <c r="CW97" s="133"/>
      <c r="CX97" s="133"/>
      <c r="CY97" s="14"/>
    </row>
    <row r="98" spans="1:104">
      <c r="A98" s="184"/>
      <c r="B98" s="133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26"/>
      <c r="AH98" s="127"/>
      <c r="AI98" s="127"/>
      <c r="AJ98" s="135"/>
      <c r="AK98" s="135"/>
      <c r="AL98" s="135"/>
      <c r="AM98" s="135"/>
      <c r="AN98" s="133"/>
      <c r="AO98" s="181"/>
      <c r="AP98" s="74"/>
      <c r="AQ98" s="142"/>
      <c r="AR98" s="142"/>
      <c r="AS98" s="26" t="str">
        <f>IF(ISNUMBER(AJ98),AJ98-($D91*AJ97+$E91),"")</f>
        <v/>
      </c>
      <c r="AT98" s="26" t="str">
        <f>IF(ISNUMBER(AK98),AK98-($D91*AK97+$E91),"")</f>
        <v/>
      </c>
      <c r="AU98" s="26"/>
      <c r="AV98" s="26" t="str">
        <f>IF(ISNUMBER(AM98),AM98-($D91*AM97+$E91),"")</f>
        <v/>
      </c>
      <c r="AW98" s="127"/>
      <c r="AX98" s="127"/>
      <c r="AY98" s="133"/>
      <c r="AZ98" s="133"/>
      <c r="BA98" s="133"/>
      <c r="BB98" s="133"/>
      <c r="BC98" s="166"/>
      <c r="BD98" s="127"/>
      <c r="BE98" s="127"/>
      <c r="BF98" s="142"/>
      <c r="BG98" s="183"/>
      <c r="BH98" s="183"/>
      <c r="BI98" s="133"/>
      <c r="BJ98" s="127"/>
      <c r="BK98" s="127"/>
      <c r="BL98" s="78" t="str">
        <f>IF(ISNUMBER(AS98),AS98/AJ90,"")</f>
        <v/>
      </c>
      <c r="BM98" s="78" t="str">
        <f>IF(ISNUMBER(AT98),AT98/AK90,"")</f>
        <v/>
      </c>
      <c r="BN98" s="78"/>
      <c r="BO98" s="78" t="str">
        <f>IF(ISNUMBER(AV98),AV98/AM90,"")</f>
        <v/>
      </c>
      <c r="BP98" s="117"/>
      <c r="BQ98" s="141"/>
      <c r="BV98" s="24"/>
      <c r="BW98" s="117"/>
      <c r="BX98" s="141"/>
      <c r="BY98" s="141"/>
      <c r="BZ98" s="27" t="s">
        <v>0</v>
      </c>
      <c r="CA98" s="24" t="str">
        <f>IF(ISNUMBER(BL98),1-BL98/BM98,"")</f>
        <v/>
      </c>
      <c r="CB98" s="24"/>
      <c r="CC98" s="24"/>
      <c r="CD98" s="197"/>
      <c r="CE98" s="141"/>
      <c r="CF98" s="141"/>
      <c r="CG98" s="147"/>
      <c r="CH98" s="147"/>
      <c r="CI98" s="147"/>
      <c r="CJ98" s="147"/>
      <c r="CK98" s="117"/>
      <c r="CL98" s="141"/>
      <c r="CM98" s="141"/>
      <c r="CN98" s="134"/>
      <c r="CO98" s="134"/>
      <c r="CP98" s="134"/>
      <c r="CQ98" s="134"/>
      <c r="CR98" s="117"/>
      <c r="CS98" s="141"/>
      <c r="CT98" s="141"/>
      <c r="CU98" s="134"/>
      <c r="CV98" s="134"/>
      <c r="CW98" s="134"/>
      <c r="CX98" s="134"/>
      <c r="CY98" s="117"/>
    </row>
    <row r="99" spans="1:104">
      <c r="A99" s="184"/>
      <c r="B99" s="133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26"/>
      <c r="AH99" s="127"/>
      <c r="AI99" s="127"/>
      <c r="AJ99" s="135"/>
      <c r="AK99" s="135"/>
      <c r="AL99" s="135"/>
      <c r="AM99" s="135"/>
      <c r="AN99" s="133"/>
      <c r="AO99" s="181"/>
      <c r="AP99" s="74"/>
      <c r="AQ99" s="142"/>
      <c r="AR99" s="142"/>
      <c r="AS99" s="147"/>
      <c r="AT99" s="147"/>
      <c r="AU99" s="147"/>
      <c r="AV99" s="147"/>
      <c r="AW99" s="127"/>
      <c r="AX99" s="127"/>
      <c r="AY99" s="133"/>
      <c r="AZ99" s="133"/>
      <c r="BA99" s="133"/>
      <c r="BB99" s="133"/>
      <c r="BC99" s="166"/>
      <c r="BD99" s="127"/>
      <c r="BE99" s="127"/>
      <c r="BF99" s="142"/>
      <c r="BG99" s="183"/>
      <c r="BH99" s="183"/>
      <c r="BI99" s="133"/>
      <c r="BJ99" s="127"/>
      <c r="BK99" s="127"/>
      <c r="BL99" s="147"/>
      <c r="BM99" s="147"/>
      <c r="BN99" s="147"/>
      <c r="BO99" s="147"/>
      <c r="BP99" s="117"/>
      <c r="BQ99" s="141"/>
      <c r="BV99" s="134"/>
      <c r="BW99" s="117"/>
      <c r="BX99" s="141"/>
      <c r="BY99" s="141"/>
      <c r="BZ99" s="134"/>
      <c r="CA99" s="134"/>
      <c r="CB99" s="134"/>
      <c r="CC99" s="134"/>
      <c r="CD99" s="197"/>
      <c r="CE99" s="141"/>
      <c r="CF99" s="141"/>
      <c r="CG99" s="147"/>
      <c r="CH99" s="147"/>
      <c r="CI99" s="147"/>
      <c r="CJ99" s="147"/>
      <c r="CK99" s="117"/>
      <c r="CL99" s="141"/>
      <c r="CM99" s="141"/>
      <c r="CN99" s="134"/>
      <c r="CO99" s="134"/>
      <c r="CP99" s="134"/>
      <c r="CQ99" s="134"/>
      <c r="CR99" s="117"/>
      <c r="CS99" s="141"/>
      <c r="CT99" s="141"/>
      <c r="CU99" s="134"/>
      <c r="CV99" s="134"/>
      <c r="CW99" s="134"/>
      <c r="CX99" s="134"/>
      <c r="CY99" s="117"/>
    </row>
    <row r="100" spans="1:104" ht="13.5" thickBot="1">
      <c r="A100" s="460" t="s">
        <v>68</v>
      </c>
      <c r="B100" s="198" t="str">
        <f>$G$22</f>
        <v>DatLab 7 Template 16-08-02</v>
      </c>
      <c r="C100" s="199"/>
      <c r="D100" s="199"/>
      <c r="E100" s="199"/>
      <c r="F100" s="199"/>
      <c r="G100" s="199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1"/>
      <c r="AA100" s="202"/>
      <c r="AB100" s="202"/>
      <c r="AC100" s="202"/>
      <c r="AD100" s="202"/>
      <c r="AE100" s="202"/>
      <c r="AF100" s="202"/>
      <c r="AG100" s="202"/>
      <c r="AH100" s="12" t="str">
        <f>$B100</f>
        <v>DatLab 7 Template 16-08-02</v>
      </c>
      <c r="AI100" s="161"/>
      <c r="AJ100" s="203"/>
      <c r="AK100" s="203"/>
      <c r="AL100" s="203"/>
      <c r="AM100" s="203"/>
      <c r="AN100" s="204"/>
      <c r="AO100" s="205"/>
      <c r="AP100" s="206"/>
      <c r="AQ100" s="79" t="str">
        <f>$B100</f>
        <v>DatLab 7 Template 16-08-02</v>
      </c>
      <c r="AR100" s="161"/>
      <c r="AS100" s="203"/>
      <c r="AT100" s="203"/>
      <c r="AU100" s="203"/>
      <c r="AV100" s="203"/>
      <c r="AW100" s="161"/>
      <c r="AX100" s="161"/>
      <c r="AY100" s="204"/>
      <c r="AZ100" s="204"/>
      <c r="BA100" s="204"/>
      <c r="BB100" s="204"/>
      <c r="BC100" s="207"/>
      <c r="BD100" s="161"/>
      <c r="BE100" s="161"/>
      <c r="BF100" s="61"/>
      <c r="BG100" s="208"/>
      <c r="BH100" s="208"/>
      <c r="BI100" s="204"/>
      <c r="BJ100" s="79" t="str">
        <f>$B100</f>
        <v>DatLab 7 Template 16-08-02</v>
      </c>
      <c r="BK100" s="161"/>
      <c r="BL100" s="203"/>
      <c r="BM100" s="203"/>
      <c r="BN100" s="203"/>
      <c r="BO100" s="203"/>
      <c r="BP100" s="209"/>
      <c r="BQ100" s="79" t="str">
        <f>$B100</f>
        <v>DatLab 7 Template 16-08-02</v>
      </c>
      <c r="BR100" s="202"/>
      <c r="BS100" s="199"/>
      <c r="BT100" s="199"/>
      <c r="BU100" s="199"/>
      <c r="BV100" s="204"/>
      <c r="BW100" s="209"/>
      <c r="BX100" s="79" t="str">
        <f>$B100</f>
        <v>DatLab 7 Template 16-08-02</v>
      </c>
      <c r="BY100" s="161"/>
      <c r="BZ100" s="204"/>
      <c r="CA100" s="204"/>
      <c r="CB100" s="204"/>
      <c r="CC100" s="204"/>
      <c r="CD100" s="210"/>
      <c r="CE100" s="79" t="str">
        <f>$B100</f>
        <v>DatLab 7 Template 16-08-02</v>
      </c>
      <c r="CF100" s="161"/>
      <c r="CG100" s="203"/>
      <c r="CH100" s="203"/>
      <c r="CI100" s="203"/>
      <c r="CJ100" s="203"/>
      <c r="CK100" s="209"/>
      <c r="CL100" s="79" t="str">
        <f>$B100</f>
        <v>DatLab 7 Template 16-08-02</v>
      </c>
      <c r="CM100" s="161"/>
      <c r="CN100" s="204"/>
      <c r="CO100" s="204"/>
      <c r="CP100" s="204"/>
      <c r="CQ100" s="204"/>
      <c r="CR100" s="209"/>
      <c r="CS100" s="79" t="str">
        <f>$B100</f>
        <v>DatLab 7 Template 16-08-02</v>
      </c>
      <c r="CT100" s="161"/>
      <c r="CU100" s="204"/>
      <c r="CV100" s="204"/>
      <c r="CW100" s="204"/>
      <c r="CX100" s="204"/>
      <c r="CY100" s="209"/>
    </row>
    <row r="101" spans="1:104">
      <c r="A101" s="331" t="s">
        <v>107</v>
      </c>
      <c r="B101" s="285" t="str">
        <f>AA104</f>
        <v>•</v>
      </c>
      <c r="C101" s="277"/>
      <c r="D101" s="30"/>
      <c r="F101" s="55" t="s">
        <v>16</v>
      </c>
      <c r="G101" s="56">
        <f>AC105</f>
        <v>0</v>
      </c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425"/>
      <c r="AC101" s="110"/>
      <c r="AD101" s="110"/>
      <c r="AE101" s="110"/>
      <c r="AF101" s="110"/>
      <c r="AG101" s="110"/>
      <c r="AH101" s="110"/>
      <c r="AI101" s="180" t="s">
        <v>65</v>
      </c>
      <c r="AJ101" s="485" t="str">
        <f>AJ$1</f>
        <v>R</v>
      </c>
      <c r="AK101" s="31" t="str">
        <f t="shared" ref="AK101:AM101" si="114">AK$1</f>
        <v>1Omy</v>
      </c>
      <c r="AL101" s="32" t="str">
        <f t="shared" si="114"/>
        <v>2U</v>
      </c>
      <c r="AM101" s="33" t="str">
        <f t="shared" si="114"/>
        <v>3Ama</v>
      </c>
      <c r="AN101" s="133"/>
      <c r="AO101" s="181"/>
      <c r="AP101" s="74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8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3"/>
      <c r="BR101" s="143"/>
      <c r="BS101" s="143"/>
      <c r="BT101" s="143"/>
      <c r="BU101" s="143"/>
      <c r="BV101" s="143"/>
      <c r="BW101" s="14"/>
      <c r="BY101" s="143"/>
      <c r="BZ101" s="143"/>
      <c r="CA101" s="143"/>
      <c r="CB101" s="143"/>
      <c r="CC101" s="143"/>
      <c r="CD101" s="13"/>
      <c r="CF101" s="143"/>
      <c r="CG101" s="143"/>
      <c r="CH101" s="143"/>
      <c r="CI101" s="143"/>
      <c r="CJ101" s="143"/>
      <c r="CK101" s="13"/>
      <c r="CM101" s="143"/>
      <c r="CN101" s="143"/>
      <c r="CO101" s="143"/>
      <c r="CP101" s="143"/>
      <c r="CQ101" s="143"/>
      <c r="CR101" s="13"/>
      <c r="CT101" s="143"/>
      <c r="CU101" s="143"/>
      <c r="CV101" s="143"/>
      <c r="CW101" s="143"/>
      <c r="CX101" s="143"/>
      <c r="CY101" s="13"/>
    </row>
    <row r="102" spans="1:104">
      <c r="A102" s="452" t="str">
        <f>E102</f>
        <v/>
      </c>
      <c r="B102" s="286" t="s">
        <v>26</v>
      </c>
      <c r="C102" s="88">
        <f>AB107</f>
        <v>0</v>
      </c>
      <c r="D102" s="88">
        <f>AB109</f>
        <v>0</v>
      </c>
      <c r="E102" s="278" t="str">
        <f>IF(ISNUMBER(AB110),AB110+0.01*AB111,"")</f>
        <v/>
      </c>
      <c r="F102" s="279" t="s">
        <v>10</v>
      </c>
      <c r="G102" s="98">
        <f>AE113</f>
        <v>-2</v>
      </c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240" t="str">
        <f>$E102</f>
        <v/>
      </c>
      <c r="AA102" s="176"/>
      <c r="AB102" s="176"/>
      <c r="AC102" s="176"/>
      <c r="AD102" s="176"/>
      <c r="AE102" s="176"/>
      <c r="AF102" s="176"/>
      <c r="AG102" s="176"/>
      <c r="AH102" s="57" t="s">
        <v>215</v>
      </c>
      <c r="AI102" s="58" t="s">
        <v>12</v>
      </c>
      <c r="AJ102" s="182">
        <f>AJ106</f>
        <v>0</v>
      </c>
      <c r="AK102" s="182">
        <f t="shared" ref="AK102:AM102" si="115">AK106</f>
        <v>0</v>
      </c>
      <c r="AL102" s="182">
        <f t="shared" si="115"/>
        <v>0</v>
      </c>
      <c r="AM102" s="182">
        <f t="shared" si="115"/>
        <v>0</v>
      </c>
      <c r="AN102" s="133"/>
      <c r="AO102" s="181"/>
      <c r="AP102" s="74"/>
      <c r="AQ102" s="142"/>
      <c r="AR102" s="142"/>
      <c r="AS102" s="135"/>
      <c r="AT102" s="135"/>
      <c r="AU102" s="135"/>
      <c r="AV102" s="135"/>
      <c r="AW102" s="127"/>
      <c r="AX102" s="127"/>
      <c r="AY102" s="133"/>
      <c r="AZ102" s="133"/>
      <c r="BA102" s="133"/>
      <c r="BB102" s="133"/>
      <c r="BC102" s="166"/>
      <c r="BD102" s="127"/>
      <c r="BE102" s="127"/>
      <c r="BF102" s="142"/>
      <c r="BG102" s="183"/>
      <c r="BH102" s="183"/>
      <c r="BI102" s="133"/>
      <c r="BJ102" s="127"/>
      <c r="BK102" s="127"/>
      <c r="BL102" s="135"/>
      <c r="BM102" s="135"/>
      <c r="BN102" s="135"/>
      <c r="BO102" s="135"/>
      <c r="BP102" s="14"/>
      <c r="BQ102" s="127"/>
      <c r="BR102" s="127"/>
      <c r="BS102" s="133"/>
      <c r="BT102" s="133"/>
      <c r="BU102" s="133"/>
      <c r="BV102" s="133"/>
      <c r="BW102" s="14"/>
      <c r="BX102" s="127"/>
      <c r="BY102" s="127"/>
      <c r="BZ102" s="133"/>
      <c r="CA102" s="133"/>
      <c r="CB102" s="133"/>
      <c r="CC102" s="133"/>
      <c r="CD102" s="13"/>
      <c r="CE102" s="127"/>
      <c r="CF102" s="127"/>
      <c r="CG102" s="135"/>
      <c r="CH102" s="135"/>
      <c r="CI102" s="135"/>
      <c r="CJ102" s="135"/>
      <c r="CK102" s="14"/>
      <c r="CL102" s="127"/>
      <c r="CM102" s="127"/>
      <c r="CN102" s="133"/>
      <c r="CO102" s="133"/>
      <c r="CP102" s="133"/>
      <c r="CQ102" s="133"/>
      <c r="CR102" s="14"/>
      <c r="CS102" s="127"/>
      <c r="CT102" s="127"/>
      <c r="CU102" s="133"/>
      <c r="CV102" s="133"/>
      <c r="CW102" s="133"/>
      <c r="CX102" s="133"/>
      <c r="CY102" s="14"/>
    </row>
    <row r="103" spans="1:104" ht="13.5" thickBot="1">
      <c r="A103" s="457" t="s">
        <v>84</v>
      </c>
      <c r="B103" s="280">
        <f>AB108</f>
        <v>0</v>
      </c>
      <c r="C103" s="281" t="s">
        <v>35</v>
      </c>
      <c r="D103" s="281" t="s">
        <v>181</v>
      </c>
      <c r="E103" s="22">
        <f>E104/G104</f>
        <v>0</v>
      </c>
      <c r="F103" s="279" t="s">
        <v>11</v>
      </c>
      <c r="G103" s="99">
        <f>AE114</f>
        <v>2.5000000000000001E-2</v>
      </c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463" t="s">
        <v>80</v>
      </c>
      <c r="AA103" s="133" t="s">
        <v>83</v>
      </c>
      <c r="AB103" s="51"/>
      <c r="AC103" s="110" t="str">
        <f>$G$3</f>
        <v>DatLab 7</v>
      </c>
      <c r="AD103" s="51"/>
      <c r="AE103" s="51"/>
      <c r="AF103" s="96"/>
      <c r="AG103" s="51"/>
      <c r="AH103" s="59" t="s">
        <v>8</v>
      </c>
      <c r="AI103" s="59" t="s">
        <v>183</v>
      </c>
      <c r="AJ103" s="60">
        <f>$E103-($E103*AJ102/1000)/2</f>
        <v>0</v>
      </c>
      <c r="AK103" s="60">
        <f>$E103-($E103*(SUM(AJ102:AK102))/1000)/2</f>
        <v>0</v>
      </c>
      <c r="AL103" s="60">
        <f>$E103-($E103*(SUM(AJ102:AL102))/1000)/2</f>
        <v>0</v>
      </c>
      <c r="AM103" s="60">
        <f>$E103-($E103*(SUM(AJ102:AM102))/1000)/2</f>
        <v>0</v>
      </c>
      <c r="AN103" s="133"/>
      <c r="AO103" s="181"/>
      <c r="AP103" s="74"/>
      <c r="AQ103" s="142"/>
      <c r="AR103" s="142"/>
      <c r="AS103" s="135"/>
      <c r="AT103" s="135"/>
      <c r="AU103" s="135"/>
      <c r="AV103" s="135"/>
      <c r="AW103" s="127"/>
      <c r="AX103" s="127"/>
      <c r="AY103" s="133"/>
      <c r="AZ103" s="133"/>
      <c r="BA103" s="133"/>
      <c r="BB103" s="133"/>
      <c r="BC103" s="166"/>
      <c r="BD103" s="127"/>
      <c r="BE103" s="127"/>
      <c r="BF103" s="142"/>
      <c r="BG103" s="183"/>
      <c r="BH103" s="183"/>
      <c r="BI103" s="133"/>
      <c r="BJ103" s="127"/>
      <c r="BK103" s="127"/>
      <c r="BL103" s="135"/>
      <c r="BM103" s="135"/>
      <c r="BN103" s="135"/>
      <c r="BO103" s="135"/>
      <c r="BP103" s="14"/>
      <c r="BQ103" s="127"/>
      <c r="BR103" s="127"/>
      <c r="BS103" s="133"/>
      <c r="BT103" s="133"/>
      <c r="BU103" s="133"/>
      <c r="BV103" s="133"/>
      <c r="BW103" s="14"/>
      <c r="BX103" s="127"/>
      <c r="BY103" s="127"/>
      <c r="BZ103" s="133"/>
      <c r="CA103" s="133"/>
      <c r="CB103" s="133"/>
      <c r="CC103" s="133"/>
      <c r="CD103" s="13"/>
      <c r="CE103" s="127"/>
      <c r="CF103" s="127"/>
      <c r="CG103" s="135"/>
      <c r="CH103" s="135"/>
      <c r="CI103" s="135"/>
      <c r="CJ103" s="135"/>
      <c r="CK103" s="14"/>
      <c r="CL103" s="127"/>
      <c r="CM103" s="127"/>
      <c r="CN103" s="133"/>
      <c r="CO103" s="133"/>
      <c r="CP103" s="133"/>
      <c r="CQ103" s="133"/>
      <c r="CR103" s="14"/>
      <c r="CS103" s="127"/>
      <c r="CT103" s="127"/>
      <c r="CU103" s="133"/>
      <c r="CV103" s="133"/>
      <c r="CW103" s="133"/>
      <c r="CX103" s="133"/>
      <c r="CY103" s="14"/>
      <c r="CZ103" s="10" t="s">
        <v>9</v>
      </c>
    </row>
    <row r="104" spans="1:104" ht="14.25" thickTop="1" thickBot="1">
      <c r="A104" s="184"/>
      <c r="B104" s="282">
        <f>AB106</f>
        <v>0</v>
      </c>
      <c r="C104" s="283" t="s">
        <v>7</v>
      </c>
      <c r="D104" s="283" t="s">
        <v>182</v>
      </c>
      <c r="E104" s="100">
        <f>AB113</f>
        <v>0</v>
      </c>
      <c r="F104" s="284" t="s">
        <v>36</v>
      </c>
      <c r="G104" s="62">
        <f>AB114</f>
        <v>2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241" t="s">
        <v>33</v>
      </c>
      <c r="AA104" s="211" t="s">
        <v>177</v>
      </c>
      <c r="AB104" s="242"/>
      <c r="AC104" s="242"/>
      <c r="AD104" s="242"/>
      <c r="AE104" s="242"/>
      <c r="AF104" s="243"/>
      <c r="AG104" s="117"/>
      <c r="AH104" s="117"/>
      <c r="AI104" s="117"/>
      <c r="AJ104" s="117"/>
      <c r="AK104" s="117"/>
      <c r="AL104" s="117"/>
      <c r="AM104" s="117"/>
      <c r="AP104" s="74"/>
      <c r="AS104" s="135"/>
      <c r="AT104" s="135"/>
      <c r="AU104" s="135"/>
      <c r="AV104" s="135"/>
      <c r="BC104" s="166"/>
      <c r="BD104" s="127"/>
      <c r="BE104" s="127"/>
      <c r="BF104" s="142"/>
      <c r="BG104" s="183"/>
      <c r="BH104" s="183"/>
      <c r="BI104" s="133"/>
      <c r="BJ104" s="127"/>
      <c r="BK104" s="127"/>
      <c r="BL104" s="135"/>
      <c r="BM104" s="135"/>
      <c r="BN104" s="135"/>
      <c r="BO104" s="135"/>
      <c r="BP104" s="14"/>
      <c r="BQ104" s="127"/>
      <c r="BR104" s="127"/>
      <c r="BS104" s="133"/>
      <c r="BT104" s="133"/>
      <c r="BU104" s="133"/>
      <c r="BV104" s="133"/>
      <c r="BW104" s="14"/>
      <c r="BX104" s="127"/>
      <c r="BY104" s="127"/>
      <c r="BZ104" s="133"/>
      <c r="CA104" s="133"/>
      <c r="CB104" s="133"/>
      <c r="CC104" s="133"/>
      <c r="CD104" s="13"/>
      <c r="CE104" s="127"/>
      <c r="CF104" s="127"/>
      <c r="CG104" s="135"/>
      <c r="CH104" s="135"/>
      <c r="CI104" s="135"/>
      <c r="CJ104" s="135"/>
      <c r="CK104" s="14"/>
      <c r="CL104" s="127"/>
      <c r="CM104" s="127"/>
      <c r="CN104" s="133"/>
      <c r="CO104" s="133"/>
      <c r="CP104" s="133"/>
      <c r="CQ104" s="133"/>
      <c r="CR104" s="14"/>
      <c r="CS104" s="127"/>
      <c r="CT104" s="127"/>
      <c r="CU104" s="133"/>
      <c r="CV104" s="133"/>
      <c r="CW104" s="133"/>
      <c r="CX104" s="133"/>
      <c r="CY104" s="14"/>
      <c r="CZ104" s="101" t="s">
        <v>66</v>
      </c>
    </row>
    <row r="105" spans="1:104" ht="13.5" thickBot="1">
      <c r="A105" s="83" t="s">
        <v>69</v>
      </c>
      <c r="B105" s="63"/>
      <c r="C105" s="134"/>
      <c r="D105" s="41"/>
      <c r="E105" s="41"/>
      <c r="F105" s="469" t="s">
        <v>166</v>
      </c>
      <c r="G105" s="469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16"/>
      <c r="AA105" s="269"/>
      <c r="AB105" s="244" t="s">
        <v>56</v>
      </c>
      <c r="AC105" s="245"/>
      <c r="AD105" s="246" t="s">
        <v>37</v>
      </c>
      <c r="AE105" s="247" t="s">
        <v>38</v>
      </c>
      <c r="AF105" s="248"/>
      <c r="AG105" s="102"/>
      <c r="AH105" s="15"/>
      <c r="AI105" s="15"/>
      <c r="AJ105" s="485"/>
      <c r="AK105" s="31"/>
      <c r="AL105" s="32"/>
      <c r="AM105" s="33"/>
      <c r="AN105" s="133"/>
      <c r="AO105" s="181"/>
      <c r="AP105" s="74"/>
      <c r="AS105" s="135"/>
      <c r="AT105" s="135"/>
      <c r="AU105" s="135"/>
      <c r="AV105" s="135"/>
      <c r="AW105" s="127"/>
      <c r="AX105" s="127"/>
      <c r="AY105" s="133"/>
      <c r="AZ105" s="133"/>
      <c r="BA105" s="133"/>
      <c r="BB105" s="133"/>
      <c r="BC105" s="166"/>
      <c r="BD105" s="127"/>
      <c r="BE105" s="127"/>
      <c r="BF105" s="142"/>
      <c r="BG105" s="183"/>
      <c r="BH105" s="183"/>
      <c r="BI105" s="133"/>
      <c r="BJ105" s="127"/>
      <c r="BK105" s="127"/>
      <c r="BL105" s="135"/>
      <c r="BM105" s="135"/>
      <c r="BN105" s="135"/>
      <c r="BO105" s="135"/>
      <c r="BP105" s="14"/>
      <c r="BQ105" s="127"/>
      <c r="BR105" s="127"/>
      <c r="BS105" s="133"/>
      <c r="BT105" s="133"/>
      <c r="BU105" s="133"/>
      <c r="BV105" s="133"/>
      <c r="BW105" s="14"/>
      <c r="BX105" s="127"/>
      <c r="BY105" s="127"/>
      <c r="BZ105" s="133"/>
      <c r="CA105" s="133"/>
      <c r="CB105" s="133"/>
      <c r="CC105" s="133"/>
      <c r="CD105" s="13"/>
      <c r="CE105" s="127"/>
      <c r="CF105" s="127"/>
      <c r="CG105" s="135"/>
      <c r="CH105" s="135"/>
      <c r="CI105" s="135"/>
      <c r="CJ105" s="135"/>
      <c r="CK105" s="14"/>
      <c r="CL105" s="127"/>
      <c r="CM105" s="127"/>
      <c r="CN105" s="133"/>
      <c r="CO105" s="133"/>
      <c r="CP105" s="133"/>
      <c r="CQ105" s="133"/>
      <c r="CR105" s="14"/>
      <c r="CS105" s="127"/>
      <c r="CT105" s="127"/>
      <c r="CU105" s="133"/>
      <c r="CV105" s="133"/>
      <c r="CW105" s="133"/>
      <c r="CX105" s="133"/>
      <c r="CY105" s="14"/>
    </row>
    <row r="106" spans="1:104">
      <c r="A106" s="9" t="s">
        <v>70</v>
      </c>
      <c r="B106" s="83"/>
      <c r="C106" s="13"/>
      <c r="D106" s="185"/>
      <c r="E106" s="8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26"/>
      <c r="AA106" s="270" t="s">
        <v>39</v>
      </c>
      <c r="AB106" s="249"/>
      <c r="AC106" s="250"/>
      <c r="AD106" s="251" t="s">
        <v>40</v>
      </c>
      <c r="AE106" s="247"/>
      <c r="AF106" s="252"/>
      <c r="AG106" s="102"/>
      <c r="AH106" s="186"/>
      <c r="AI106" s="186"/>
      <c r="AJ106" s="133"/>
      <c r="AK106" s="133"/>
      <c r="AL106" s="133"/>
      <c r="AM106" s="133"/>
      <c r="AN106" s="133"/>
      <c r="AO106" s="181"/>
      <c r="AP106" s="74"/>
      <c r="AQ106" s="64" t="s">
        <v>17</v>
      </c>
      <c r="AR106" s="187"/>
      <c r="AS106" s="135"/>
      <c r="AT106" s="135"/>
      <c r="AU106" s="135"/>
      <c r="AV106" s="135"/>
      <c r="AW106" s="127"/>
      <c r="AX106" s="127"/>
      <c r="AY106" s="133"/>
      <c r="AZ106" s="133"/>
      <c r="BA106" s="133"/>
      <c r="BB106" s="133"/>
      <c r="BC106" s="166"/>
      <c r="BD106" s="127"/>
      <c r="BE106" s="127"/>
      <c r="BF106" s="142"/>
      <c r="BG106" s="183"/>
      <c r="BH106" s="183"/>
      <c r="BI106" s="133"/>
      <c r="BJ106" s="127"/>
      <c r="BK106" s="127"/>
      <c r="BL106" s="135"/>
      <c r="BM106" s="135"/>
      <c r="BN106" s="135"/>
      <c r="BO106" s="135"/>
      <c r="BP106" s="14"/>
      <c r="BQ106" s="127"/>
      <c r="BR106" s="127"/>
      <c r="BS106" s="133"/>
      <c r="BT106" s="133"/>
      <c r="BU106" s="133"/>
      <c r="BV106" s="133"/>
      <c r="BW106" s="14"/>
      <c r="BX106" s="127"/>
      <c r="BY106" s="127"/>
      <c r="BZ106" s="133"/>
      <c r="CA106" s="133"/>
      <c r="CB106" s="133"/>
      <c r="CC106" s="133"/>
      <c r="CD106" s="13"/>
      <c r="CE106" s="127"/>
      <c r="CF106" s="127"/>
      <c r="CG106" s="135"/>
      <c r="CH106" s="135"/>
      <c r="CI106" s="135"/>
      <c r="CJ106" s="135"/>
      <c r="CK106" s="14"/>
      <c r="CL106" s="127"/>
      <c r="CM106" s="127"/>
      <c r="CN106" s="133"/>
      <c r="CO106" s="133"/>
      <c r="CP106" s="133"/>
      <c r="CQ106" s="133"/>
      <c r="CR106" s="14"/>
      <c r="CS106" s="127"/>
      <c r="CT106" s="127"/>
      <c r="CU106" s="133"/>
      <c r="CV106" s="133"/>
      <c r="CW106" s="133"/>
      <c r="CX106" s="133"/>
      <c r="CY106" s="14"/>
    </row>
    <row r="107" spans="1:104" ht="13.5" thickBot="1">
      <c r="A107" s="83"/>
      <c r="B107" s="83"/>
      <c r="C107" s="83"/>
      <c r="D107" s="85"/>
      <c r="E107" s="84"/>
      <c r="F107" s="86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26"/>
      <c r="AA107" s="271" t="s">
        <v>41</v>
      </c>
      <c r="AB107" s="253"/>
      <c r="AC107" s="254"/>
      <c r="AD107" s="158" t="s">
        <v>42</v>
      </c>
      <c r="AE107" s="117"/>
      <c r="AF107" s="255"/>
      <c r="AG107" s="14"/>
      <c r="AH107" s="186"/>
      <c r="AI107" s="186"/>
      <c r="AJ107" s="188"/>
      <c r="AK107" s="188"/>
      <c r="AL107" s="188"/>
      <c r="AM107" s="188"/>
      <c r="AN107" s="133"/>
      <c r="AO107" s="181"/>
      <c r="AP107" s="74"/>
      <c r="AQ107" s="65" t="s">
        <v>43</v>
      </c>
      <c r="AR107" s="66"/>
      <c r="AS107" s="135"/>
      <c r="AT107" s="135"/>
      <c r="AU107" s="135"/>
      <c r="AV107" s="135"/>
      <c r="AW107" s="127"/>
      <c r="AX107" s="127"/>
      <c r="AY107" s="133"/>
      <c r="AZ107" s="133"/>
      <c r="BA107" s="133"/>
      <c r="BB107" s="133"/>
      <c r="BC107" s="166"/>
      <c r="BD107" s="127"/>
      <c r="BE107" s="127"/>
      <c r="BF107" s="142"/>
      <c r="BG107" s="183"/>
      <c r="BH107" s="183"/>
      <c r="BI107" s="133"/>
      <c r="BJ107" s="127"/>
      <c r="BK107" s="127"/>
      <c r="BL107" s="135"/>
      <c r="BM107" s="135"/>
      <c r="BN107" s="135"/>
      <c r="BO107" s="135"/>
      <c r="BP107" s="14"/>
      <c r="BQ107" s="127"/>
      <c r="BR107" s="127"/>
      <c r="BS107" s="133"/>
      <c r="BT107" s="133"/>
      <c r="BU107" s="133"/>
      <c r="BV107" s="133"/>
      <c r="BW107" s="14"/>
      <c r="BX107" s="127"/>
      <c r="BY107" s="127"/>
      <c r="BZ107" s="133"/>
      <c r="CA107" s="133"/>
      <c r="CB107" s="133"/>
      <c r="CC107" s="133"/>
      <c r="CD107" s="13"/>
      <c r="CE107" s="127"/>
      <c r="CF107" s="127"/>
      <c r="CG107" s="135"/>
      <c r="CH107" s="135"/>
      <c r="CI107" s="135"/>
      <c r="CJ107" s="135"/>
      <c r="CK107" s="14"/>
      <c r="CL107" s="127"/>
      <c r="CM107" s="127"/>
      <c r="CN107" s="133"/>
      <c r="CO107" s="133"/>
      <c r="CP107" s="133"/>
      <c r="CQ107" s="133"/>
      <c r="CR107" s="14"/>
      <c r="CS107" s="127"/>
      <c r="CT107" s="127"/>
      <c r="CU107" s="133"/>
      <c r="CV107" s="133"/>
      <c r="CW107" s="133"/>
      <c r="CX107" s="133"/>
      <c r="CY107" s="14"/>
    </row>
    <row r="108" spans="1:104">
      <c r="A108" s="83"/>
      <c r="B108" s="83"/>
      <c r="C108" s="83"/>
      <c r="D108" s="85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26"/>
      <c r="AA108" s="271" t="s">
        <v>120</v>
      </c>
      <c r="AB108" s="253"/>
      <c r="AC108" s="254"/>
      <c r="AD108" s="158" t="s">
        <v>44</v>
      </c>
      <c r="AE108" s="117"/>
      <c r="AF108" s="255"/>
      <c r="AG108" s="14"/>
      <c r="AH108" s="186"/>
      <c r="AI108" s="188"/>
      <c r="AJ108" s="188"/>
      <c r="AK108" s="188"/>
      <c r="AL108" s="188"/>
      <c r="AM108" s="188"/>
      <c r="AP108" s="74"/>
      <c r="AQ108" s="67" t="s">
        <v>188</v>
      </c>
      <c r="AR108" s="68" t="s">
        <v>189</v>
      </c>
      <c r="AS108" s="135"/>
      <c r="AT108" s="135"/>
      <c r="AU108" s="135"/>
      <c r="AV108" s="135"/>
      <c r="AW108" s="127"/>
      <c r="AX108" s="127"/>
      <c r="AY108" s="133"/>
      <c r="AZ108" s="133"/>
      <c r="BA108" s="133"/>
      <c r="BB108" s="133"/>
      <c r="BC108" s="166"/>
      <c r="BD108" s="127"/>
      <c r="BE108" s="127"/>
      <c r="BF108" s="142"/>
      <c r="BG108" s="183"/>
      <c r="BH108" s="183"/>
      <c r="BI108" s="133"/>
      <c r="BJ108" s="127"/>
      <c r="BK108" s="127"/>
      <c r="BL108" s="135"/>
      <c r="BM108" s="135"/>
      <c r="BN108" s="135"/>
      <c r="BO108" s="135"/>
      <c r="BP108" s="14"/>
      <c r="BQ108" s="127"/>
      <c r="BR108" s="127"/>
      <c r="BS108" s="133"/>
      <c r="BT108" s="133"/>
      <c r="BU108" s="133"/>
      <c r="BV108" s="133"/>
      <c r="BW108" s="14"/>
      <c r="BX108" s="127"/>
      <c r="BY108" s="127"/>
      <c r="BZ108" s="133"/>
      <c r="CA108" s="133"/>
      <c r="CB108" s="133"/>
      <c r="CC108" s="133"/>
      <c r="CD108" s="13"/>
      <c r="CE108" s="127"/>
      <c r="CF108" s="127"/>
      <c r="CG108" s="135"/>
      <c r="CH108" s="135"/>
      <c r="CI108" s="135"/>
      <c r="CJ108" s="135"/>
      <c r="CK108" s="14"/>
      <c r="CL108" s="127"/>
      <c r="CM108" s="127"/>
      <c r="CN108" s="133"/>
      <c r="CO108" s="133"/>
      <c r="CP108" s="133"/>
      <c r="CQ108" s="133"/>
      <c r="CR108" s="14"/>
      <c r="CS108" s="127"/>
      <c r="CT108" s="127"/>
      <c r="CU108" s="133"/>
      <c r="CV108" s="133"/>
      <c r="CW108" s="133"/>
      <c r="CX108" s="133"/>
      <c r="CY108" s="14"/>
    </row>
    <row r="109" spans="1:104" ht="13.5" thickBot="1">
      <c r="A109" s="83"/>
      <c r="B109" s="83"/>
      <c r="C109" s="83"/>
      <c r="D109" s="83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26"/>
      <c r="AA109" s="271" t="s">
        <v>28</v>
      </c>
      <c r="AB109" s="197"/>
      <c r="AC109" s="254"/>
      <c r="AD109" s="158" t="s">
        <v>45</v>
      </c>
      <c r="AE109" s="117"/>
      <c r="AF109" s="255"/>
      <c r="AG109" s="177"/>
      <c r="AH109" s="189"/>
      <c r="AI109" s="190"/>
      <c r="AJ109" s="189"/>
      <c r="AK109" s="189"/>
      <c r="AL109" s="189"/>
      <c r="AM109" s="189"/>
      <c r="AP109" s="74"/>
      <c r="AQ109" s="69" t="str">
        <f>BN111</f>
        <v/>
      </c>
      <c r="AR109" s="70" t="str">
        <f>BO111</f>
        <v/>
      </c>
      <c r="AS109" s="135"/>
      <c r="AT109" s="135"/>
      <c r="AU109" s="135"/>
      <c r="AV109" s="135"/>
      <c r="AW109" s="127"/>
      <c r="AX109" s="127"/>
      <c r="AY109" s="133"/>
      <c r="AZ109" s="133"/>
      <c r="BA109" s="133"/>
      <c r="BB109" s="133"/>
      <c r="BC109" s="166"/>
      <c r="BD109" s="127"/>
      <c r="BE109" s="127"/>
      <c r="BF109" s="142"/>
      <c r="BG109" s="183"/>
      <c r="BH109" s="183"/>
      <c r="BI109" s="133"/>
      <c r="BJ109" s="127"/>
      <c r="BK109" s="127"/>
      <c r="BL109" s="135"/>
      <c r="BM109" s="135"/>
      <c r="BN109" s="135"/>
      <c r="BO109" s="135"/>
      <c r="BP109" s="14"/>
      <c r="BQ109" s="127"/>
      <c r="BR109" s="127"/>
      <c r="BS109" s="133"/>
      <c r="BT109" s="133"/>
      <c r="BU109" s="133"/>
      <c r="BV109" s="133"/>
      <c r="BW109" s="14"/>
      <c r="BX109" s="127"/>
      <c r="BY109" s="127"/>
      <c r="BZ109" s="133"/>
      <c r="CA109" s="133"/>
      <c r="CB109" s="133"/>
      <c r="CC109" s="133"/>
      <c r="CD109" s="13"/>
      <c r="CE109" s="127"/>
      <c r="CF109" s="127"/>
      <c r="CG109" s="135"/>
      <c r="CH109" s="135"/>
      <c r="CI109" s="135"/>
      <c r="CJ109" s="135"/>
      <c r="CK109" s="14"/>
      <c r="CL109" s="127"/>
      <c r="CM109" s="127"/>
      <c r="CN109" s="133"/>
      <c r="CO109" s="133"/>
      <c r="CP109" s="133"/>
      <c r="CQ109" s="133"/>
      <c r="CR109" s="14"/>
      <c r="CS109" s="127"/>
      <c r="CT109" s="127"/>
      <c r="CU109" s="133"/>
      <c r="CV109" s="133"/>
      <c r="CW109" s="133"/>
      <c r="CX109" s="133"/>
      <c r="CY109" s="14"/>
    </row>
    <row r="110" spans="1:104">
      <c r="A110" s="83"/>
      <c r="B110" s="87"/>
      <c r="C110" s="87"/>
      <c r="D110" s="87"/>
      <c r="E110" s="145"/>
      <c r="F110" s="145"/>
      <c r="G110" s="87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6"/>
      <c r="AA110" s="271" t="s">
        <v>46</v>
      </c>
      <c r="AB110" s="256"/>
      <c r="AC110" s="254"/>
      <c r="AD110" s="158" t="s">
        <v>47</v>
      </c>
      <c r="AE110" s="117"/>
      <c r="AF110" s="255"/>
      <c r="AG110" s="103"/>
      <c r="AH110" s="104"/>
      <c r="AI110" s="16"/>
      <c r="AJ110" s="71"/>
      <c r="AK110" s="71"/>
      <c r="AL110" s="71"/>
      <c r="AM110" s="71"/>
      <c r="AP110" s="454"/>
      <c r="AQ110" s="113" t="s">
        <v>14</v>
      </c>
      <c r="AR110" s="113" t="s">
        <v>13</v>
      </c>
      <c r="AS110" s="485" t="str">
        <f>AS$1</f>
        <v>R</v>
      </c>
      <c r="AT110" s="31" t="str">
        <f t="shared" ref="AT110:AV110" si="116">AT$1</f>
        <v>1Omy</v>
      </c>
      <c r="AU110" s="32" t="str">
        <f t="shared" si="116"/>
        <v>2U</v>
      </c>
      <c r="AV110" s="33" t="str">
        <f t="shared" si="116"/>
        <v>3Ama</v>
      </c>
      <c r="AW110" s="113" t="str">
        <f>AQ110</f>
        <v>Quantity</v>
      </c>
      <c r="AX110" s="113" t="str">
        <f>AR110</f>
        <v>Units</v>
      </c>
      <c r="AY110" s="485">
        <f>AJ105</f>
        <v>0</v>
      </c>
      <c r="AZ110" s="31">
        <f>AK105</f>
        <v>0</v>
      </c>
      <c r="BA110" s="32">
        <f>AL105</f>
        <v>0</v>
      </c>
      <c r="BB110" s="33">
        <f>AM105</f>
        <v>0</v>
      </c>
      <c r="BC110" s="166"/>
      <c r="BD110" s="34" t="s">
        <v>27</v>
      </c>
      <c r="BE110" s="34" t="s">
        <v>28</v>
      </c>
      <c r="BF110" s="35" t="s">
        <v>120</v>
      </c>
      <c r="BG110" s="72" t="s">
        <v>26</v>
      </c>
      <c r="BH110" s="72"/>
      <c r="BI110" s="36" t="s">
        <v>7</v>
      </c>
      <c r="BJ110" s="113" t="str">
        <f>$AQ110</f>
        <v>Quantity</v>
      </c>
      <c r="BK110" s="113" t="str">
        <f>$AR110</f>
        <v>Units</v>
      </c>
      <c r="BL110" s="485" t="str">
        <f>BL$1</f>
        <v>R</v>
      </c>
      <c r="BM110" s="31" t="str">
        <f t="shared" ref="BM110:BO110" si="117">BM$1</f>
        <v>1Omy</v>
      </c>
      <c r="BN110" s="32" t="str">
        <f t="shared" si="117"/>
        <v>2U</v>
      </c>
      <c r="BO110" s="33" t="str">
        <f t="shared" si="117"/>
        <v>3Ama</v>
      </c>
      <c r="BP110" s="191"/>
      <c r="BQ110" s="113" t="str">
        <f>$AQ110</f>
        <v>Quantity</v>
      </c>
      <c r="BR110" s="113" t="str">
        <f>$AR110</f>
        <v>Units</v>
      </c>
      <c r="BS110" s="485" t="str">
        <f>BS$1</f>
        <v>R</v>
      </c>
      <c r="BT110" s="31" t="str">
        <f t="shared" ref="BT110:BV110" si="118">BT$1</f>
        <v>1Omy</v>
      </c>
      <c r="BU110" s="32" t="str">
        <f t="shared" si="118"/>
        <v>2U</v>
      </c>
      <c r="BV110" s="33" t="str">
        <f t="shared" si="118"/>
        <v>3Ama</v>
      </c>
      <c r="BW110" s="191"/>
      <c r="BX110" s="113" t="str">
        <f>$AQ110</f>
        <v>Quantity</v>
      </c>
      <c r="BY110" s="113" t="str">
        <f>$AR110</f>
        <v>Units</v>
      </c>
      <c r="BZ110" s="485" t="str">
        <f>BZ$1</f>
        <v>1-R/U</v>
      </c>
      <c r="CA110" s="31" t="str">
        <f t="shared" ref="CA110:CC110" si="119">CA$1</f>
        <v>1-Omy/R</v>
      </c>
      <c r="CB110" s="32" t="str">
        <f t="shared" si="119"/>
        <v>1-Omy/U</v>
      </c>
      <c r="CC110" s="33" t="str">
        <f t="shared" si="119"/>
        <v>1-ROX/U</v>
      </c>
      <c r="CD110" s="191"/>
      <c r="CE110" s="113" t="str">
        <f>$AQ110</f>
        <v>Quantity</v>
      </c>
      <c r="CF110" s="113" t="str">
        <f>$AR110</f>
        <v>Units</v>
      </c>
      <c r="CG110" s="485" t="str">
        <f>CG$1</f>
        <v>R</v>
      </c>
      <c r="CH110" s="31" t="str">
        <f t="shared" ref="CH110:CJ110" si="120">CH$1</f>
        <v>1Omy</v>
      </c>
      <c r="CI110" s="32" t="str">
        <f t="shared" si="120"/>
        <v>2U</v>
      </c>
      <c r="CJ110" s="33" t="str">
        <f t="shared" si="120"/>
        <v>3Ama</v>
      </c>
      <c r="CK110" s="191"/>
      <c r="CL110" s="113" t="str">
        <f>$AQ110</f>
        <v>Quantity</v>
      </c>
      <c r="CM110" s="113" t="str">
        <f>$AR110</f>
        <v>Units</v>
      </c>
      <c r="CN110" s="485" t="str">
        <f>CN$1</f>
        <v>R</v>
      </c>
      <c r="CO110" s="31" t="str">
        <f t="shared" ref="CO110:CQ110" si="121">CO$1</f>
        <v>1Omy</v>
      </c>
      <c r="CP110" s="32" t="str">
        <f t="shared" si="121"/>
        <v>2U</v>
      </c>
      <c r="CQ110" s="33" t="str">
        <f t="shared" si="121"/>
        <v>3Ama</v>
      </c>
      <c r="CR110" s="191"/>
      <c r="CS110" s="113" t="str">
        <f>$AQ110</f>
        <v>Quantity</v>
      </c>
      <c r="CT110" s="113" t="str">
        <f>$AR110</f>
        <v>Units</v>
      </c>
      <c r="CU110" s="485" t="str">
        <f>CU$1</f>
        <v>1-R/U</v>
      </c>
      <c r="CV110" s="31" t="str">
        <f t="shared" ref="CV110:CX110" si="122">CV$1</f>
        <v>1-Omy/R</v>
      </c>
      <c r="CW110" s="32" t="str">
        <f t="shared" si="122"/>
        <v>1-Omy/U</v>
      </c>
      <c r="CX110" s="33" t="str">
        <f t="shared" si="122"/>
        <v>1-ROX/U</v>
      </c>
      <c r="CY110" s="14"/>
    </row>
    <row r="111" spans="1:104">
      <c r="A111" s="83"/>
      <c r="B111" s="83"/>
      <c r="C111" s="83"/>
      <c r="D111" s="83"/>
      <c r="E111" s="14"/>
      <c r="F111" s="14"/>
      <c r="G111" s="83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16"/>
      <c r="AA111" s="271" t="s">
        <v>48</v>
      </c>
      <c r="AB111" s="257"/>
      <c r="AC111" s="254"/>
      <c r="AD111" s="158" t="s">
        <v>49</v>
      </c>
      <c r="AE111" s="117"/>
      <c r="AF111" s="255"/>
      <c r="AG111" s="105"/>
      <c r="AH111" s="106"/>
      <c r="AI111" s="17"/>
      <c r="AJ111" s="8"/>
      <c r="AK111" s="8"/>
      <c r="AL111" s="8"/>
      <c r="AM111" s="8"/>
      <c r="AP111" s="455" t="str">
        <f>E102</f>
        <v/>
      </c>
      <c r="AQ111" s="488" t="s">
        <v>5</v>
      </c>
      <c r="AR111" s="488" t="s">
        <v>4</v>
      </c>
      <c r="AS111" s="21" t="str">
        <f>IF(ISNUMBER(AJ111),AJ111-($G103*AJ110+$G102),"")</f>
        <v/>
      </c>
      <c r="AT111" s="21" t="str">
        <f>IF(ISNUMBER(AK111),AK111-($G103*AK110+$G102),"")</f>
        <v/>
      </c>
      <c r="AU111" s="21" t="str">
        <f>IF(ISNUMBER(AL111),AL111-($G103*AL110+$G102),"")</f>
        <v/>
      </c>
      <c r="AV111" s="21" t="str">
        <f>IF(ISNUMBER(AM111),AM111-($G103*AM110+$G102),"")</f>
        <v/>
      </c>
      <c r="AW111" s="107">
        <f>$AH110</f>
        <v>0</v>
      </c>
      <c r="AX111" s="107">
        <f>$AI110</f>
        <v>0</v>
      </c>
      <c r="AY111" s="73" t="str">
        <f>IF(ISNUMBER(AJ110),AJ110,"")</f>
        <v/>
      </c>
      <c r="AZ111" s="73" t="str">
        <f>IF(ISNUMBER(AK110),AK110,"")</f>
        <v/>
      </c>
      <c r="BA111" s="73" t="str">
        <f t="shared" ref="BA111:BB111" si="123">IF(ISNUMBER(AL110),AL110,"")</f>
        <v/>
      </c>
      <c r="BB111" s="73" t="str">
        <f t="shared" si="123"/>
        <v/>
      </c>
      <c r="BC111" s="166"/>
      <c r="BD111" s="176" t="str">
        <f>$AA104</f>
        <v>•</v>
      </c>
      <c r="BE111" s="193">
        <f>$D102</f>
        <v>0</v>
      </c>
      <c r="BF111" s="124">
        <f>$B103</f>
        <v>0</v>
      </c>
      <c r="BG111" s="194" t="str">
        <f>$E102</f>
        <v/>
      </c>
      <c r="BH111" s="195"/>
      <c r="BI111" s="196" t="str">
        <f>IF(ISNUMBER($AB113),$AB113,"")</f>
        <v/>
      </c>
      <c r="BJ111" s="489" t="str">
        <f>AH2</f>
        <v>O2 flow per cells</v>
      </c>
      <c r="BK111" s="489" t="str">
        <f>AI2</f>
        <v>pmol/(s*Mill)</v>
      </c>
      <c r="BL111" s="7" t="str">
        <f>IF(ISNUMBER(AS111),AS111/AJ103,"")</f>
        <v/>
      </c>
      <c r="BM111" s="7" t="str">
        <f>IF(ISNUMBER(AT111),AT111/AK103,"")</f>
        <v/>
      </c>
      <c r="BN111" s="7" t="str">
        <f>IF(ISNUMBER(AU111),AU111/AL103,"")</f>
        <v/>
      </c>
      <c r="BO111" s="7" t="str">
        <f>IF(ISNUMBER(AV111),AV111/AM103,"")</f>
        <v/>
      </c>
      <c r="BP111" s="194" t="str">
        <f>$E102</f>
        <v/>
      </c>
      <c r="BQ111" s="6" t="s">
        <v>19</v>
      </c>
      <c r="BR111" s="6" t="s">
        <v>20</v>
      </c>
      <c r="BS111" s="5" t="str">
        <f>IF(ISNUMBER(BL111),BL111/$AQ109,"")</f>
        <v/>
      </c>
      <c r="BT111" s="5" t="str">
        <f>IF(ISNUMBER(BM111),BM111/$AQ109,"")</f>
        <v/>
      </c>
      <c r="BU111" s="5" t="str">
        <f>IF(ISNUMBER(BN111),BN111/$AQ109,"")</f>
        <v/>
      </c>
      <c r="BV111" s="5" t="str">
        <f>IF(ISNUMBER(BO111),BO111/$AQ109,"")</f>
        <v/>
      </c>
      <c r="BW111" s="194" t="str">
        <f>$E102</f>
        <v/>
      </c>
      <c r="BX111" s="6" t="s">
        <v>18</v>
      </c>
      <c r="BY111" s="6" t="s">
        <v>21</v>
      </c>
      <c r="BZ111" s="5" t="str">
        <f>IF(ISNUMBER(BN111),1-BL111/BN111,"")</f>
        <v/>
      </c>
      <c r="CA111" s="5" t="str">
        <f>IF(ISNUMBER(BM111),1-BM111/BL111,"")</f>
        <v/>
      </c>
      <c r="CB111" s="5" t="str">
        <f>IF(ISNUMBER(BM111),1-BM111/BN111,"")</f>
        <v/>
      </c>
      <c r="CC111" s="5" t="str">
        <f>IF(ISNUMBER(BN111),1-BO111/BN111,"")</f>
        <v/>
      </c>
      <c r="CD111" s="194" t="str">
        <f>$E102</f>
        <v/>
      </c>
      <c r="CE111" s="489" t="str">
        <f>AH3</f>
        <v>O2 flow per cells (mt: ROX-corr.)</v>
      </c>
      <c r="CF111" s="489" t="str">
        <f>AI2</f>
        <v>pmol/(s*Mill)</v>
      </c>
      <c r="CG111" s="7" t="str">
        <f>IF(ISNUMBER(BL111),BL111-$AR109,"")</f>
        <v/>
      </c>
      <c r="CH111" s="7" t="str">
        <f t="shared" ref="CH111:CJ111" si="124">IF(ISNUMBER(BM111),BM111-$AR109,"")</f>
        <v/>
      </c>
      <c r="CI111" s="7" t="str">
        <f t="shared" si="124"/>
        <v/>
      </c>
      <c r="CJ111" s="7" t="str">
        <f t="shared" si="124"/>
        <v/>
      </c>
      <c r="CK111" s="194" t="str">
        <f>$E102</f>
        <v/>
      </c>
      <c r="CL111" s="6" t="s">
        <v>3</v>
      </c>
      <c r="CM111" s="6" t="s">
        <v>1</v>
      </c>
      <c r="CN111" s="5" t="str">
        <f>IF(ISNUMBER(CG111),CG111/($AQ109-$AR109),"")</f>
        <v/>
      </c>
      <c r="CO111" s="5" t="str">
        <f t="shared" ref="CO111:CQ111" si="125">IF(ISNUMBER(CH111),CH111/($AQ109-$AR109),"")</f>
        <v/>
      </c>
      <c r="CP111" s="5" t="str">
        <f t="shared" si="125"/>
        <v/>
      </c>
      <c r="CQ111" s="5" t="str">
        <f t="shared" si="125"/>
        <v/>
      </c>
      <c r="CR111" s="194" t="str">
        <f>$E102</f>
        <v/>
      </c>
      <c r="CS111" s="6" t="s">
        <v>2</v>
      </c>
      <c r="CT111" s="6" t="s">
        <v>1</v>
      </c>
      <c r="CU111" s="5" t="str">
        <f>IF(ISNUMBER(CI111),1-CG111/CI111,"")</f>
        <v/>
      </c>
      <c r="CV111" s="5" t="str">
        <f>IF(ISNUMBER(CH111),1-CH111/CG111,"")</f>
        <v/>
      </c>
      <c r="CW111" s="5" t="str">
        <f>IF(ISNUMBER(CH111),1-CH111/CI111,"")</f>
        <v/>
      </c>
      <c r="CX111" s="5" t="str">
        <f>IF(ISNUMBER(CI111),1-CJ111/CI111,"")</f>
        <v/>
      </c>
      <c r="CY111" s="14"/>
    </row>
    <row r="112" spans="1:104">
      <c r="A112" s="83"/>
      <c r="B112" s="83"/>
      <c r="C112" s="83"/>
      <c r="D112" s="83"/>
      <c r="E112" s="83"/>
      <c r="F112" s="83"/>
      <c r="G112" s="83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26"/>
      <c r="AA112" s="272" t="s">
        <v>50</v>
      </c>
      <c r="AB112" s="258"/>
      <c r="AC112" s="259"/>
      <c r="AD112" s="158" t="s">
        <v>178</v>
      </c>
      <c r="AE112" s="256"/>
      <c r="AF112" s="255"/>
      <c r="AG112" s="274"/>
      <c r="AH112" s="275"/>
      <c r="AI112" s="275"/>
      <c r="AJ112" s="276"/>
      <c r="AK112" s="276"/>
      <c r="AL112" s="276"/>
      <c r="AM112" s="276"/>
      <c r="AN112" s="2"/>
      <c r="AO112" s="11"/>
      <c r="AP112" s="74"/>
      <c r="AQ112" s="75"/>
      <c r="AR112" s="75"/>
      <c r="AS112" s="3"/>
      <c r="AT112" s="3"/>
      <c r="AU112" s="3"/>
      <c r="AV112" s="3"/>
      <c r="AW112" s="4"/>
      <c r="AX112" s="4"/>
      <c r="AY112" s="2"/>
      <c r="AZ112" s="2"/>
      <c r="BA112" s="2"/>
      <c r="BB112" s="2"/>
      <c r="BC112" s="76"/>
      <c r="BD112" s="4"/>
      <c r="BE112" s="4"/>
      <c r="BF112" s="75"/>
      <c r="BG112" s="77"/>
      <c r="BH112" s="77"/>
      <c r="BI112" s="2"/>
      <c r="BJ112" s="4"/>
      <c r="BK112" s="4"/>
      <c r="BL112" s="3"/>
      <c r="BM112" s="3"/>
      <c r="BN112" s="3"/>
      <c r="BO112" s="3"/>
      <c r="BP112" s="14"/>
      <c r="BQ112" s="4"/>
      <c r="BR112" s="4"/>
      <c r="BS112" s="2"/>
      <c r="BT112" s="2"/>
      <c r="BU112" s="2"/>
      <c r="BV112" s="2"/>
      <c r="BW112" s="14"/>
      <c r="BX112" s="4"/>
      <c r="BY112" s="4"/>
      <c r="BZ112" s="2"/>
      <c r="CA112" s="2"/>
      <c r="CB112" s="2"/>
      <c r="CC112" s="2"/>
      <c r="CD112" s="13"/>
      <c r="CE112" s="4"/>
      <c r="CF112" s="4"/>
      <c r="CG112" s="3"/>
      <c r="CH112" s="3"/>
      <c r="CI112" s="3"/>
      <c r="CJ112" s="3"/>
      <c r="CK112" s="14"/>
      <c r="CL112" s="4"/>
      <c r="CM112" s="4"/>
      <c r="CN112" s="2"/>
      <c r="CO112" s="2"/>
      <c r="CP112" s="2"/>
      <c r="CQ112" s="2"/>
      <c r="CR112" s="14"/>
      <c r="CS112" s="4"/>
      <c r="CT112" s="4"/>
      <c r="CU112" s="2"/>
      <c r="CV112" s="2"/>
      <c r="CW112" s="2"/>
      <c r="CX112" s="2"/>
      <c r="CY112" s="14"/>
    </row>
    <row r="113" spans="1:104">
      <c r="A113" s="83"/>
      <c r="B113" s="83"/>
      <c r="C113" s="83"/>
      <c r="D113" s="83"/>
      <c r="E113" s="83"/>
      <c r="F113" s="83"/>
      <c r="G113" s="83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26"/>
      <c r="AA113" s="271" t="s">
        <v>51</v>
      </c>
      <c r="AB113" s="260"/>
      <c r="AC113" s="261"/>
      <c r="AD113" s="262" t="s">
        <v>52</v>
      </c>
      <c r="AE113" s="263">
        <v>-2</v>
      </c>
      <c r="AF113" s="255"/>
      <c r="AG113" s="274"/>
      <c r="AH113" s="274"/>
      <c r="AI113" s="274"/>
      <c r="AJ113" s="145"/>
      <c r="AK113" s="145"/>
      <c r="AL113" s="145"/>
      <c r="AM113" s="145"/>
      <c r="AN113" s="133"/>
      <c r="AO113" s="181"/>
      <c r="AP113" s="74"/>
      <c r="AQ113" s="142"/>
      <c r="AR113" s="142"/>
      <c r="AS113" s="135"/>
      <c r="AT113" s="135"/>
      <c r="AU113" s="135"/>
      <c r="AV113" s="135"/>
      <c r="AW113" s="127"/>
      <c r="AX113" s="127"/>
      <c r="AY113" s="133"/>
      <c r="AZ113" s="133"/>
      <c r="BA113" s="133"/>
      <c r="BB113" s="133"/>
      <c r="BC113" s="166"/>
      <c r="BD113" s="127"/>
      <c r="BE113" s="127"/>
      <c r="BF113" s="142"/>
      <c r="BG113" s="183"/>
      <c r="BH113" s="183"/>
      <c r="BI113" s="133"/>
      <c r="BJ113" s="127"/>
      <c r="BK113" s="127"/>
      <c r="BL113" s="135"/>
      <c r="BM113" s="135"/>
      <c r="BN113" s="135"/>
      <c r="BO113" s="135"/>
      <c r="BP113" s="14"/>
      <c r="BQ113" s="127"/>
      <c r="BR113" s="127"/>
      <c r="BS113" s="133"/>
      <c r="BT113" s="133"/>
      <c r="BU113" s="133"/>
      <c r="BV113" s="133"/>
      <c r="BW113" s="14"/>
      <c r="BX113" s="127"/>
      <c r="BY113" s="127"/>
      <c r="BZ113" s="133"/>
      <c r="CA113" s="133"/>
      <c r="CB113" s="133"/>
      <c r="CC113" s="133"/>
      <c r="CD113" s="13"/>
      <c r="CE113" s="127"/>
      <c r="CF113" s="127"/>
      <c r="CG113" s="135"/>
      <c r="CH113" s="135"/>
      <c r="CI113" s="135"/>
      <c r="CJ113" s="135"/>
      <c r="CK113" s="14"/>
      <c r="CL113" s="127"/>
      <c r="CM113" s="127"/>
      <c r="CN113" s="133"/>
      <c r="CO113" s="133"/>
      <c r="CP113" s="133"/>
      <c r="CQ113" s="133"/>
      <c r="CR113" s="14"/>
      <c r="CS113" s="127"/>
      <c r="CT113" s="127"/>
      <c r="CU113" s="133"/>
      <c r="CV113" s="133"/>
      <c r="CW113" s="133"/>
      <c r="CX113" s="133"/>
      <c r="CY113" s="14"/>
    </row>
    <row r="114" spans="1:104" ht="13.5" thickBot="1">
      <c r="A114" s="83"/>
      <c r="B114" s="83"/>
      <c r="C114" s="83"/>
      <c r="D114" s="83"/>
      <c r="E114" s="83"/>
      <c r="F114" s="83"/>
      <c r="G114" s="83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26"/>
      <c r="AA114" s="273" t="s">
        <v>53</v>
      </c>
      <c r="AB114" s="264">
        <v>2</v>
      </c>
      <c r="AC114" s="265" t="s">
        <v>54</v>
      </c>
      <c r="AD114" s="266" t="s">
        <v>55</v>
      </c>
      <c r="AE114" s="267">
        <v>2.5000000000000001E-2</v>
      </c>
      <c r="AF114" s="268"/>
      <c r="AG114" s="274"/>
      <c r="AH114" s="274"/>
      <c r="AI114" s="274"/>
      <c r="AJ114" s="145"/>
      <c r="AK114" s="145"/>
      <c r="AL114" s="145"/>
      <c r="AM114" s="145"/>
      <c r="AN114" s="133"/>
      <c r="AO114" s="181"/>
      <c r="AP114" s="74"/>
      <c r="AQ114" s="142"/>
      <c r="AR114" s="142"/>
      <c r="AS114" s="135"/>
      <c r="AT114" s="135"/>
      <c r="AU114" s="135"/>
      <c r="AV114" s="135"/>
      <c r="AW114" s="127"/>
      <c r="AX114" s="127"/>
      <c r="AY114" s="133"/>
      <c r="AZ114" s="133"/>
      <c r="BA114" s="133"/>
      <c r="BB114" s="133"/>
      <c r="BC114" s="166"/>
      <c r="BD114" s="127"/>
      <c r="BE114" s="127"/>
      <c r="BF114" s="142"/>
      <c r="BG114" s="183"/>
      <c r="BH114" s="183"/>
      <c r="BI114" s="133"/>
      <c r="BJ114" s="127"/>
      <c r="BK114" s="127"/>
      <c r="BL114" s="135"/>
      <c r="BM114" s="135"/>
      <c r="BN114" s="135"/>
      <c r="BO114" s="135"/>
      <c r="BP114" s="14"/>
      <c r="BQ114" s="127"/>
      <c r="BR114" s="127"/>
      <c r="BS114" s="133"/>
      <c r="BT114" s="133"/>
      <c r="BU114" s="133"/>
      <c r="BV114" s="133"/>
      <c r="BW114" s="14"/>
      <c r="BX114" s="127"/>
      <c r="BY114" s="127"/>
      <c r="BZ114" s="133"/>
      <c r="CA114" s="133"/>
      <c r="CB114" s="133"/>
      <c r="CC114" s="133"/>
      <c r="CD114" s="13"/>
      <c r="CE114" s="127"/>
      <c r="CF114" s="127"/>
      <c r="CG114" s="135"/>
      <c r="CH114" s="135"/>
      <c r="CI114" s="135"/>
      <c r="CJ114" s="135"/>
      <c r="CK114" s="14"/>
      <c r="CL114" s="127"/>
      <c r="CM114" s="127"/>
      <c r="CN114" s="133"/>
      <c r="CO114" s="133"/>
      <c r="CP114" s="133"/>
      <c r="CQ114" s="133"/>
      <c r="CR114" s="14"/>
      <c r="CS114" s="127"/>
      <c r="CT114" s="127"/>
      <c r="CU114" s="133"/>
      <c r="CV114" s="133"/>
      <c r="CW114" s="133"/>
      <c r="CX114" s="133"/>
      <c r="CY114" s="14"/>
    </row>
    <row r="115" spans="1:104">
      <c r="A115" s="83"/>
      <c r="B115" s="83"/>
      <c r="C115" s="83"/>
      <c r="D115" s="83"/>
      <c r="E115" s="83"/>
      <c r="F115" s="83"/>
      <c r="G115" s="83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26"/>
      <c r="AH115" s="127"/>
      <c r="AI115" s="127"/>
      <c r="AJ115" s="135"/>
      <c r="AK115" s="135"/>
      <c r="AL115" s="135"/>
      <c r="AM115" s="135"/>
      <c r="AN115" s="133"/>
      <c r="AO115" s="181"/>
      <c r="AP115" s="74"/>
      <c r="AQ115" s="142"/>
      <c r="AR115" s="142"/>
      <c r="AS115" s="135"/>
      <c r="AT115" s="135"/>
      <c r="AU115" s="135"/>
      <c r="AV115" s="135"/>
      <c r="AW115" s="127"/>
      <c r="AX115" s="127"/>
      <c r="AY115" s="133"/>
      <c r="AZ115" s="133"/>
      <c r="BA115" s="133"/>
      <c r="BB115" s="133"/>
      <c r="BC115" s="166"/>
      <c r="BD115" s="127"/>
      <c r="BE115" s="127"/>
      <c r="BF115" s="142"/>
      <c r="BG115" s="183"/>
      <c r="BH115" s="183"/>
      <c r="BI115" s="133"/>
      <c r="BJ115" s="127"/>
      <c r="BK115" s="127"/>
      <c r="BL115" s="135"/>
      <c r="BM115" s="135"/>
      <c r="BN115" s="135"/>
      <c r="BO115" s="135"/>
      <c r="BP115" s="14"/>
      <c r="BQ115" s="127"/>
      <c r="BR115" s="127"/>
      <c r="BS115" s="127"/>
      <c r="BT115" s="127"/>
      <c r="BU115" s="127"/>
      <c r="BV115" s="133"/>
      <c r="BW115" s="14"/>
      <c r="BX115" s="127"/>
      <c r="BY115" s="127"/>
      <c r="BZ115" s="133"/>
      <c r="CA115" s="133"/>
      <c r="CB115" s="133"/>
      <c r="CC115" s="133"/>
      <c r="CD115" s="13"/>
      <c r="CE115" s="127"/>
      <c r="CF115" s="127"/>
      <c r="CG115" s="135"/>
      <c r="CH115" s="135"/>
      <c r="CI115" s="135"/>
      <c r="CJ115" s="135"/>
      <c r="CK115" s="14"/>
      <c r="CL115" s="127"/>
      <c r="CM115" s="127"/>
      <c r="CN115" s="133"/>
      <c r="CO115" s="133"/>
      <c r="CP115" s="133"/>
      <c r="CQ115" s="133"/>
      <c r="CR115" s="14"/>
      <c r="CS115" s="127"/>
      <c r="CT115" s="127"/>
      <c r="CU115" s="133"/>
      <c r="CV115" s="133"/>
      <c r="CW115" s="133"/>
      <c r="CX115" s="133"/>
      <c r="CY115" s="14"/>
    </row>
    <row r="116" spans="1:104">
      <c r="A116" s="83"/>
      <c r="B116" s="83"/>
      <c r="C116" s="83"/>
      <c r="D116" s="83"/>
      <c r="E116" s="83"/>
      <c r="F116" s="83"/>
      <c r="G116" s="83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26"/>
      <c r="AH116" s="127"/>
      <c r="AI116" s="127"/>
      <c r="AJ116" s="135"/>
      <c r="AK116" s="135"/>
      <c r="AL116" s="135"/>
      <c r="AM116" s="135"/>
      <c r="AN116" s="133"/>
      <c r="AO116" s="181"/>
      <c r="AP116" s="74"/>
      <c r="AQ116" s="142"/>
      <c r="AR116" s="142"/>
      <c r="AS116" s="135"/>
      <c r="AT116" s="135"/>
      <c r="AU116" s="135"/>
      <c r="AV116" s="135"/>
      <c r="AW116" s="127"/>
      <c r="AX116" s="127"/>
      <c r="AY116" s="133"/>
      <c r="AZ116" s="133"/>
      <c r="BA116" s="133"/>
      <c r="BB116" s="133"/>
      <c r="BC116" s="166"/>
      <c r="BD116" s="127"/>
      <c r="BE116" s="127"/>
      <c r="BF116" s="142"/>
      <c r="BG116" s="183"/>
      <c r="BH116" s="183"/>
      <c r="BI116" s="133"/>
      <c r="BJ116" s="127"/>
      <c r="BK116" s="127"/>
      <c r="BL116" s="135"/>
      <c r="BM116" s="135"/>
      <c r="BN116" s="135"/>
      <c r="BO116" s="135"/>
      <c r="BP116" s="14"/>
      <c r="BQ116" s="127"/>
      <c r="BR116" s="127"/>
      <c r="BS116" s="127"/>
      <c r="BT116" s="127"/>
      <c r="BU116" s="127"/>
      <c r="BV116" s="133"/>
      <c r="BW116" s="14"/>
      <c r="BX116" s="127"/>
      <c r="BY116" s="127"/>
      <c r="BZ116" s="133"/>
      <c r="CA116" s="133"/>
      <c r="CB116" s="133"/>
      <c r="CC116" s="133"/>
      <c r="CD116" s="13"/>
      <c r="CE116" s="127"/>
      <c r="CF116" s="127"/>
      <c r="CG116" s="135"/>
      <c r="CH116" s="135"/>
      <c r="CI116" s="135"/>
      <c r="CJ116" s="135"/>
      <c r="CK116" s="14"/>
      <c r="CL116" s="127"/>
      <c r="CM116" s="127"/>
      <c r="CN116" s="133"/>
      <c r="CO116" s="133"/>
      <c r="CP116" s="133"/>
      <c r="CQ116" s="133"/>
      <c r="CR116" s="14"/>
      <c r="CS116" s="127"/>
      <c r="CT116" s="127"/>
      <c r="CU116" s="133"/>
      <c r="CV116" s="133"/>
      <c r="CW116" s="133"/>
      <c r="CX116" s="133"/>
      <c r="CY116" s="14"/>
    </row>
    <row r="117" spans="1:104">
      <c r="A117" s="83"/>
      <c r="B117" s="83"/>
      <c r="C117" s="83"/>
      <c r="D117" s="83"/>
      <c r="E117" s="83"/>
      <c r="F117" s="83"/>
      <c r="G117" s="83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AH117" s="127"/>
      <c r="AI117" s="127"/>
      <c r="AJ117" s="135"/>
      <c r="AK117" s="135"/>
      <c r="AL117" s="135"/>
      <c r="AM117" s="135"/>
      <c r="AN117" s="133"/>
      <c r="AO117" s="181"/>
      <c r="AP117" s="74"/>
      <c r="AQ117" s="142"/>
      <c r="AR117" s="142"/>
      <c r="AS117" s="135"/>
      <c r="AT117" s="135"/>
      <c r="AU117" s="135"/>
      <c r="AV117" s="135"/>
      <c r="AW117" s="127"/>
      <c r="AX117" s="127"/>
      <c r="AY117" s="133"/>
      <c r="AZ117" s="133"/>
      <c r="BA117" s="133"/>
      <c r="BB117" s="133"/>
      <c r="BC117" s="166"/>
      <c r="BD117" s="127"/>
      <c r="BE117" s="127"/>
      <c r="BF117" s="142"/>
      <c r="BG117" s="183"/>
      <c r="BH117" s="183"/>
      <c r="BI117" s="133"/>
      <c r="BJ117" s="127"/>
      <c r="BK117" s="127"/>
      <c r="BL117" s="135"/>
      <c r="BM117" s="135"/>
      <c r="BN117" s="135"/>
      <c r="BO117" s="135"/>
      <c r="BP117" s="14"/>
      <c r="BQ117" s="127"/>
      <c r="BR117" s="127"/>
      <c r="BS117" s="127"/>
      <c r="BT117" s="127"/>
      <c r="BU117" s="127"/>
      <c r="BV117" s="133"/>
      <c r="BW117" s="14"/>
      <c r="BX117" s="127"/>
      <c r="BY117" s="127"/>
      <c r="BZ117" s="133"/>
      <c r="CA117" s="133"/>
      <c r="CB117" s="133"/>
      <c r="CC117" s="133"/>
      <c r="CD117" s="13"/>
      <c r="CE117" s="127"/>
      <c r="CF117" s="127"/>
      <c r="CG117" s="135"/>
      <c r="CH117" s="135"/>
      <c r="CI117" s="135"/>
      <c r="CJ117" s="135"/>
      <c r="CK117" s="14"/>
      <c r="CL117" s="127"/>
      <c r="CM117" s="127"/>
      <c r="CN117" s="133"/>
      <c r="CO117" s="133"/>
      <c r="CP117" s="133"/>
      <c r="CQ117" s="133"/>
      <c r="CR117" s="14"/>
      <c r="CS117" s="127"/>
      <c r="CT117" s="127"/>
      <c r="CU117" s="133"/>
      <c r="CV117" s="133"/>
      <c r="CW117" s="133"/>
      <c r="CX117" s="133"/>
      <c r="CY117" s="14"/>
    </row>
    <row r="118" spans="1:104">
      <c r="A118" s="184"/>
      <c r="B118" s="133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26"/>
      <c r="AH118" s="127"/>
      <c r="AI118" s="127"/>
      <c r="AJ118" s="135"/>
      <c r="AK118" s="135"/>
      <c r="AL118" s="135"/>
      <c r="AM118" s="135"/>
      <c r="AN118" s="133"/>
      <c r="AO118" s="181"/>
      <c r="AP118" s="74"/>
      <c r="AQ118" s="142"/>
      <c r="AR118" s="142"/>
      <c r="AS118" s="26" t="str">
        <f>IF(ISNUMBER(AJ118),AJ118-($D111*AJ117+$E111),"")</f>
        <v/>
      </c>
      <c r="AT118" s="26" t="str">
        <f>IF(ISNUMBER(AK118),AK118-($D111*AK117+$E111),"")</f>
        <v/>
      </c>
      <c r="AU118" s="26"/>
      <c r="AV118" s="26" t="str">
        <f>IF(ISNUMBER(AM118),AM118-($D111*AM117+$E111),"")</f>
        <v/>
      </c>
      <c r="AW118" s="127"/>
      <c r="AX118" s="127"/>
      <c r="AY118" s="133"/>
      <c r="AZ118" s="133"/>
      <c r="BA118" s="133"/>
      <c r="BB118" s="133"/>
      <c r="BC118" s="166"/>
      <c r="BD118" s="127"/>
      <c r="BE118" s="127"/>
      <c r="BF118" s="142"/>
      <c r="BG118" s="183"/>
      <c r="BH118" s="183"/>
      <c r="BI118" s="133"/>
      <c r="BJ118" s="127"/>
      <c r="BK118" s="127"/>
      <c r="BL118" s="78" t="str">
        <f>IF(ISNUMBER(AS118),AS118/AJ110,"")</f>
        <v/>
      </c>
      <c r="BM118" s="78" t="str">
        <f>IF(ISNUMBER(AT118),AT118/AK110,"")</f>
        <v/>
      </c>
      <c r="BN118" s="78"/>
      <c r="BO118" s="78" t="str">
        <f>IF(ISNUMBER(AV118),AV118/AM110,"")</f>
        <v/>
      </c>
      <c r="BP118" s="117"/>
      <c r="BQ118" s="141"/>
      <c r="BR118" s="127"/>
      <c r="BS118" s="127"/>
      <c r="BT118" s="127"/>
      <c r="BU118" s="127"/>
      <c r="BV118" s="24"/>
      <c r="BW118" s="117"/>
      <c r="BX118" s="141"/>
      <c r="BY118" s="141"/>
      <c r="BZ118" s="27" t="s">
        <v>0</v>
      </c>
      <c r="CA118" s="24" t="str">
        <f>IF(ISNUMBER(BL118),1-BL118/BM118,"")</f>
        <v/>
      </c>
      <c r="CB118" s="24"/>
      <c r="CC118" s="24"/>
      <c r="CD118" s="197"/>
      <c r="CE118" s="141"/>
      <c r="CF118" s="141"/>
      <c r="CG118" s="147"/>
      <c r="CH118" s="147"/>
      <c r="CI118" s="147"/>
      <c r="CJ118" s="147"/>
      <c r="CK118" s="117"/>
      <c r="CL118" s="141"/>
      <c r="CM118" s="141"/>
      <c r="CN118" s="134"/>
      <c r="CO118" s="134"/>
      <c r="CP118" s="134"/>
      <c r="CQ118" s="134"/>
      <c r="CR118" s="117"/>
      <c r="CS118" s="141"/>
      <c r="CT118" s="141"/>
      <c r="CU118" s="134"/>
      <c r="CV118" s="134"/>
      <c r="CW118" s="134"/>
      <c r="CX118" s="134"/>
      <c r="CY118" s="117"/>
    </row>
    <row r="119" spans="1:104">
      <c r="A119" s="184"/>
      <c r="B119" s="133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26"/>
      <c r="AH119" s="127"/>
      <c r="AI119" s="127"/>
      <c r="AJ119" s="135"/>
      <c r="AK119" s="135"/>
      <c r="AL119" s="135"/>
      <c r="AM119" s="135"/>
      <c r="AN119" s="133"/>
      <c r="AO119" s="181"/>
      <c r="AP119" s="74"/>
      <c r="AQ119" s="142"/>
      <c r="AR119" s="142"/>
      <c r="AS119" s="147"/>
      <c r="AT119" s="147"/>
      <c r="AU119" s="147"/>
      <c r="AV119" s="147"/>
      <c r="AW119" s="127"/>
      <c r="AX119" s="127"/>
      <c r="AY119" s="133"/>
      <c r="AZ119" s="133"/>
      <c r="BA119" s="133"/>
      <c r="BB119" s="133"/>
      <c r="BC119" s="166"/>
      <c r="BD119" s="127"/>
      <c r="BE119" s="127"/>
      <c r="BF119" s="142"/>
      <c r="BG119" s="183"/>
      <c r="BH119" s="183"/>
      <c r="BI119" s="133"/>
      <c r="BJ119" s="127"/>
      <c r="BK119" s="127"/>
      <c r="BL119" s="147"/>
      <c r="BM119" s="147"/>
      <c r="BN119" s="147"/>
      <c r="BO119" s="147"/>
      <c r="BP119" s="117"/>
      <c r="BQ119" s="141"/>
      <c r="BR119" s="127"/>
      <c r="BS119" s="127"/>
      <c r="BT119" s="127"/>
      <c r="BU119" s="127"/>
      <c r="BV119" s="134"/>
      <c r="BW119" s="117"/>
      <c r="BX119" s="141"/>
      <c r="BY119" s="141"/>
      <c r="BZ119" s="134"/>
      <c r="CA119" s="134"/>
      <c r="CB119" s="134"/>
      <c r="CC119" s="134"/>
      <c r="CD119" s="197"/>
      <c r="CE119" s="141"/>
      <c r="CF119" s="141"/>
      <c r="CG119" s="147"/>
      <c r="CH119" s="147"/>
      <c r="CI119" s="147"/>
      <c r="CJ119" s="147"/>
      <c r="CK119" s="117"/>
      <c r="CL119" s="141"/>
      <c r="CM119" s="141"/>
      <c r="CN119" s="134"/>
      <c r="CO119" s="134"/>
      <c r="CP119" s="134"/>
      <c r="CQ119" s="134"/>
      <c r="CR119" s="117"/>
      <c r="CS119" s="141"/>
      <c r="CT119" s="141"/>
      <c r="CU119" s="134"/>
      <c r="CV119" s="134"/>
      <c r="CW119" s="134"/>
      <c r="CX119" s="134"/>
      <c r="CY119" s="117"/>
    </row>
    <row r="120" spans="1:104" ht="13.5" thickBot="1">
      <c r="A120" s="460" t="s">
        <v>68</v>
      </c>
      <c r="B120" s="198" t="str">
        <f>$G$22</f>
        <v>DatLab 7 Template 16-08-02</v>
      </c>
      <c r="C120" s="199"/>
      <c r="D120" s="199"/>
      <c r="E120" s="199"/>
      <c r="F120" s="199"/>
      <c r="G120" s="199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1"/>
      <c r="AA120" s="202"/>
      <c r="AB120" s="202"/>
      <c r="AC120" s="202"/>
      <c r="AD120" s="202"/>
      <c r="AE120" s="202"/>
      <c r="AF120" s="202"/>
      <c r="AG120" s="202"/>
      <c r="AH120" s="12" t="str">
        <f>$B120</f>
        <v>DatLab 7 Template 16-08-02</v>
      </c>
      <c r="AI120" s="161"/>
      <c r="AJ120" s="203"/>
      <c r="AK120" s="203"/>
      <c r="AL120" s="203"/>
      <c r="AM120" s="203"/>
      <c r="AN120" s="204"/>
      <c r="AO120" s="205"/>
      <c r="AP120" s="206"/>
      <c r="AQ120" s="79" t="str">
        <f>$B120</f>
        <v>DatLab 7 Template 16-08-02</v>
      </c>
      <c r="AR120" s="161"/>
      <c r="AS120" s="203"/>
      <c r="AT120" s="203"/>
      <c r="AU120" s="203"/>
      <c r="AV120" s="203"/>
      <c r="AW120" s="161"/>
      <c r="AX120" s="161"/>
      <c r="AY120" s="204"/>
      <c r="AZ120" s="204"/>
      <c r="BA120" s="204"/>
      <c r="BB120" s="204"/>
      <c r="BC120" s="207"/>
      <c r="BD120" s="161"/>
      <c r="BE120" s="161"/>
      <c r="BF120" s="61"/>
      <c r="BG120" s="208"/>
      <c r="BH120" s="208"/>
      <c r="BI120" s="204"/>
      <c r="BJ120" s="79" t="str">
        <f>$B120</f>
        <v>DatLab 7 Template 16-08-02</v>
      </c>
      <c r="BK120" s="161"/>
      <c r="BL120" s="203"/>
      <c r="BM120" s="203"/>
      <c r="BN120" s="203"/>
      <c r="BO120" s="203"/>
      <c r="BP120" s="209"/>
      <c r="BQ120" s="79" t="str">
        <f>$B120</f>
        <v>DatLab 7 Template 16-08-02</v>
      </c>
      <c r="BR120" s="200"/>
      <c r="BS120" s="200"/>
      <c r="BT120" s="200"/>
      <c r="BU120" s="200"/>
      <c r="BV120" s="204"/>
      <c r="BW120" s="209"/>
      <c r="BX120" s="79" t="str">
        <f>$B120</f>
        <v>DatLab 7 Template 16-08-02</v>
      </c>
      <c r="BY120" s="161"/>
      <c r="BZ120" s="204"/>
      <c r="CA120" s="204"/>
      <c r="CB120" s="204"/>
      <c r="CC120" s="204"/>
      <c r="CD120" s="210"/>
      <c r="CE120" s="79" t="str">
        <f>$B120</f>
        <v>DatLab 7 Template 16-08-02</v>
      </c>
      <c r="CF120" s="161"/>
      <c r="CG120" s="203"/>
      <c r="CH120" s="203"/>
      <c r="CI120" s="203"/>
      <c r="CJ120" s="203"/>
      <c r="CK120" s="209"/>
      <c r="CL120" s="79" t="str">
        <f>$B120</f>
        <v>DatLab 7 Template 16-08-02</v>
      </c>
      <c r="CM120" s="161"/>
      <c r="CN120" s="204"/>
      <c r="CO120" s="204"/>
      <c r="CP120" s="204"/>
      <c r="CQ120" s="204"/>
      <c r="CR120" s="209"/>
      <c r="CS120" s="79" t="str">
        <f>$B120</f>
        <v>DatLab 7 Template 16-08-02</v>
      </c>
      <c r="CT120" s="161"/>
      <c r="CU120" s="204"/>
      <c r="CV120" s="204"/>
      <c r="CW120" s="204"/>
      <c r="CX120" s="204"/>
      <c r="CY120" s="209"/>
    </row>
    <row r="121" spans="1:104">
      <c r="A121" s="331" t="s">
        <v>108</v>
      </c>
      <c r="B121" s="285" t="str">
        <f>AA124</f>
        <v>•</v>
      </c>
      <c r="C121" s="277"/>
      <c r="D121" s="30"/>
      <c r="F121" s="55" t="s">
        <v>16</v>
      </c>
      <c r="G121" s="56">
        <f>AC125</f>
        <v>0</v>
      </c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425"/>
      <c r="AC121" s="110"/>
      <c r="AD121" s="110"/>
      <c r="AE121" s="110"/>
      <c r="AF121" s="110"/>
      <c r="AG121" s="110"/>
      <c r="AH121" s="110"/>
      <c r="AI121" s="180" t="s">
        <v>65</v>
      </c>
      <c r="AJ121" s="485" t="str">
        <f>AJ$1</f>
        <v>R</v>
      </c>
      <c r="AK121" s="31" t="str">
        <f t="shared" ref="AK121:AM121" si="126">AK$1</f>
        <v>1Omy</v>
      </c>
      <c r="AL121" s="32" t="str">
        <f t="shared" si="126"/>
        <v>2U</v>
      </c>
      <c r="AM121" s="33" t="str">
        <f t="shared" si="126"/>
        <v>3Ama</v>
      </c>
      <c r="AN121" s="133"/>
      <c r="AO121" s="181"/>
      <c r="AP121" s="74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8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3"/>
      <c r="BR121" s="143"/>
      <c r="BS121" s="143"/>
      <c r="BT121" s="143"/>
      <c r="BU121" s="143"/>
      <c r="BV121" s="143"/>
      <c r="BW121" s="14"/>
      <c r="BY121" s="143"/>
      <c r="BZ121" s="143"/>
      <c r="CA121" s="143"/>
      <c r="CB121" s="143"/>
      <c r="CC121" s="143"/>
      <c r="CD121" s="13"/>
      <c r="CF121" s="143"/>
      <c r="CG121" s="143"/>
      <c r="CH121" s="143"/>
      <c r="CI121" s="143"/>
      <c r="CJ121" s="143"/>
      <c r="CK121" s="13"/>
      <c r="CM121" s="143"/>
      <c r="CN121" s="143"/>
      <c r="CO121" s="143"/>
      <c r="CP121" s="143"/>
      <c r="CQ121" s="143"/>
      <c r="CR121" s="13"/>
      <c r="CT121" s="143"/>
      <c r="CU121" s="143"/>
      <c r="CV121" s="143"/>
      <c r="CW121" s="143"/>
      <c r="CX121" s="143"/>
      <c r="CY121" s="13"/>
    </row>
    <row r="122" spans="1:104">
      <c r="A122" s="452" t="str">
        <f>E122</f>
        <v/>
      </c>
      <c r="B122" s="286" t="s">
        <v>26</v>
      </c>
      <c r="C122" s="88">
        <f>AB127</f>
        <v>0</v>
      </c>
      <c r="D122" s="88">
        <f>AB129</f>
        <v>0</v>
      </c>
      <c r="E122" s="278" t="str">
        <f>IF(ISNUMBER(AB130),AB130+0.01*AB131,"")</f>
        <v/>
      </c>
      <c r="F122" s="279" t="s">
        <v>10</v>
      </c>
      <c r="G122" s="98">
        <f>AE133</f>
        <v>-2</v>
      </c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240" t="str">
        <f>$E122</f>
        <v/>
      </c>
      <c r="AA122" s="176"/>
      <c r="AB122" s="176"/>
      <c r="AC122" s="176"/>
      <c r="AD122" s="176"/>
      <c r="AE122" s="176"/>
      <c r="AF122" s="176"/>
      <c r="AG122" s="176"/>
      <c r="AH122" s="57" t="s">
        <v>215</v>
      </c>
      <c r="AI122" s="58" t="s">
        <v>12</v>
      </c>
      <c r="AJ122" s="182">
        <f>AJ126</f>
        <v>0</v>
      </c>
      <c r="AK122" s="182">
        <f t="shared" ref="AK122:AM122" si="127">AK126</f>
        <v>0</v>
      </c>
      <c r="AL122" s="182">
        <f t="shared" si="127"/>
        <v>0</v>
      </c>
      <c r="AM122" s="182">
        <f t="shared" si="127"/>
        <v>0</v>
      </c>
      <c r="AN122" s="133"/>
      <c r="AO122" s="181"/>
      <c r="AP122" s="74"/>
      <c r="AQ122" s="142"/>
      <c r="AR122" s="142"/>
      <c r="AS122" s="135"/>
      <c r="AT122" s="135"/>
      <c r="AU122" s="135"/>
      <c r="AV122" s="135"/>
      <c r="AW122" s="127"/>
      <c r="AX122" s="127"/>
      <c r="AY122" s="133"/>
      <c r="AZ122" s="133"/>
      <c r="BA122" s="133"/>
      <c r="BB122" s="133"/>
      <c r="BC122" s="166"/>
      <c r="BD122" s="127"/>
      <c r="BE122" s="127"/>
      <c r="BF122" s="142"/>
      <c r="BG122" s="183"/>
      <c r="BH122" s="183"/>
      <c r="BI122" s="133"/>
      <c r="BJ122" s="127"/>
      <c r="BK122" s="127"/>
      <c r="BL122" s="135"/>
      <c r="BM122" s="135"/>
      <c r="BN122" s="135"/>
      <c r="BO122" s="135"/>
      <c r="BP122" s="14"/>
      <c r="BQ122" s="127"/>
      <c r="BR122" s="127"/>
      <c r="BS122" s="133"/>
      <c r="BT122" s="133"/>
      <c r="BU122" s="133"/>
      <c r="BV122" s="133"/>
      <c r="BW122" s="14"/>
      <c r="BX122" s="127"/>
      <c r="BY122" s="127"/>
      <c r="BZ122" s="133"/>
      <c r="CA122" s="133"/>
      <c r="CB122" s="133"/>
      <c r="CC122" s="133"/>
      <c r="CD122" s="13"/>
      <c r="CE122" s="127"/>
      <c r="CF122" s="127"/>
      <c r="CG122" s="135"/>
      <c r="CH122" s="135"/>
      <c r="CI122" s="135"/>
      <c r="CJ122" s="135"/>
      <c r="CK122" s="14"/>
      <c r="CL122" s="127"/>
      <c r="CM122" s="127"/>
      <c r="CN122" s="133"/>
      <c r="CO122" s="133"/>
      <c r="CP122" s="133"/>
      <c r="CQ122" s="133"/>
      <c r="CR122" s="14"/>
      <c r="CS122" s="127"/>
      <c r="CT122" s="127"/>
      <c r="CU122" s="133"/>
      <c r="CV122" s="133"/>
      <c r="CW122" s="133"/>
      <c r="CX122" s="133"/>
      <c r="CY122" s="14"/>
    </row>
    <row r="123" spans="1:104" ht="13.5" thickBot="1">
      <c r="A123" s="457" t="s">
        <v>84</v>
      </c>
      <c r="B123" s="280">
        <f>AB128</f>
        <v>0</v>
      </c>
      <c r="C123" s="281" t="s">
        <v>35</v>
      </c>
      <c r="D123" s="281" t="s">
        <v>181</v>
      </c>
      <c r="E123" s="22">
        <f>E124/G124</f>
        <v>0</v>
      </c>
      <c r="F123" s="279" t="s">
        <v>11</v>
      </c>
      <c r="G123" s="99">
        <f>AE134</f>
        <v>2.5000000000000001E-2</v>
      </c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463" t="s">
        <v>80</v>
      </c>
      <c r="AA123" s="133" t="s">
        <v>83</v>
      </c>
      <c r="AB123" s="51"/>
      <c r="AC123" s="110" t="str">
        <f>$G$3</f>
        <v>DatLab 7</v>
      </c>
      <c r="AD123" s="51"/>
      <c r="AE123" s="51"/>
      <c r="AF123" s="96"/>
      <c r="AG123" s="51"/>
      <c r="AH123" s="59" t="s">
        <v>8</v>
      </c>
      <c r="AI123" s="59" t="s">
        <v>183</v>
      </c>
      <c r="AJ123" s="60">
        <f>$E123-($E123*AJ122/1000)/2</f>
        <v>0</v>
      </c>
      <c r="AK123" s="60">
        <f>$E123-($E123*(SUM(AJ122:AK122))/1000)/2</f>
        <v>0</v>
      </c>
      <c r="AL123" s="60">
        <f>$E123-($E123*(SUM(AJ122:AL122))/1000)/2</f>
        <v>0</v>
      </c>
      <c r="AM123" s="60">
        <f>$E123-($E123*(SUM(AJ122:AM122))/1000)/2</f>
        <v>0</v>
      </c>
      <c r="AN123" s="133"/>
      <c r="AO123" s="181"/>
      <c r="AP123" s="74"/>
      <c r="AQ123" s="142"/>
      <c r="AR123" s="142"/>
      <c r="AS123" s="135"/>
      <c r="AT123" s="135"/>
      <c r="AU123" s="135"/>
      <c r="AV123" s="135"/>
      <c r="AW123" s="127"/>
      <c r="AX123" s="127"/>
      <c r="AY123" s="133"/>
      <c r="AZ123" s="133"/>
      <c r="BA123" s="133"/>
      <c r="BB123" s="133"/>
      <c r="BC123" s="166"/>
      <c r="BD123" s="127"/>
      <c r="BE123" s="127"/>
      <c r="BF123" s="142"/>
      <c r="BG123" s="183"/>
      <c r="BH123" s="183"/>
      <c r="BI123" s="133"/>
      <c r="BJ123" s="127"/>
      <c r="BK123" s="127"/>
      <c r="BL123" s="135"/>
      <c r="BM123" s="135"/>
      <c r="BN123" s="135"/>
      <c r="BO123" s="135"/>
      <c r="BP123" s="14"/>
      <c r="BQ123" s="127"/>
      <c r="BR123" s="127"/>
      <c r="BS123" s="133"/>
      <c r="BT123" s="133"/>
      <c r="BU123" s="133"/>
      <c r="BV123" s="133"/>
      <c r="BW123" s="14"/>
      <c r="BX123" s="127"/>
      <c r="BY123" s="127"/>
      <c r="BZ123" s="133"/>
      <c r="CA123" s="133"/>
      <c r="CB123" s="133"/>
      <c r="CC123" s="133"/>
      <c r="CD123" s="13"/>
      <c r="CE123" s="127"/>
      <c r="CF123" s="127"/>
      <c r="CG123" s="135"/>
      <c r="CH123" s="135"/>
      <c r="CI123" s="135"/>
      <c r="CJ123" s="135"/>
      <c r="CK123" s="14"/>
      <c r="CL123" s="127"/>
      <c r="CM123" s="127"/>
      <c r="CN123" s="133"/>
      <c r="CO123" s="133"/>
      <c r="CP123" s="133"/>
      <c r="CQ123" s="133"/>
      <c r="CR123" s="14"/>
      <c r="CS123" s="127"/>
      <c r="CT123" s="127"/>
      <c r="CU123" s="133"/>
      <c r="CV123" s="133"/>
      <c r="CW123" s="133"/>
      <c r="CX123" s="133"/>
      <c r="CY123" s="14"/>
      <c r="CZ123" s="10" t="s">
        <v>9</v>
      </c>
    </row>
    <row r="124" spans="1:104" ht="14.25" thickTop="1" thickBot="1">
      <c r="A124" s="184"/>
      <c r="B124" s="282">
        <f>AB126</f>
        <v>0</v>
      </c>
      <c r="C124" s="283" t="s">
        <v>7</v>
      </c>
      <c r="D124" s="283" t="s">
        <v>182</v>
      </c>
      <c r="E124" s="100">
        <f>AB133</f>
        <v>0</v>
      </c>
      <c r="F124" s="284" t="s">
        <v>36</v>
      </c>
      <c r="G124" s="62">
        <f>AB134</f>
        <v>2</v>
      </c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241" t="s">
        <v>33</v>
      </c>
      <c r="AA124" s="211" t="s">
        <v>177</v>
      </c>
      <c r="AB124" s="242"/>
      <c r="AC124" s="242"/>
      <c r="AD124" s="242"/>
      <c r="AE124" s="242"/>
      <c r="AF124" s="243"/>
      <c r="AG124" s="117"/>
      <c r="AH124" s="117"/>
      <c r="AI124" s="117"/>
      <c r="AJ124" s="117"/>
      <c r="AK124" s="117"/>
      <c r="AL124" s="117"/>
      <c r="AM124" s="117"/>
      <c r="AP124" s="74"/>
      <c r="AS124" s="135"/>
      <c r="AT124" s="135"/>
      <c r="AU124" s="135"/>
      <c r="AV124" s="135"/>
      <c r="BC124" s="166"/>
      <c r="BD124" s="127"/>
      <c r="BE124" s="127"/>
      <c r="BF124" s="142"/>
      <c r="BG124" s="183"/>
      <c r="BH124" s="183"/>
      <c r="BI124" s="133"/>
      <c r="BJ124" s="127"/>
      <c r="BK124" s="127"/>
      <c r="BL124" s="135"/>
      <c r="BM124" s="135"/>
      <c r="BN124" s="135"/>
      <c r="BO124" s="135"/>
      <c r="BP124" s="14"/>
      <c r="BQ124" s="127"/>
      <c r="BR124" s="127"/>
      <c r="BS124" s="133"/>
      <c r="BT124" s="133"/>
      <c r="BU124" s="133"/>
      <c r="BV124" s="133"/>
      <c r="BW124" s="14"/>
      <c r="BX124" s="127"/>
      <c r="BY124" s="127"/>
      <c r="BZ124" s="133"/>
      <c r="CA124" s="133"/>
      <c r="CB124" s="133"/>
      <c r="CC124" s="133"/>
      <c r="CD124" s="13"/>
      <c r="CE124" s="127"/>
      <c r="CF124" s="127"/>
      <c r="CG124" s="135"/>
      <c r="CH124" s="135"/>
      <c r="CI124" s="135"/>
      <c r="CJ124" s="135"/>
      <c r="CK124" s="14"/>
      <c r="CL124" s="127"/>
      <c r="CM124" s="127"/>
      <c r="CN124" s="133"/>
      <c r="CO124" s="133"/>
      <c r="CP124" s="133"/>
      <c r="CQ124" s="133"/>
      <c r="CR124" s="14"/>
      <c r="CS124" s="127"/>
      <c r="CT124" s="127"/>
      <c r="CU124" s="133"/>
      <c r="CV124" s="133"/>
      <c r="CW124" s="133"/>
      <c r="CX124" s="133"/>
      <c r="CY124" s="14"/>
      <c r="CZ124" s="101" t="s">
        <v>66</v>
      </c>
    </row>
    <row r="125" spans="1:104" ht="13.5" thickBot="1">
      <c r="A125" s="83" t="s">
        <v>69</v>
      </c>
      <c r="B125" s="63"/>
      <c r="C125" s="134"/>
      <c r="D125" s="41"/>
      <c r="E125" s="41"/>
      <c r="F125" s="469" t="s">
        <v>166</v>
      </c>
      <c r="G125" s="469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16"/>
      <c r="AA125" s="269"/>
      <c r="AB125" s="244" t="s">
        <v>56</v>
      </c>
      <c r="AC125" s="245"/>
      <c r="AD125" s="246" t="s">
        <v>37</v>
      </c>
      <c r="AE125" s="247" t="s">
        <v>38</v>
      </c>
      <c r="AF125" s="248"/>
      <c r="AG125" s="102"/>
      <c r="AH125" s="15"/>
      <c r="AI125" s="15"/>
      <c r="AJ125" s="485"/>
      <c r="AK125" s="31"/>
      <c r="AL125" s="32"/>
      <c r="AM125" s="33"/>
      <c r="AN125" s="133"/>
      <c r="AO125" s="181"/>
      <c r="AP125" s="74"/>
      <c r="AS125" s="135"/>
      <c r="AT125" s="135"/>
      <c r="AU125" s="135"/>
      <c r="AV125" s="135"/>
      <c r="AW125" s="127"/>
      <c r="AX125" s="127"/>
      <c r="AY125" s="133"/>
      <c r="AZ125" s="133"/>
      <c r="BA125" s="133"/>
      <c r="BB125" s="133"/>
      <c r="BC125" s="166"/>
      <c r="BD125" s="127"/>
      <c r="BE125" s="127"/>
      <c r="BF125" s="142"/>
      <c r="BG125" s="183"/>
      <c r="BH125" s="183"/>
      <c r="BI125" s="133"/>
      <c r="BJ125" s="127"/>
      <c r="BK125" s="127"/>
      <c r="BL125" s="135"/>
      <c r="BM125" s="135"/>
      <c r="BN125" s="135"/>
      <c r="BO125" s="135"/>
      <c r="BP125" s="14"/>
      <c r="BQ125" s="127"/>
      <c r="BR125" s="127"/>
      <c r="BS125" s="133"/>
      <c r="BT125" s="133"/>
      <c r="BU125" s="133"/>
      <c r="BV125" s="133"/>
      <c r="BW125" s="14"/>
      <c r="BX125" s="127"/>
      <c r="BY125" s="127"/>
      <c r="BZ125" s="133"/>
      <c r="CA125" s="133"/>
      <c r="CB125" s="133"/>
      <c r="CC125" s="133"/>
      <c r="CD125" s="13"/>
      <c r="CE125" s="127"/>
      <c r="CF125" s="127"/>
      <c r="CG125" s="135"/>
      <c r="CH125" s="135"/>
      <c r="CI125" s="135"/>
      <c r="CJ125" s="135"/>
      <c r="CK125" s="14"/>
      <c r="CL125" s="127"/>
      <c r="CM125" s="127"/>
      <c r="CN125" s="133"/>
      <c r="CO125" s="133"/>
      <c r="CP125" s="133"/>
      <c r="CQ125" s="133"/>
      <c r="CR125" s="14"/>
      <c r="CS125" s="127"/>
      <c r="CT125" s="127"/>
      <c r="CU125" s="133"/>
      <c r="CV125" s="133"/>
      <c r="CW125" s="133"/>
      <c r="CX125" s="133"/>
      <c r="CY125" s="14"/>
    </row>
    <row r="126" spans="1:104">
      <c r="A126" s="9" t="s">
        <v>70</v>
      </c>
      <c r="B126" s="83"/>
      <c r="C126" s="13"/>
      <c r="D126" s="185"/>
      <c r="E126" s="8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26"/>
      <c r="AA126" s="270" t="s">
        <v>39</v>
      </c>
      <c r="AB126" s="249"/>
      <c r="AC126" s="250"/>
      <c r="AD126" s="251" t="s">
        <v>40</v>
      </c>
      <c r="AE126" s="247"/>
      <c r="AF126" s="252"/>
      <c r="AG126" s="102"/>
      <c r="AH126" s="186"/>
      <c r="AI126" s="186"/>
      <c r="AJ126" s="133"/>
      <c r="AK126" s="133"/>
      <c r="AL126" s="133"/>
      <c r="AM126" s="133"/>
      <c r="AN126" s="133"/>
      <c r="AO126" s="181"/>
      <c r="AP126" s="74"/>
      <c r="AQ126" s="64" t="s">
        <v>17</v>
      </c>
      <c r="AR126" s="187"/>
      <c r="AS126" s="135"/>
      <c r="AT126" s="135"/>
      <c r="AU126" s="135"/>
      <c r="AV126" s="135"/>
      <c r="AW126" s="127"/>
      <c r="AX126" s="127"/>
      <c r="AY126" s="133"/>
      <c r="AZ126" s="133"/>
      <c r="BA126" s="133"/>
      <c r="BB126" s="133"/>
      <c r="BC126" s="166"/>
      <c r="BD126" s="127"/>
      <c r="BE126" s="127"/>
      <c r="BF126" s="142"/>
      <c r="BG126" s="183"/>
      <c r="BH126" s="183"/>
      <c r="BI126" s="133"/>
      <c r="BJ126" s="127"/>
      <c r="BK126" s="127"/>
      <c r="BL126" s="135"/>
      <c r="BM126" s="135"/>
      <c r="BN126" s="135"/>
      <c r="BO126" s="135"/>
      <c r="BP126" s="14"/>
      <c r="BQ126" s="127"/>
      <c r="BR126" s="127"/>
      <c r="BS126" s="133"/>
      <c r="BT126" s="133"/>
      <c r="BU126" s="133"/>
      <c r="BV126" s="133"/>
      <c r="BW126" s="14"/>
      <c r="BX126" s="127"/>
      <c r="BY126" s="127"/>
      <c r="BZ126" s="133"/>
      <c r="CA126" s="133"/>
      <c r="CB126" s="133"/>
      <c r="CC126" s="133"/>
      <c r="CD126" s="13"/>
      <c r="CE126" s="127"/>
      <c r="CF126" s="127"/>
      <c r="CG126" s="135"/>
      <c r="CH126" s="135"/>
      <c r="CI126" s="135"/>
      <c r="CJ126" s="135"/>
      <c r="CK126" s="14"/>
      <c r="CL126" s="127"/>
      <c r="CM126" s="127"/>
      <c r="CN126" s="133"/>
      <c r="CO126" s="133"/>
      <c r="CP126" s="133"/>
      <c r="CQ126" s="133"/>
      <c r="CR126" s="14"/>
      <c r="CS126" s="127"/>
      <c r="CT126" s="127"/>
      <c r="CU126" s="133"/>
      <c r="CV126" s="133"/>
      <c r="CW126" s="133"/>
      <c r="CX126" s="133"/>
      <c r="CY126" s="14"/>
    </row>
    <row r="127" spans="1:104" ht="13.5" thickBot="1">
      <c r="A127" s="83"/>
      <c r="B127" s="83"/>
      <c r="C127" s="83"/>
      <c r="D127" s="85"/>
      <c r="E127" s="84"/>
      <c r="F127" s="8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26"/>
      <c r="AA127" s="271" t="s">
        <v>41</v>
      </c>
      <c r="AB127" s="253"/>
      <c r="AC127" s="254"/>
      <c r="AD127" s="158" t="s">
        <v>42</v>
      </c>
      <c r="AE127" s="117"/>
      <c r="AF127" s="255"/>
      <c r="AG127" s="14"/>
      <c r="AH127" s="186"/>
      <c r="AI127" s="186"/>
      <c r="AJ127" s="188"/>
      <c r="AK127" s="188"/>
      <c r="AL127" s="188"/>
      <c r="AM127" s="188"/>
      <c r="AN127" s="133"/>
      <c r="AO127" s="181"/>
      <c r="AP127" s="74"/>
      <c r="AQ127" s="65" t="s">
        <v>43</v>
      </c>
      <c r="AR127" s="66"/>
      <c r="AS127" s="135"/>
      <c r="AT127" s="135"/>
      <c r="AU127" s="135"/>
      <c r="AV127" s="135"/>
      <c r="AW127" s="127"/>
      <c r="AX127" s="127"/>
      <c r="AY127" s="133"/>
      <c r="AZ127" s="133"/>
      <c r="BA127" s="133"/>
      <c r="BB127" s="133"/>
      <c r="BC127" s="166"/>
      <c r="BD127" s="127"/>
      <c r="BE127" s="127"/>
      <c r="BF127" s="142"/>
      <c r="BG127" s="183"/>
      <c r="BH127" s="183"/>
      <c r="BI127" s="133"/>
      <c r="BJ127" s="127"/>
      <c r="BK127" s="127"/>
      <c r="BL127" s="135"/>
      <c r="BM127" s="135"/>
      <c r="BN127" s="135"/>
      <c r="BO127" s="135"/>
      <c r="BP127" s="14"/>
      <c r="BQ127" s="127"/>
      <c r="BR127" s="127"/>
      <c r="BS127" s="133"/>
      <c r="BT127" s="133"/>
      <c r="BU127" s="133"/>
      <c r="BV127" s="133"/>
      <c r="BW127" s="14"/>
      <c r="BX127" s="127"/>
      <c r="BY127" s="127"/>
      <c r="BZ127" s="133"/>
      <c r="CA127" s="133"/>
      <c r="CB127" s="133"/>
      <c r="CC127" s="133"/>
      <c r="CD127" s="13"/>
      <c r="CE127" s="127"/>
      <c r="CF127" s="127"/>
      <c r="CG127" s="135"/>
      <c r="CH127" s="135"/>
      <c r="CI127" s="135"/>
      <c r="CJ127" s="135"/>
      <c r="CK127" s="14"/>
      <c r="CL127" s="127"/>
      <c r="CM127" s="127"/>
      <c r="CN127" s="133"/>
      <c r="CO127" s="133"/>
      <c r="CP127" s="133"/>
      <c r="CQ127" s="133"/>
      <c r="CR127" s="14"/>
      <c r="CS127" s="127"/>
      <c r="CT127" s="127"/>
      <c r="CU127" s="133"/>
      <c r="CV127" s="133"/>
      <c r="CW127" s="133"/>
      <c r="CX127" s="133"/>
      <c r="CY127" s="14"/>
    </row>
    <row r="128" spans="1:104">
      <c r="A128" s="83"/>
      <c r="B128" s="83"/>
      <c r="C128" s="83"/>
      <c r="D128" s="85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26"/>
      <c r="AA128" s="271" t="s">
        <v>120</v>
      </c>
      <c r="AB128" s="253"/>
      <c r="AC128" s="254"/>
      <c r="AD128" s="158" t="s">
        <v>44</v>
      </c>
      <c r="AE128" s="117"/>
      <c r="AF128" s="255"/>
      <c r="AG128" s="14"/>
      <c r="AH128" s="186"/>
      <c r="AI128" s="188"/>
      <c r="AJ128" s="188"/>
      <c r="AK128" s="188"/>
      <c r="AL128" s="188"/>
      <c r="AM128" s="188"/>
      <c r="AP128" s="74"/>
      <c r="AQ128" s="67" t="s">
        <v>188</v>
      </c>
      <c r="AR128" s="68" t="s">
        <v>189</v>
      </c>
      <c r="AS128" s="135"/>
      <c r="AT128" s="135"/>
      <c r="AU128" s="135"/>
      <c r="AV128" s="135"/>
      <c r="AW128" s="127"/>
      <c r="AX128" s="127"/>
      <c r="AY128" s="133"/>
      <c r="AZ128" s="133"/>
      <c r="BA128" s="133"/>
      <c r="BB128" s="133"/>
      <c r="BC128" s="166"/>
      <c r="BD128" s="127"/>
      <c r="BE128" s="127"/>
      <c r="BF128" s="142"/>
      <c r="BG128" s="183"/>
      <c r="BH128" s="183"/>
      <c r="BI128" s="133"/>
      <c r="BJ128" s="127"/>
      <c r="BK128" s="127"/>
      <c r="BL128" s="135"/>
      <c r="BM128" s="135"/>
      <c r="BN128" s="135"/>
      <c r="BO128" s="135"/>
      <c r="BP128" s="14"/>
      <c r="BQ128" s="127"/>
      <c r="BR128" s="127"/>
      <c r="BS128" s="133"/>
      <c r="BT128" s="133"/>
      <c r="BU128" s="133"/>
      <c r="BV128" s="133"/>
      <c r="BW128" s="14"/>
      <c r="BX128" s="127"/>
      <c r="BY128" s="127"/>
      <c r="BZ128" s="133"/>
      <c r="CA128" s="133"/>
      <c r="CB128" s="133"/>
      <c r="CC128" s="133"/>
      <c r="CD128" s="13"/>
      <c r="CE128" s="127"/>
      <c r="CF128" s="127"/>
      <c r="CG128" s="135"/>
      <c r="CH128" s="135"/>
      <c r="CI128" s="135"/>
      <c r="CJ128" s="135"/>
      <c r="CK128" s="14"/>
      <c r="CL128" s="127"/>
      <c r="CM128" s="127"/>
      <c r="CN128" s="133"/>
      <c r="CO128" s="133"/>
      <c r="CP128" s="133"/>
      <c r="CQ128" s="133"/>
      <c r="CR128" s="14"/>
      <c r="CS128" s="127"/>
      <c r="CT128" s="127"/>
      <c r="CU128" s="133"/>
      <c r="CV128" s="133"/>
      <c r="CW128" s="133"/>
      <c r="CX128" s="133"/>
      <c r="CY128" s="14"/>
    </row>
    <row r="129" spans="1:104" ht="13.5" thickBot="1">
      <c r="A129" s="83"/>
      <c r="B129" s="83"/>
      <c r="C129" s="83"/>
      <c r="D129" s="83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26"/>
      <c r="AA129" s="271" t="s">
        <v>28</v>
      </c>
      <c r="AB129" s="197"/>
      <c r="AC129" s="254"/>
      <c r="AD129" s="158" t="s">
        <v>45</v>
      </c>
      <c r="AE129" s="117"/>
      <c r="AF129" s="255"/>
      <c r="AG129" s="177"/>
      <c r="AH129" s="189"/>
      <c r="AI129" s="190"/>
      <c r="AJ129" s="189"/>
      <c r="AK129" s="189"/>
      <c r="AL129" s="189"/>
      <c r="AM129" s="189"/>
      <c r="AP129" s="74"/>
      <c r="AQ129" s="69" t="str">
        <f>BN131</f>
        <v/>
      </c>
      <c r="AR129" s="70" t="str">
        <f>BO131</f>
        <v/>
      </c>
      <c r="AS129" s="135"/>
      <c r="AT129" s="135"/>
      <c r="AU129" s="135"/>
      <c r="AV129" s="135"/>
      <c r="AW129" s="127"/>
      <c r="AX129" s="127"/>
      <c r="AY129" s="133"/>
      <c r="AZ129" s="133"/>
      <c r="BA129" s="133"/>
      <c r="BB129" s="133"/>
      <c r="BC129" s="166"/>
      <c r="BD129" s="127"/>
      <c r="BE129" s="127"/>
      <c r="BF129" s="142"/>
      <c r="BG129" s="183"/>
      <c r="BH129" s="183"/>
      <c r="BI129" s="133"/>
      <c r="BJ129" s="127"/>
      <c r="BK129" s="127"/>
      <c r="BL129" s="135"/>
      <c r="BM129" s="135"/>
      <c r="BN129" s="135"/>
      <c r="BO129" s="135"/>
      <c r="BP129" s="14"/>
      <c r="BQ129" s="127"/>
      <c r="BR129" s="127"/>
      <c r="BS129" s="133"/>
      <c r="BT129" s="133"/>
      <c r="BU129" s="133"/>
      <c r="BV129" s="133"/>
      <c r="BW129" s="14"/>
      <c r="BX129" s="127"/>
      <c r="BY129" s="127"/>
      <c r="BZ129" s="133"/>
      <c r="CA129" s="133"/>
      <c r="CB129" s="133"/>
      <c r="CC129" s="133"/>
      <c r="CD129" s="13"/>
      <c r="CE129" s="127"/>
      <c r="CF129" s="127"/>
      <c r="CG129" s="135"/>
      <c r="CH129" s="135"/>
      <c r="CI129" s="135"/>
      <c r="CJ129" s="135"/>
      <c r="CK129" s="14"/>
      <c r="CL129" s="127"/>
      <c r="CM129" s="127"/>
      <c r="CN129" s="133"/>
      <c r="CO129" s="133"/>
      <c r="CP129" s="133"/>
      <c r="CQ129" s="133"/>
      <c r="CR129" s="14"/>
      <c r="CS129" s="127"/>
      <c r="CT129" s="127"/>
      <c r="CU129" s="133"/>
      <c r="CV129" s="133"/>
      <c r="CW129" s="133"/>
      <c r="CX129" s="133"/>
      <c r="CY129" s="14"/>
    </row>
    <row r="130" spans="1:104">
      <c r="A130" s="83"/>
      <c r="B130" s="87"/>
      <c r="C130" s="87"/>
      <c r="D130" s="87"/>
      <c r="E130" s="145"/>
      <c r="F130" s="145"/>
      <c r="G130" s="87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6"/>
      <c r="AA130" s="271" t="s">
        <v>46</v>
      </c>
      <c r="AB130" s="256"/>
      <c r="AC130" s="254"/>
      <c r="AD130" s="158" t="s">
        <v>47</v>
      </c>
      <c r="AE130" s="117"/>
      <c r="AF130" s="255"/>
      <c r="AG130" s="103"/>
      <c r="AH130" s="104"/>
      <c r="AI130" s="16"/>
      <c r="AJ130" s="71"/>
      <c r="AK130" s="71"/>
      <c r="AL130" s="71"/>
      <c r="AM130" s="71"/>
      <c r="AP130" s="454"/>
      <c r="AQ130" s="113" t="s">
        <v>14</v>
      </c>
      <c r="AR130" s="113" t="s">
        <v>13</v>
      </c>
      <c r="AS130" s="485" t="str">
        <f>AS$1</f>
        <v>R</v>
      </c>
      <c r="AT130" s="31" t="str">
        <f t="shared" ref="AT130:AV130" si="128">AT$1</f>
        <v>1Omy</v>
      </c>
      <c r="AU130" s="32" t="str">
        <f t="shared" si="128"/>
        <v>2U</v>
      </c>
      <c r="AV130" s="33" t="str">
        <f t="shared" si="128"/>
        <v>3Ama</v>
      </c>
      <c r="AW130" s="113" t="str">
        <f>AQ130</f>
        <v>Quantity</v>
      </c>
      <c r="AX130" s="113" t="str">
        <f>AR130</f>
        <v>Units</v>
      </c>
      <c r="AY130" s="485">
        <f>AJ125</f>
        <v>0</v>
      </c>
      <c r="AZ130" s="31">
        <f>AK125</f>
        <v>0</v>
      </c>
      <c r="BA130" s="32">
        <f>AL125</f>
        <v>0</v>
      </c>
      <c r="BB130" s="33">
        <f>AM125</f>
        <v>0</v>
      </c>
      <c r="BC130" s="166"/>
      <c r="BD130" s="34" t="s">
        <v>27</v>
      </c>
      <c r="BE130" s="34" t="s">
        <v>28</v>
      </c>
      <c r="BF130" s="35" t="s">
        <v>120</v>
      </c>
      <c r="BG130" s="72" t="s">
        <v>26</v>
      </c>
      <c r="BH130" s="72"/>
      <c r="BI130" s="36" t="s">
        <v>7</v>
      </c>
      <c r="BJ130" s="113" t="str">
        <f>$AQ130</f>
        <v>Quantity</v>
      </c>
      <c r="BK130" s="113" t="str">
        <f>$AR130</f>
        <v>Units</v>
      </c>
      <c r="BL130" s="485" t="str">
        <f>BL$1</f>
        <v>R</v>
      </c>
      <c r="BM130" s="31" t="str">
        <f t="shared" ref="BM130:BO130" si="129">BM$1</f>
        <v>1Omy</v>
      </c>
      <c r="BN130" s="32" t="str">
        <f t="shared" si="129"/>
        <v>2U</v>
      </c>
      <c r="BO130" s="33" t="str">
        <f t="shared" si="129"/>
        <v>3Ama</v>
      </c>
      <c r="BP130" s="191"/>
      <c r="BQ130" s="113" t="str">
        <f>$AQ130</f>
        <v>Quantity</v>
      </c>
      <c r="BR130" s="113" t="str">
        <f>$AR130</f>
        <v>Units</v>
      </c>
      <c r="BS130" s="485" t="str">
        <f>BS$1</f>
        <v>R</v>
      </c>
      <c r="BT130" s="31" t="str">
        <f t="shared" ref="BT130:BV130" si="130">BT$1</f>
        <v>1Omy</v>
      </c>
      <c r="BU130" s="32" t="str">
        <f t="shared" si="130"/>
        <v>2U</v>
      </c>
      <c r="BV130" s="33" t="str">
        <f t="shared" si="130"/>
        <v>3Ama</v>
      </c>
      <c r="BW130" s="191"/>
      <c r="BX130" s="113" t="str">
        <f>$AQ130</f>
        <v>Quantity</v>
      </c>
      <c r="BY130" s="113" t="str">
        <f>$AR130</f>
        <v>Units</v>
      </c>
      <c r="BZ130" s="485" t="str">
        <f>BZ$1</f>
        <v>1-R/U</v>
      </c>
      <c r="CA130" s="31" t="str">
        <f t="shared" ref="CA130:CC130" si="131">CA$1</f>
        <v>1-Omy/R</v>
      </c>
      <c r="CB130" s="32" t="str">
        <f t="shared" si="131"/>
        <v>1-Omy/U</v>
      </c>
      <c r="CC130" s="33" t="str">
        <f t="shared" si="131"/>
        <v>1-ROX/U</v>
      </c>
      <c r="CD130" s="191"/>
      <c r="CE130" s="113" t="str">
        <f>$AQ130</f>
        <v>Quantity</v>
      </c>
      <c r="CF130" s="113" t="str">
        <f>$AR130</f>
        <v>Units</v>
      </c>
      <c r="CG130" s="485" t="str">
        <f>CG$1</f>
        <v>R</v>
      </c>
      <c r="CH130" s="31" t="str">
        <f t="shared" ref="CH130:CJ130" si="132">CH$1</f>
        <v>1Omy</v>
      </c>
      <c r="CI130" s="32" t="str">
        <f t="shared" si="132"/>
        <v>2U</v>
      </c>
      <c r="CJ130" s="33" t="str">
        <f t="shared" si="132"/>
        <v>3Ama</v>
      </c>
      <c r="CK130" s="191"/>
      <c r="CL130" s="113" t="str">
        <f>$AQ130</f>
        <v>Quantity</v>
      </c>
      <c r="CM130" s="113" t="str">
        <f>$AR130</f>
        <v>Units</v>
      </c>
      <c r="CN130" s="485" t="str">
        <f>CN$1</f>
        <v>R</v>
      </c>
      <c r="CO130" s="31" t="str">
        <f t="shared" ref="CO130:CQ130" si="133">CO$1</f>
        <v>1Omy</v>
      </c>
      <c r="CP130" s="32" t="str">
        <f t="shared" si="133"/>
        <v>2U</v>
      </c>
      <c r="CQ130" s="33" t="str">
        <f t="shared" si="133"/>
        <v>3Ama</v>
      </c>
      <c r="CR130" s="191"/>
      <c r="CS130" s="113" t="str">
        <f>$AQ130</f>
        <v>Quantity</v>
      </c>
      <c r="CT130" s="113" t="str">
        <f>$AR130</f>
        <v>Units</v>
      </c>
      <c r="CU130" s="485" t="str">
        <f>CU$1</f>
        <v>1-R/U</v>
      </c>
      <c r="CV130" s="31" t="str">
        <f t="shared" ref="CV130:CX130" si="134">CV$1</f>
        <v>1-Omy/R</v>
      </c>
      <c r="CW130" s="32" t="str">
        <f t="shared" si="134"/>
        <v>1-Omy/U</v>
      </c>
      <c r="CX130" s="33" t="str">
        <f t="shared" si="134"/>
        <v>1-ROX/U</v>
      </c>
      <c r="CY130" s="14"/>
    </row>
    <row r="131" spans="1:104">
      <c r="A131" s="83"/>
      <c r="B131" s="83"/>
      <c r="C131" s="83"/>
      <c r="D131" s="83"/>
      <c r="E131" s="14"/>
      <c r="F131" s="14"/>
      <c r="G131" s="83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16"/>
      <c r="AA131" s="271" t="s">
        <v>48</v>
      </c>
      <c r="AB131" s="257"/>
      <c r="AC131" s="254"/>
      <c r="AD131" s="158" t="s">
        <v>49</v>
      </c>
      <c r="AE131" s="117"/>
      <c r="AF131" s="255"/>
      <c r="AG131" s="105"/>
      <c r="AH131" s="106"/>
      <c r="AI131" s="17"/>
      <c r="AJ131" s="8"/>
      <c r="AK131" s="8"/>
      <c r="AL131" s="8"/>
      <c r="AM131" s="8"/>
      <c r="AP131" s="455" t="str">
        <f>E122</f>
        <v/>
      </c>
      <c r="AQ131" s="488" t="s">
        <v>5</v>
      </c>
      <c r="AR131" s="488" t="s">
        <v>4</v>
      </c>
      <c r="AS131" s="21" t="str">
        <f>IF(ISNUMBER(AJ131),AJ131-($G123*AJ130+$G122),"")</f>
        <v/>
      </c>
      <c r="AT131" s="21" t="str">
        <f>IF(ISNUMBER(AK131),AK131-($G123*AK130+$G122),"")</f>
        <v/>
      </c>
      <c r="AU131" s="21" t="str">
        <f>IF(ISNUMBER(AL131),AL131-($G123*AL130+$G122),"")</f>
        <v/>
      </c>
      <c r="AV131" s="21" t="str">
        <f>IF(ISNUMBER(AM131),AM131-($G123*AM130+$G122),"")</f>
        <v/>
      </c>
      <c r="AW131" s="107">
        <f>$AH130</f>
        <v>0</v>
      </c>
      <c r="AX131" s="107">
        <f>$AI130</f>
        <v>0</v>
      </c>
      <c r="AY131" s="73" t="str">
        <f>IF(ISNUMBER(AJ130),AJ130,"")</f>
        <v/>
      </c>
      <c r="AZ131" s="73" t="str">
        <f>IF(ISNUMBER(AK130),AK130,"")</f>
        <v/>
      </c>
      <c r="BA131" s="73" t="str">
        <f t="shared" ref="BA131:BB131" si="135">IF(ISNUMBER(AL130),AL130,"")</f>
        <v/>
      </c>
      <c r="BB131" s="73" t="str">
        <f t="shared" si="135"/>
        <v/>
      </c>
      <c r="BC131" s="166"/>
      <c r="BD131" s="176" t="str">
        <f>$AA124</f>
        <v>•</v>
      </c>
      <c r="BE131" s="193">
        <f>$D122</f>
        <v>0</v>
      </c>
      <c r="BF131" s="124">
        <f>$B123</f>
        <v>0</v>
      </c>
      <c r="BG131" s="194" t="str">
        <f>$E122</f>
        <v/>
      </c>
      <c r="BH131" s="195"/>
      <c r="BI131" s="196" t="str">
        <f>IF(ISNUMBER($AB133),$AB133,"")</f>
        <v/>
      </c>
      <c r="BJ131" s="489" t="str">
        <f>AH2</f>
        <v>O2 flow per cells</v>
      </c>
      <c r="BK131" s="489" t="str">
        <f>AI2</f>
        <v>pmol/(s*Mill)</v>
      </c>
      <c r="BL131" s="7" t="str">
        <f>IF(ISNUMBER(AS131),AS131/AJ123,"")</f>
        <v/>
      </c>
      <c r="BM131" s="7" t="str">
        <f>IF(ISNUMBER(AT131),AT131/AK123,"")</f>
        <v/>
      </c>
      <c r="BN131" s="7" t="str">
        <f>IF(ISNUMBER(AU131),AU131/AL123,"")</f>
        <v/>
      </c>
      <c r="BO131" s="7" t="str">
        <f>IF(ISNUMBER(AV131),AV131/AM123,"")</f>
        <v/>
      </c>
      <c r="BP131" s="194" t="str">
        <f>$E122</f>
        <v/>
      </c>
      <c r="BQ131" s="6" t="s">
        <v>19</v>
      </c>
      <c r="BR131" s="6" t="s">
        <v>20</v>
      </c>
      <c r="BS131" s="5" t="str">
        <f>IF(ISNUMBER(BL131),BL131/$AQ129,"")</f>
        <v/>
      </c>
      <c r="BT131" s="5" t="str">
        <f>IF(ISNUMBER(BM131),BM131/$AQ129,"")</f>
        <v/>
      </c>
      <c r="BU131" s="5" t="str">
        <f>IF(ISNUMBER(BN131),BN131/$AQ129,"")</f>
        <v/>
      </c>
      <c r="BV131" s="5" t="str">
        <f>IF(ISNUMBER(BO131),BO131/$AQ129,"")</f>
        <v/>
      </c>
      <c r="BW131" s="194" t="str">
        <f>$E122</f>
        <v/>
      </c>
      <c r="BX131" s="6" t="s">
        <v>18</v>
      </c>
      <c r="BY131" s="6" t="s">
        <v>21</v>
      </c>
      <c r="BZ131" s="5" t="str">
        <f>IF(ISNUMBER(BN131),1-BL131/BN131,"")</f>
        <v/>
      </c>
      <c r="CA131" s="5" t="str">
        <f>IF(ISNUMBER(BM131),1-BM131/BL131,"")</f>
        <v/>
      </c>
      <c r="CB131" s="5" t="str">
        <f>IF(ISNUMBER(BM131),1-BM131/BN131,"")</f>
        <v/>
      </c>
      <c r="CC131" s="5" t="str">
        <f>IF(ISNUMBER(BN131),1-BO131/BN131,"")</f>
        <v/>
      </c>
      <c r="CD131" s="194" t="str">
        <f>$E122</f>
        <v/>
      </c>
      <c r="CE131" s="489" t="str">
        <f>AH3</f>
        <v>O2 flow per cells (mt: ROX-corr.)</v>
      </c>
      <c r="CF131" s="489" t="str">
        <f>AI2</f>
        <v>pmol/(s*Mill)</v>
      </c>
      <c r="CG131" s="7" t="str">
        <f>IF(ISNUMBER(BL131),BL131-$AR129,"")</f>
        <v/>
      </c>
      <c r="CH131" s="7" t="str">
        <f t="shared" ref="CH131:CJ131" si="136">IF(ISNUMBER(BM131),BM131-$AR129,"")</f>
        <v/>
      </c>
      <c r="CI131" s="7" t="str">
        <f t="shared" si="136"/>
        <v/>
      </c>
      <c r="CJ131" s="7" t="str">
        <f t="shared" si="136"/>
        <v/>
      </c>
      <c r="CK131" s="194" t="str">
        <f>$E122</f>
        <v/>
      </c>
      <c r="CL131" s="6" t="s">
        <v>3</v>
      </c>
      <c r="CM131" s="6" t="s">
        <v>1</v>
      </c>
      <c r="CN131" s="5" t="str">
        <f>IF(ISNUMBER(CG131),CG131/($AQ129-$AR129),"")</f>
        <v/>
      </c>
      <c r="CO131" s="5" t="str">
        <f t="shared" ref="CO131:CQ131" si="137">IF(ISNUMBER(CH131),CH131/($AQ129-$AR129),"")</f>
        <v/>
      </c>
      <c r="CP131" s="5" t="str">
        <f t="shared" si="137"/>
        <v/>
      </c>
      <c r="CQ131" s="5" t="str">
        <f t="shared" si="137"/>
        <v/>
      </c>
      <c r="CR131" s="194" t="str">
        <f>$E122</f>
        <v/>
      </c>
      <c r="CS131" s="6" t="s">
        <v>2</v>
      </c>
      <c r="CT131" s="6" t="s">
        <v>1</v>
      </c>
      <c r="CU131" s="5" t="str">
        <f>IF(ISNUMBER(CI131),1-CG131/CI131,"")</f>
        <v/>
      </c>
      <c r="CV131" s="5" t="str">
        <f>IF(ISNUMBER(CH131),1-CH131/CG131,"")</f>
        <v/>
      </c>
      <c r="CW131" s="5" t="str">
        <f>IF(ISNUMBER(CH131),1-CH131/CI131,"")</f>
        <v/>
      </c>
      <c r="CX131" s="5" t="str">
        <f>IF(ISNUMBER(CI131),1-CJ131/CI131,"")</f>
        <v/>
      </c>
      <c r="CY131" s="14"/>
    </row>
    <row r="132" spans="1:104">
      <c r="A132" s="83"/>
      <c r="B132" s="83"/>
      <c r="C132" s="83"/>
      <c r="D132" s="83"/>
      <c r="E132" s="83"/>
      <c r="F132" s="83"/>
      <c r="G132" s="83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26"/>
      <c r="AA132" s="272" t="s">
        <v>50</v>
      </c>
      <c r="AB132" s="258"/>
      <c r="AC132" s="259"/>
      <c r="AD132" s="158" t="s">
        <v>178</v>
      </c>
      <c r="AE132" s="256"/>
      <c r="AF132" s="255"/>
      <c r="AG132" s="274"/>
      <c r="AH132" s="275"/>
      <c r="AI132" s="275"/>
      <c r="AJ132" s="276"/>
      <c r="AK132" s="276"/>
      <c r="AL132" s="276"/>
      <c r="AM132" s="276"/>
      <c r="AN132" s="2"/>
      <c r="AO132" s="11"/>
      <c r="AP132" s="74"/>
      <c r="AQ132" s="75"/>
      <c r="AR132" s="75"/>
      <c r="AS132" s="3"/>
      <c r="AT132" s="3"/>
      <c r="AU132" s="3"/>
      <c r="AV132" s="3"/>
      <c r="AW132" s="4"/>
      <c r="AX132" s="4"/>
      <c r="AY132" s="2"/>
      <c r="AZ132" s="2"/>
      <c r="BA132" s="2"/>
      <c r="BB132" s="2"/>
      <c r="BC132" s="76"/>
      <c r="BD132" s="4"/>
      <c r="BE132" s="4"/>
      <c r="BF132" s="75"/>
      <c r="BG132" s="77"/>
      <c r="BH132" s="77"/>
      <c r="BI132" s="2"/>
      <c r="BJ132" s="4"/>
      <c r="BK132" s="4"/>
      <c r="BL132" s="3"/>
      <c r="BM132" s="3"/>
      <c r="BN132" s="3"/>
      <c r="BO132" s="3"/>
      <c r="BP132" s="14"/>
      <c r="BQ132" s="4"/>
      <c r="BR132" s="4"/>
      <c r="BS132" s="2"/>
      <c r="BT132" s="2"/>
      <c r="BU132" s="2"/>
      <c r="BV132" s="2"/>
      <c r="BW132" s="14"/>
      <c r="BX132" s="4"/>
      <c r="BY132" s="4"/>
      <c r="BZ132" s="2"/>
      <c r="CA132" s="2"/>
      <c r="CB132" s="2"/>
      <c r="CC132" s="2"/>
      <c r="CD132" s="13"/>
      <c r="CE132" s="4"/>
      <c r="CF132" s="4"/>
      <c r="CG132" s="3"/>
      <c r="CH132" s="3"/>
      <c r="CI132" s="3"/>
      <c r="CJ132" s="3"/>
      <c r="CK132" s="14"/>
      <c r="CL132" s="4"/>
      <c r="CM132" s="4"/>
      <c r="CN132" s="2"/>
      <c r="CO132" s="2"/>
      <c r="CP132" s="2"/>
      <c r="CQ132" s="2"/>
      <c r="CR132" s="14"/>
      <c r="CS132" s="4"/>
      <c r="CT132" s="4"/>
      <c r="CU132" s="2"/>
      <c r="CV132" s="2"/>
      <c r="CW132" s="2"/>
      <c r="CX132" s="2"/>
      <c r="CY132" s="14"/>
    </row>
    <row r="133" spans="1:104">
      <c r="A133" s="83"/>
      <c r="B133" s="83"/>
      <c r="C133" s="83"/>
      <c r="D133" s="83"/>
      <c r="E133" s="83"/>
      <c r="F133" s="83"/>
      <c r="G133" s="83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26"/>
      <c r="AA133" s="271" t="s">
        <v>51</v>
      </c>
      <c r="AB133" s="260"/>
      <c r="AC133" s="261"/>
      <c r="AD133" s="262" t="s">
        <v>52</v>
      </c>
      <c r="AE133" s="263">
        <v>-2</v>
      </c>
      <c r="AF133" s="255"/>
      <c r="AG133" s="274"/>
      <c r="AH133" s="274"/>
      <c r="AI133" s="274"/>
      <c r="AJ133" s="145"/>
      <c r="AK133" s="145"/>
      <c r="AL133" s="145"/>
      <c r="AM133" s="145"/>
      <c r="AN133" s="133"/>
      <c r="AO133" s="181"/>
      <c r="AP133" s="74"/>
      <c r="AQ133" s="142"/>
      <c r="AR133" s="142"/>
      <c r="AS133" s="135"/>
      <c r="AT133" s="135"/>
      <c r="AU133" s="135"/>
      <c r="AV133" s="135"/>
      <c r="AW133" s="127"/>
      <c r="AX133" s="127"/>
      <c r="AY133" s="133"/>
      <c r="AZ133" s="133"/>
      <c r="BA133" s="133"/>
      <c r="BB133" s="133"/>
      <c r="BC133" s="166"/>
      <c r="BD133" s="127"/>
      <c r="BE133" s="127"/>
      <c r="BF133" s="142"/>
      <c r="BG133" s="183"/>
      <c r="BH133" s="183"/>
      <c r="BI133" s="133"/>
      <c r="BJ133" s="127"/>
      <c r="BK133" s="127"/>
      <c r="BL133" s="135"/>
      <c r="BM133" s="135"/>
      <c r="BN133" s="135"/>
      <c r="BO133" s="135"/>
      <c r="BP133" s="14"/>
      <c r="BQ133" s="127"/>
      <c r="BR133" s="127"/>
      <c r="BS133" s="133"/>
      <c r="BT133" s="133"/>
      <c r="BU133" s="133"/>
      <c r="BV133" s="133"/>
      <c r="BW133" s="14"/>
      <c r="BX133" s="127"/>
      <c r="BY133" s="127"/>
      <c r="BZ133" s="133"/>
      <c r="CA133" s="133"/>
      <c r="CB133" s="133"/>
      <c r="CC133" s="133"/>
      <c r="CD133" s="13"/>
      <c r="CE133" s="127"/>
      <c r="CF133" s="127"/>
      <c r="CG133" s="135"/>
      <c r="CH133" s="135"/>
      <c r="CI133" s="135"/>
      <c r="CJ133" s="135"/>
      <c r="CK133" s="14"/>
      <c r="CL133" s="127"/>
      <c r="CM133" s="127"/>
      <c r="CN133" s="133"/>
      <c r="CO133" s="133"/>
      <c r="CP133" s="133"/>
      <c r="CQ133" s="133"/>
      <c r="CR133" s="14"/>
      <c r="CS133" s="127"/>
      <c r="CT133" s="127"/>
      <c r="CU133" s="133"/>
      <c r="CV133" s="133"/>
      <c r="CW133" s="133"/>
      <c r="CX133" s="133"/>
      <c r="CY133" s="14"/>
    </row>
    <row r="134" spans="1:104" ht="13.5" thickBot="1">
      <c r="A134" s="83"/>
      <c r="B134" s="83"/>
      <c r="C134" s="83"/>
      <c r="D134" s="83"/>
      <c r="E134" s="83"/>
      <c r="F134" s="83"/>
      <c r="G134" s="83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26"/>
      <c r="AA134" s="273" t="s">
        <v>53</v>
      </c>
      <c r="AB134" s="264">
        <v>2</v>
      </c>
      <c r="AC134" s="265" t="s">
        <v>54</v>
      </c>
      <c r="AD134" s="266" t="s">
        <v>55</v>
      </c>
      <c r="AE134" s="267">
        <v>2.5000000000000001E-2</v>
      </c>
      <c r="AF134" s="268"/>
      <c r="AG134" s="274"/>
      <c r="AH134" s="274"/>
      <c r="AI134" s="274"/>
      <c r="AJ134" s="145"/>
      <c r="AK134" s="145"/>
      <c r="AL134" s="145"/>
      <c r="AM134" s="145"/>
      <c r="AN134" s="133"/>
      <c r="AO134" s="181"/>
      <c r="AP134" s="74"/>
      <c r="AQ134" s="142"/>
      <c r="AR134" s="142"/>
      <c r="AS134" s="135"/>
      <c r="AT134" s="135"/>
      <c r="AU134" s="135"/>
      <c r="AV134" s="135"/>
      <c r="AW134" s="127"/>
      <c r="AX134" s="127"/>
      <c r="AY134" s="133"/>
      <c r="AZ134" s="133"/>
      <c r="BA134" s="133"/>
      <c r="BB134" s="133"/>
      <c r="BC134" s="166"/>
      <c r="BD134" s="127"/>
      <c r="BE134" s="127"/>
      <c r="BF134" s="142"/>
      <c r="BG134" s="183"/>
      <c r="BH134" s="183"/>
      <c r="BI134" s="133"/>
      <c r="BJ134" s="127"/>
      <c r="BK134" s="127"/>
      <c r="BL134" s="135"/>
      <c r="BM134" s="135"/>
      <c r="BN134" s="135"/>
      <c r="BO134" s="135"/>
      <c r="BP134" s="14"/>
      <c r="BQ134" s="127"/>
      <c r="BR134" s="127"/>
      <c r="BS134" s="133"/>
      <c r="BT134" s="133"/>
      <c r="BU134" s="133"/>
      <c r="BV134" s="133"/>
      <c r="BW134" s="14"/>
      <c r="BX134" s="127"/>
      <c r="BY134" s="127"/>
      <c r="BZ134" s="133"/>
      <c r="CA134" s="133"/>
      <c r="CB134" s="133"/>
      <c r="CC134" s="133"/>
      <c r="CD134" s="13"/>
      <c r="CE134" s="127"/>
      <c r="CF134" s="127"/>
      <c r="CG134" s="135"/>
      <c r="CH134" s="135"/>
      <c r="CI134" s="135"/>
      <c r="CJ134" s="135"/>
      <c r="CK134" s="14"/>
      <c r="CL134" s="127"/>
      <c r="CM134" s="127"/>
      <c r="CN134" s="133"/>
      <c r="CO134" s="133"/>
      <c r="CP134" s="133"/>
      <c r="CQ134" s="133"/>
      <c r="CR134" s="14"/>
      <c r="CS134" s="127"/>
      <c r="CT134" s="127"/>
      <c r="CU134" s="133"/>
      <c r="CV134" s="133"/>
      <c r="CW134" s="133"/>
      <c r="CX134" s="133"/>
      <c r="CY134" s="14"/>
    </row>
    <row r="135" spans="1:104">
      <c r="A135" s="83"/>
      <c r="B135" s="83"/>
      <c r="C135" s="83"/>
      <c r="D135" s="83"/>
      <c r="E135" s="83"/>
      <c r="F135" s="83"/>
      <c r="G135" s="83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26"/>
      <c r="AH135" s="127"/>
      <c r="AI135" s="127"/>
      <c r="AJ135" s="135"/>
      <c r="AK135" s="135"/>
      <c r="AL135" s="135"/>
      <c r="AM135" s="135"/>
      <c r="AN135" s="133"/>
      <c r="AO135" s="181"/>
      <c r="AP135" s="74"/>
      <c r="AQ135" s="142"/>
      <c r="AR135" s="142"/>
      <c r="AS135" s="135"/>
      <c r="AT135" s="135"/>
      <c r="AU135" s="135"/>
      <c r="AV135" s="135"/>
      <c r="AW135" s="127"/>
      <c r="AX135" s="127"/>
      <c r="AY135" s="133"/>
      <c r="AZ135" s="133"/>
      <c r="BA135" s="133"/>
      <c r="BB135" s="133"/>
      <c r="BC135" s="166"/>
      <c r="BD135" s="127"/>
      <c r="BE135" s="127"/>
      <c r="BF135" s="142"/>
      <c r="BG135" s="183"/>
      <c r="BH135" s="183"/>
      <c r="BI135" s="133"/>
      <c r="BJ135" s="127"/>
      <c r="BK135" s="127"/>
      <c r="BL135" s="135"/>
      <c r="BM135" s="135"/>
      <c r="BN135" s="135"/>
      <c r="BO135" s="135"/>
      <c r="BP135" s="14"/>
      <c r="BQ135" s="127"/>
      <c r="BV135" s="133"/>
      <c r="BW135" s="14"/>
      <c r="BX135" s="127"/>
      <c r="BY135" s="127"/>
      <c r="BZ135" s="133"/>
      <c r="CA135" s="133"/>
      <c r="CB135" s="133"/>
      <c r="CC135" s="133"/>
      <c r="CD135" s="13"/>
      <c r="CE135" s="127"/>
      <c r="CF135" s="127"/>
      <c r="CG135" s="135"/>
      <c r="CH135" s="135"/>
      <c r="CI135" s="135"/>
      <c r="CJ135" s="135"/>
      <c r="CK135" s="14"/>
      <c r="CL135" s="127"/>
      <c r="CM135" s="127"/>
      <c r="CN135" s="133"/>
      <c r="CO135" s="133"/>
      <c r="CP135" s="133"/>
      <c r="CQ135" s="133"/>
      <c r="CR135" s="14"/>
      <c r="CS135" s="127"/>
      <c r="CT135" s="127"/>
      <c r="CU135" s="133"/>
      <c r="CV135" s="133"/>
      <c r="CW135" s="133"/>
      <c r="CX135" s="133"/>
      <c r="CY135" s="14"/>
    </row>
    <row r="136" spans="1:104">
      <c r="A136" s="83"/>
      <c r="B136" s="83"/>
      <c r="C136" s="83"/>
      <c r="D136" s="83"/>
      <c r="E136" s="83"/>
      <c r="F136" s="83"/>
      <c r="G136" s="83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26"/>
      <c r="AH136" s="127"/>
      <c r="AI136" s="127"/>
      <c r="AJ136" s="135"/>
      <c r="AK136" s="135"/>
      <c r="AL136" s="135"/>
      <c r="AM136" s="135"/>
      <c r="AN136" s="133"/>
      <c r="AO136" s="181"/>
      <c r="AP136" s="74"/>
      <c r="AQ136" s="142"/>
      <c r="AR136" s="142"/>
      <c r="AS136" s="135"/>
      <c r="AT136" s="135"/>
      <c r="AU136" s="135"/>
      <c r="AV136" s="135"/>
      <c r="AW136" s="127"/>
      <c r="AX136" s="127"/>
      <c r="AY136" s="133"/>
      <c r="AZ136" s="133"/>
      <c r="BA136" s="133"/>
      <c r="BB136" s="133"/>
      <c r="BC136" s="166"/>
      <c r="BD136" s="127"/>
      <c r="BE136" s="127"/>
      <c r="BF136" s="142"/>
      <c r="BG136" s="183"/>
      <c r="BH136" s="183"/>
      <c r="BI136" s="133"/>
      <c r="BJ136" s="127"/>
      <c r="BK136" s="127"/>
      <c r="BL136" s="135"/>
      <c r="BM136" s="135"/>
      <c r="BN136" s="135"/>
      <c r="BO136" s="135"/>
      <c r="BP136" s="14"/>
      <c r="BQ136" s="127"/>
      <c r="BV136" s="133"/>
      <c r="BW136" s="14"/>
      <c r="BX136" s="127"/>
      <c r="BY136" s="127"/>
      <c r="BZ136" s="133"/>
      <c r="CA136" s="133"/>
      <c r="CB136" s="133"/>
      <c r="CC136" s="133"/>
      <c r="CD136" s="13"/>
      <c r="CE136" s="127"/>
      <c r="CF136" s="127"/>
      <c r="CG136" s="135"/>
      <c r="CH136" s="135"/>
      <c r="CI136" s="135"/>
      <c r="CJ136" s="135"/>
      <c r="CK136" s="14"/>
      <c r="CL136" s="127"/>
      <c r="CM136" s="127"/>
      <c r="CN136" s="133"/>
      <c r="CO136" s="133"/>
      <c r="CP136" s="133"/>
      <c r="CQ136" s="133"/>
      <c r="CR136" s="14"/>
      <c r="CS136" s="127"/>
      <c r="CT136" s="127"/>
      <c r="CU136" s="133"/>
      <c r="CV136" s="133"/>
      <c r="CW136" s="133"/>
      <c r="CX136" s="133"/>
      <c r="CY136" s="14"/>
    </row>
    <row r="137" spans="1:104">
      <c r="A137" s="83"/>
      <c r="B137" s="83"/>
      <c r="C137" s="83"/>
      <c r="D137" s="83"/>
      <c r="E137" s="83"/>
      <c r="F137" s="83"/>
      <c r="G137" s="83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AH137" s="127"/>
      <c r="AI137" s="127"/>
      <c r="AJ137" s="135"/>
      <c r="AK137" s="135"/>
      <c r="AL137" s="135"/>
      <c r="AM137" s="135"/>
      <c r="AN137" s="133"/>
      <c r="AO137" s="181"/>
      <c r="AP137" s="74"/>
      <c r="AQ137" s="142"/>
      <c r="AR137" s="142"/>
      <c r="AS137" s="135"/>
      <c r="AT137" s="135"/>
      <c r="AU137" s="135"/>
      <c r="AV137" s="135"/>
      <c r="AW137" s="127"/>
      <c r="AX137" s="127"/>
      <c r="AY137" s="133"/>
      <c r="AZ137" s="133"/>
      <c r="BA137" s="133"/>
      <c r="BB137" s="133"/>
      <c r="BC137" s="166"/>
      <c r="BD137" s="127"/>
      <c r="BE137" s="127"/>
      <c r="BF137" s="142"/>
      <c r="BG137" s="183"/>
      <c r="BH137" s="183"/>
      <c r="BI137" s="133"/>
      <c r="BJ137" s="127"/>
      <c r="BK137" s="127"/>
      <c r="BL137" s="135"/>
      <c r="BM137" s="135"/>
      <c r="BN137" s="135"/>
      <c r="BO137" s="135"/>
      <c r="BP137" s="14"/>
      <c r="BQ137" s="127"/>
      <c r="BV137" s="133"/>
      <c r="BW137" s="14"/>
      <c r="BX137" s="127"/>
      <c r="BY137" s="127"/>
      <c r="BZ137" s="133"/>
      <c r="CA137" s="133"/>
      <c r="CB137" s="133"/>
      <c r="CC137" s="133"/>
      <c r="CD137" s="13"/>
      <c r="CE137" s="127"/>
      <c r="CF137" s="127"/>
      <c r="CG137" s="135"/>
      <c r="CH137" s="135"/>
      <c r="CI137" s="135"/>
      <c r="CJ137" s="135"/>
      <c r="CK137" s="14"/>
      <c r="CL137" s="127"/>
      <c r="CM137" s="127"/>
      <c r="CN137" s="133"/>
      <c r="CO137" s="133"/>
      <c r="CP137" s="133"/>
      <c r="CQ137" s="133"/>
      <c r="CR137" s="14"/>
      <c r="CS137" s="127"/>
      <c r="CT137" s="127"/>
      <c r="CU137" s="133"/>
      <c r="CV137" s="133"/>
      <c r="CW137" s="133"/>
      <c r="CX137" s="133"/>
      <c r="CY137" s="14"/>
    </row>
    <row r="138" spans="1:104">
      <c r="A138" s="184"/>
      <c r="B138" s="133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26"/>
      <c r="AH138" s="127"/>
      <c r="AI138" s="127"/>
      <c r="AJ138" s="135"/>
      <c r="AK138" s="135"/>
      <c r="AL138" s="135"/>
      <c r="AM138" s="135"/>
      <c r="AN138" s="133"/>
      <c r="AO138" s="181"/>
      <c r="AP138" s="74"/>
      <c r="AQ138" s="142"/>
      <c r="AR138" s="142"/>
      <c r="AS138" s="26" t="str">
        <f>IF(ISNUMBER(AJ138),AJ138-($D131*AJ137+$E131),"")</f>
        <v/>
      </c>
      <c r="AT138" s="26" t="str">
        <f>IF(ISNUMBER(AK138),AK138-($D131*AK137+$E131),"")</f>
        <v/>
      </c>
      <c r="AU138" s="26"/>
      <c r="AV138" s="26" t="str">
        <f>IF(ISNUMBER(AM138),AM138-($D131*AM137+$E131),"")</f>
        <v/>
      </c>
      <c r="AW138" s="127"/>
      <c r="AX138" s="127"/>
      <c r="AY138" s="133"/>
      <c r="AZ138" s="133"/>
      <c r="BA138" s="133"/>
      <c r="BB138" s="133"/>
      <c r="BC138" s="166"/>
      <c r="BD138" s="127"/>
      <c r="BE138" s="127"/>
      <c r="BF138" s="142"/>
      <c r="BG138" s="183"/>
      <c r="BH138" s="183"/>
      <c r="BI138" s="133"/>
      <c r="BJ138" s="127"/>
      <c r="BK138" s="127"/>
      <c r="BL138" s="78" t="str">
        <f>IF(ISNUMBER(AS138),AS138/AJ130,"")</f>
        <v/>
      </c>
      <c r="BM138" s="78" t="str">
        <f>IF(ISNUMBER(AT138),AT138/AK130,"")</f>
        <v/>
      </c>
      <c r="BN138" s="78"/>
      <c r="BO138" s="78" t="str">
        <f>IF(ISNUMBER(AV138),AV138/AM130,"")</f>
        <v/>
      </c>
      <c r="BP138" s="117"/>
      <c r="BQ138" s="141"/>
      <c r="BV138" s="24"/>
      <c r="BW138" s="117"/>
      <c r="BX138" s="141"/>
      <c r="BY138" s="141"/>
      <c r="BZ138" s="27" t="s">
        <v>0</v>
      </c>
      <c r="CA138" s="24" t="str">
        <f>IF(ISNUMBER(BL138),1-BL138/BM138,"")</f>
        <v/>
      </c>
      <c r="CB138" s="24"/>
      <c r="CC138" s="24"/>
      <c r="CD138" s="197"/>
      <c r="CE138" s="141"/>
      <c r="CF138" s="141"/>
      <c r="CG138" s="147"/>
      <c r="CH138" s="147"/>
      <c r="CI138" s="147"/>
      <c r="CJ138" s="147"/>
      <c r="CK138" s="117"/>
      <c r="CL138" s="141"/>
      <c r="CM138" s="141"/>
      <c r="CN138" s="134"/>
      <c r="CO138" s="134"/>
      <c r="CP138" s="134"/>
      <c r="CQ138" s="134"/>
      <c r="CR138" s="117"/>
      <c r="CS138" s="141"/>
      <c r="CT138" s="141"/>
      <c r="CU138" s="134"/>
      <c r="CV138" s="134"/>
      <c r="CW138" s="134"/>
      <c r="CX138" s="134"/>
      <c r="CY138" s="117"/>
    </row>
    <row r="139" spans="1:104">
      <c r="A139" s="184"/>
      <c r="B139" s="133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26"/>
      <c r="AH139" s="127"/>
      <c r="AI139" s="127"/>
      <c r="AJ139" s="135"/>
      <c r="AK139" s="135"/>
      <c r="AL139" s="135"/>
      <c r="AM139" s="135"/>
      <c r="AN139" s="133"/>
      <c r="AO139" s="181"/>
      <c r="AP139" s="74"/>
      <c r="AQ139" s="142"/>
      <c r="AR139" s="142"/>
      <c r="AS139" s="147"/>
      <c r="AT139" s="147"/>
      <c r="AU139" s="147"/>
      <c r="AV139" s="147"/>
      <c r="AW139" s="127"/>
      <c r="AX139" s="127"/>
      <c r="AY139" s="133"/>
      <c r="AZ139" s="133"/>
      <c r="BA139" s="133"/>
      <c r="BB139" s="133"/>
      <c r="BC139" s="166"/>
      <c r="BD139" s="127"/>
      <c r="BE139" s="127"/>
      <c r="BF139" s="142"/>
      <c r="BG139" s="183"/>
      <c r="BH139" s="183"/>
      <c r="BI139" s="133"/>
      <c r="BJ139" s="127"/>
      <c r="BK139" s="127"/>
      <c r="BL139" s="147"/>
      <c r="BM139" s="147"/>
      <c r="BN139" s="147"/>
      <c r="BO139" s="147"/>
      <c r="BP139" s="117"/>
      <c r="BQ139" s="141"/>
      <c r="BV139" s="134"/>
      <c r="BW139" s="117"/>
      <c r="BX139" s="141"/>
      <c r="BY139" s="141"/>
      <c r="BZ139" s="134"/>
      <c r="CA139" s="134"/>
      <c r="CB139" s="134"/>
      <c r="CC139" s="134"/>
      <c r="CD139" s="197"/>
      <c r="CE139" s="141"/>
      <c r="CF139" s="141"/>
      <c r="CG139" s="147"/>
      <c r="CH139" s="147"/>
      <c r="CI139" s="147"/>
      <c r="CJ139" s="147"/>
      <c r="CK139" s="117"/>
      <c r="CL139" s="141"/>
      <c r="CM139" s="141"/>
      <c r="CN139" s="134"/>
      <c r="CO139" s="134"/>
      <c r="CP139" s="134"/>
      <c r="CQ139" s="134"/>
      <c r="CR139" s="117"/>
      <c r="CS139" s="141"/>
      <c r="CT139" s="141"/>
      <c r="CU139" s="134"/>
      <c r="CV139" s="134"/>
      <c r="CW139" s="134"/>
      <c r="CX139" s="134"/>
      <c r="CY139" s="117"/>
    </row>
    <row r="140" spans="1:104" ht="13.5" thickBot="1">
      <c r="A140" s="460" t="s">
        <v>68</v>
      </c>
      <c r="B140" s="198" t="str">
        <f>$G$22</f>
        <v>DatLab 7 Template 16-08-02</v>
      </c>
      <c r="C140" s="199"/>
      <c r="D140" s="199"/>
      <c r="E140" s="199"/>
      <c r="F140" s="199"/>
      <c r="G140" s="199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1"/>
      <c r="AA140" s="202"/>
      <c r="AB140" s="202"/>
      <c r="AC140" s="202"/>
      <c r="AD140" s="202"/>
      <c r="AE140" s="202"/>
      <c r="AF140" s="202"/>
      <c r="AG140" s="202"/>
      <c r="AH140" s="12" t="str">
        <f>$B140</f>
        <v>DatLab 7 Template 16-08-02</v>
      </c>
      <c r="AI140" s="161"/>
      <c r="AJ140" s="203"/>
      <c r="AK140" s="203"/>
      <c r="AL140" s="203"/>
      <c r="AM140" s="203"/>
      <c r="AN140" s="204"/>
      <c r="AO140" s="205"/>
      <c r="AP140" s="206"/>
      <c r="AQ140" s="79" t="str">
        <f>$B140</f>
        <v>DatLab 7 Template 16-08-02</v>
      </c>
      <c r="AR140" s="161"/>
      <c r="AS140" s="203"/>
      <c r="AT140" s="203"/>
      <c r="AU140" s="203"/>
      <c r="AV140" s="203"/>
      <c r="AW140" s="161"/>
      <c r="AX140" s="161"/>
      <c r="AY140" s="204"/>
      <c r="AZ140" s="204"/>
      <c r="BA140" s="204"/>
      <c r="BB140" s="204"/>
      <c r="BC140" s="207"/>
      <c r="BD140" s="161"/>
      <c r="BE140" s="161"/>
      <c r="BF140" s="61"/>
      <c r="BG140" s="208"/>
      <c r="BH140" s="208"/>
      <c r="BI140" s="204"/>
      <c r="BJ140" s="79" t="str">
        <f>$B140</f>
        <v>DatLab 7 Template 16-08-02</v>
      </c>
      <c r="BK140" s="161"/>
      <c r="BL140" s="203"/>
      <c r="BM140" s="203"/>
      <c r="BN140" s="203"/>
      <c r="BO140" s="203"/>
      <c r="BP140" s="209"/>
      <c r="BQ140" s="79" t="str">
        <f>$B140</f>
        <v>DatLab 7 Template 16-08-02</v>
      </c>
      <c r="BR140" s="202"/>
      <c r="BS140" s="199"/>
      <c r="BT140" s="199"/>
      <c r="BU140" s="199"/>
      <c r="BV140" s="204"/>
      <c r="BW140" s="209"/>
      <c r="BX140" s="79" t="str">
        <f>$B140</f>
        <v>DatLab 7 Template 16-08-02</v>
      </c>
      <c r="BY140" s="161"/>
      <c r="BZ140" s="204"/>
      <c r="CA140" s="204"/>
      <c r="CB140" s="204"/>
      <c r="CC140" s="204"/>
      <c r="CD140" s="210"/>
      <c r="CE140" s="79" t="str">
        <f>$B140</f>
        <v>DatLab 7 Template 16-08-02</v>
      </c>
      <c r="CF140" s="161"/>
      <c r="CG140" s="203"/>
      <c r="CH140" s="203"/>
      <c r="CI140" s="203"/>
      <c r="CJ140" s="203"/>
      <c r="CK140" s="209"/>
      <c r="CL140" s="79" t="str">
        <f>$B140</f>
        <v>DatLab 7 Template 16-08-02</v>
      </c>
      <c r="CM140" s="161"/>
      <c r="CN140" s="204"/>
      <c r="CO140" s="204"/>
      <c r="CP140" s="204"/>
      <c r="CQ140" s="204"/>
      <c r="CR140" s="209"/>
      <c r="CS140" s="79" t="str">
        <f>$B140</f>
        <v>DatLab 7 Template 16-08-02</v>
      </c>
      <c r="CT140" s="161"/>
      <c r="CU140" s="204"/>
      <c r="CV140" s="204"/>
      <c r="CW140" s="204"/>
      <c r="CX140" s="204"/>
      <c r="CY140" s="209"/>
    </row>
    <row r="141" spans="1:104">
      <c r="A141" s="331" t="s">
        <v>109</v>
      </c>
      <c r="B141" s="285" t="str">
        <f>AA144</f>
        <v>•</v>
      </c>
      <c r="C141" s="277"/>
      <c r="D141" s="30"/>
      <c r="F141" s="55" t="s">
        <v>16</v>
      </c>
      <c r="G141" s="56">
        <f>AC145</f>
        <v>0</v>
      </c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425"/>
      <c r="AC141" s="110"/>
      <c r="AD141" s="110"/>
      <c r="AE141" s="110"/>
      <c r="AF141" s="110"/>
      <c r="AG141" s="110"/>
      <c r="AH141" s="110"/>
      <c r="AI141" s="180" t="s">
        <v>65</v>
      </c>
      <c r="AJ141" s="485" t="str">
        <f>AJ$1</f>
        <v>R</v>
      </c>
      <c r="AK141" s="31" t="str">
        <f t="shared" ref="AK141:AM141" si="138">AK$1</f>
        <v>1Omy</v>
      </c>
      <c r="AL141" s="32" t="str">
        <f t="shared" si="138"/>
        <v>2U</v>
      </c>
      <c r="AM141" s="33" t="str">
        <f t="shared" si="138"/>
        <v>3Ama</v>
      </c>
      <c r="AN141" s="133"/>
      <c r="AO141" s="181"/>
      <c r="AP141" s="74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8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3"/>
      <c r="BR141" s="143"/>
      <c r="BS141" s="143"/>
      <c r="BT141" s="143"/>
      <c r="BU141" s="143"/>
      <c r="BV141" s="143"/>
      <c r="BW141" s="14"/>
      <c r="BY141" s="143"/>
      <c r="BZ141" s="143"/>
      <c r="CA141" s="143"/>
      <c r="CB141" s="143"/>
      <c r="CC141" s="143"/>
      <c r="CD141" s="13"/>
      <c r="CF141" s="143"/>
      <c r="CG141" s="143"/>
      <c r="CH141" s="143"/>
      <c r="CI141" s="143"/>
      <c r="CJ141" s="143"/>
      <c r="CK141" s="13"/>
      <c r="CM141" s="143"/>
      <c r="CN141" s="143"/>
      <c r="CO141" s="143"/>
      <c r="CP141" s="143"/>
      <c r="CQ141" s="143"/>
      <c r="CR141" s="13"/>
      <c r="CT141" s="143"/>
      <c r="CU141" s="143"/>
      <c r="CV141" s="143"/>
      <c r="CW141" s="143"/>
      <c r="CX141" s="143"/>
      <c r="CY141" s="13"/>
    </row>
    <row r="142" spans="1:104">
      <c r="A142" s="452" t="str">
        <f>E142</f>
        <v/>
      </c>
      <c r="B142" s="286" t="s">
        <v>26</v>
      </c>
      <c r="C142" s="88">
        <f>AB147</f>
        <v>0</v>
      </c>
      <c r="D142" s="88">
        <f>AB149</f>
        <v>0</v>
      </c>
      <c r="E142" s="278" t="str">
        <f>IF(ISNUMBER(AB150),AB150+0.01*AB151,"")</f>
        <v/>
      </c>
      <c r="F142" s="279" t="s">
        <v>10</v>
      </c>
      <c r="G142" s="98">
        <f>AE153</f>
        <v>-2</v>
      </c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240" t="str">
        <f>$E142</f>
        <v/>
      </c>
      <c r="AA142" s="176"/>
      <c r="AB142" s="176"/>
      <c r="AC142" s="176"/>
      <c r="AD142" s="176"/>
      <c r="AE142" s="176"/>
      <c r="AF142" s="176"/>
      <c r="AG142" s="176"/>
      <c r="AH142" s="57" t="s">
        <v>215</v>
      </c>
      <c r="AI142" s="58" t="s">
        <v>12</v>
      </c>
      <c r="AJ142" s="182">
        <f>AJ146</f>
        <v>0</v>
      </c>
      <c r="AK142" s="182">
        <f t="shared" ref="AK142:AM142" si="139">AK146</f>
        <v>0</v>
      </c>
      <c r="AL142" s="182">
        <f t="shared" si="139"/>
        <v>0</v>
      </c>
      <c r="AM142" s="182">
        <f t="shared" si="139"/>
        <v>0</v>
      </c>
      <c r="AN142" s="133"/>
      <c r="AO142" s="181"/>
      <c r="AP142" s="74"/>
      <c r="AQ142" s="142"/>
      <c r="AR142" s="142"/>
      <c r="AS142" s="135"/>
      <c r="AT142" s="135"/>
      <c r="AU142" s="135"/>
      <c r="AV142" s="135"/>
      <c r="AW142" s="127"/>
      <c r="AX142" s="127"/>
      <c r="AY142" s="133"/>
      <c r="AZ142" s="133"/>
      <c r="BA142" s="133"/>
      <c r="BB142" s="133"/>
      <c r="BC142" s="166"/>
      <c r="BD142" s="127"/>
      <c r="BE142" s="127"/>
      <c r="BF142" s="142"/>
      <c r="BG142" s="183"/>
      <c r="BH142" s="183"/>
      <c r="BI142" s="133"/>
      <c r="BJ142" s="127"/>
      <c r="BK142" s="127"/>
      <c r="BL142" s="135"/>
      <c r="BM142" s="135"/>
      <c r="BN142" s="135"/>
      <c r="BO142" s="135"/>
      <c r="BP142" s="14"/>
      <c r="BQ142" s="127"/>
      <c r="BR142" s="127"/>
      <c r="BS142" s="133"/>
      <c r="BT142" s="133"/>
      <c r="BU142" s="133"/>
      <c r="BV142" s="133"/>
      <c r="BW142" s="14"/>
      <c r="BX142" s="127"/>
      <c r="BY142" s="127"/>
      <c r="BZ142" s="133"/>
      <c r="CA142" s="133"/>
      <c r="CB142" s="133"/>
      <c r="CC142" s="133"/>
      <c r="CD142" s="13"/>
      <c r="CE142" s="127"/>
      <c r="CF142" s="127"/>
      <c r="CG142" s="135"/>
      <c r="CH142" s="135"/>
      <c r="CI142" s="135"/>
      <c r="CJ142" s="135"/>
      <c r="CK142" s="14"/>
      <c r="CL142" s="127"/>
      <c r="CM142" s="127"/>
      <c r="CN142" s="133"/>
      <c r="CO142" s="133"/>
      <c r="CP142" s="133"/>
      <c r="CQ142" s="133"/>
      <c r="CR142" s="14"/>
      <c r="CS142" s="127"/>
      <c r="CT142" s="127"/>
      <c r="CU142" s="133"/>
      <c r="CV142" s="133"/>
      <c r="CW142" s="133"/>
      <c r="CX142" s="133"/>
      <c r="CY142" s="14"/>
    </row>
    <row r="143" spans="1:104" ht="13.5" thickBot="1">
      <c r="A143" s="457" t="s">
        <v>84</v>
      </c>
      <c r="B143" s="280">
        <f>AB148</f>
        <v>0</v>
      </c>
      <c r="C143" s="281" t="s">
        <v>35</v>
      </c>
      <c r="D143" s="281" t="s">
        <v>181</v>
      </c>
      <c r="E143" s="22">
        <f>E144/G144</f>
        <v>0</v>
      </c>
      <c r="F143" s="279" t="s">
        <v>11</v>
      </c>
      <c r="G143" s="99">
        <f>AE154</f>
        <v>2.5000000000000001E-2</v>
      </c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463" t="s">
        <v>80</v>
      </c>
      <c r="AA143" s="133" t="s">
        <v>83</v>
      </c>
      <c r="AB143" s="51"/>
      <c r="AC143" s="110" t="str">
        <f>$G$3</f>
        <v>DatLab 7</v>
      </c>
      <c r="AD143" s="51"/>
      <c r="AE143" s="51"/>
      <c r="AF143" s="96"/>
      <c r="AG143" s="51"/>
      <c r="AH143" s="59" t="s">
        <v>8</v>
      </c>
      <c r="AI143" s="59" t="s">
        <v>183</v>
      </c>
      <c r="AJ143" s="60">
        <f>$E143-($E143*AJ142/1000)/2</f>
        <v>0</v>
      </c>
      <c r="AK143" s="60">
        <f>$E143-($E143*(SUM(AJ142:AK142))/1000)/2</f>
        <v>0</v>
      </c>
      <c r="AL143" s="60">
        <f>$E143-($E143*(SUM(AJ142:AL142))/1000)/2</f>
        <v>0</v>
      </c>
      <c r="AM143" s="60">
        <f>$E143-($E143*(SUM(AJ142:AM142))/1000)/2</f>
        <v>0</v>
      </c>
      <c r="AN143" s="133"/>
      <c r="AO143" s="181"/>
      <c r="AP143" s="74"/>
      <c r="AQ143" s="142"/>
      <c r="AR143" s="142"/>
      <c r="AS143" s="135"/>
      <c r="AT143" s="135"/>
      <c r="AU143" s="135"/>
      <c r="AV143" s="135"/>
      <c r="AW143" s="127"/>
      <c r="AX143" s="127"/>
      <c r="AY143" s="133"/>
      <c r="AZ143" s="133"/>
      <c r="BA143" s="133"/>
      <c r="BB143" s="133"/>
      <c r="BC143" s="166"/>
      <c r="BD143" s="127"/>
      <c r="BE143" s="127"/>
      <c r="BF143" s="142"/>
      <c r="BG143" s="183"/>
      <c r="BH143" s="183"/>
      <c r="BI143" s="133"/>
      <c r="BJ143" s="127"/>
      <c r="BK143" s="127"/>
      <c r="BL143" s="135"/>
      <c r="BM143" s="135"/>
      <c r="BN143" s="135"/>
      <c r="BO143" s="135"/>
      <c r="BP143" s="14"/>
      <c r="BQ143" s="127"/>
      <c r="BR143" s="127"/>
      <c r="BS143" s="133"/>
      <c r="BT143" s="133"/>
      <c r="BU143" s="133"/>
      <c r="BV143" s="133"/>
      <c r="BW143" s="14"/>
      <c r="BX143" s="127"/>
      <c r="BY143" s="127"/>
      <c r="BZ143" s="133"/>
      <c r="CA143" s="133"/>
      <c r="CB143" s="133"/>
      <c r="CC143" s="133"/>
      <c r="CD143" s="13"/>
      <c r="CE143" s="127"/>
      <c r="CF143" s="127"/>
      <c r="CG143" s="135"/>
      <c r="CH143" s="135"/>
      <c r="CI143" s="135"/>
      <c r="CJ143" s="135"/>
      <c r="CK143" s="14"/>
      <c r="CL143" s="127"/>
      <c r="CM143" s="127"/>
      <c r="CN143" s="133"/>
      <c r="CO143" s="133"/>
      <c r="CP143" s="133"/>
      <c r="CQ143" s="133"/>
      <c r="CR143" s="14"/>
      <c r="CS143" s="127"/>
      <c r="CT143" s="127"/>
      <c r="CU143" s="133"/>
      <c r="CV143" s="133"/>
      <c r="CW143" s="133"/>
      <c r="CX143" s="133"/>
      <c r="CY143" s="14"/>
      <c r="CZ143" s="10" t="s">
        <v>9</v>
      </c>
    </row>
    <row r="144" spans="1:104" ht="14.25" thickTop="1" thickBot="1">
      <c r="A144" s="184"/>
      <c r="B144" s="282">
        <f>AB146</f>
        <v>0</v>
      </c>
      <c r="C144" s="283" t="s">
        <v>7</v>
      </c>
      <c r="D144" s="283" t="s">
        <v>182</v>
      </c>
      <c r="E144" s="100">
        <f>AB153</f>
        <v>0</v>
      </c>
      <c r="F144" s="284" t="s">
        <v>36</v>
      </c>
      <c r="G144" s="62">
        <f>AB154</f>
        <v>2</v>
      </c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241" t="s">
        <v>33</v>
      </c>
      <c r="AA144" s="211" t="s">
        <v>177</v>
      </c>
      <c r="AB144" s="242"/>
      <c r="AC144" s="242"/>
      <c r="AD144" s="242"/>
      <c r="AE144" s="242"/>
      <c r="AF144" s="243"/>
      <c r="AG144" s="117"/>
      <c r="AH144" s="117"/>
      <c r="AI144" s="117"/>
      <c r="AJ144" s="117"/>
      <c r="AK144" s="117"/>
      <c r="AL144" s="117"/>
      <c r="AM144" s="117"/>
      <c r="AP144" s="74"/>
      <c r="AS144" s="135"/>
      <c r="AT144" s="135"/>
      <c r="AU144" s="135"/>
      <c r="AV144" s="135"/>
      <c r="BC144" s="166"/>
      <c r="BD144" s="127"/>
      <c r="BE144" s="127"/>
      <c r="BF144" s="142"/>
      <c r="BG144" s="183"/>
      <c r="BH144" s="183"/>
      <c r="BI144" s="133"/>
      <c r="BJ144" s="127"/>
      <c r="BK144" s="127"/>
      <c r="BL144" s="135"/>
      <c r="BM144" s="135"/>
      <c r="BN144" s="135"/>
      <c r="BO144" s="135"/>
      <c r="BP144" s="14"/>
      <c r="BQ144" s="127"/>
      <c r="BR144" s="127"/>
      <c r="BS144" s="133"/>
      <c r="BT144" s="133"/>
      <c r="BU144" s="133"/>
      <c r="BV144" s="133"/>
      <c r="BW144" s="14"/>
      <c r="BX144" s="127"/>
      <c r="BY144" s="127"/>
      <c r="BZ144" s="133"/>
      <c r="CA144" s="133"/>
      <c r="CB144" s="133"/>
      <c r="CC144" s="133"/>
      <c r="CD144" s="13"/>
      <c r="CE144" s="127"/>
      <c r="CF144" s="127"/>
      <c r="CG144" s="135"/>
      <c r="CH144" s="135"/>
      <c r="CI144" s="135"/>
      <c r="CJ144" s="135"/>
      <c r="CK144" s="14"/>
      <c r="CL144" s="127"/>
      <c r="CM144" s="127"/>
      <c r="CN144" s="133"/>
      <c r="CO144" s="133"/>
      <c r="CP144" s="133"/>
      <c r="CQ144" s="133"/>
      <c r="CR144" s="14"/>
      <c r="CS144" s="127"/>
      <c r="CT144" s="127"/>
      <c r="CU144" s="133"/>
      <c r="CV144" s="133"/>
      <c r="CW144" s="133"/>
      <c r="CX144" s="133"/>
      <c r="CY144" s="14"/>
      <c r="CZ144" s="101" t="s">
        <v>66</v>
      </c>
    </row>
    <row r="145" spans="1:103" ht="13.5" thickBot="1">
      <c r="A145" s="83" t="s">
        <v>69</v>
      </c>
      <c r="B145" s="63"/>
      <c r="C145" s="134"/>
      <c r="D145" s="41"/>
      <c r="E145" s="41"/>
      <c r="F145" s="469" t="s">
        <v>166</v>
      </c>
      <c r="G145" s="469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16"/>
      <c r="AA145" s="269"/>
      <c r="AB145" s="244" t="s">
        <v>56</v>
      </c>
      <c r="AC145" s="245"/>
      <c r="AD145" s="246" t="s">
        <v>37</v>
      </c>
      <c r="AE145" s="247" t="s">
        <v>38</v>
      </c>
      <c r="AF145" s="248"/>
      <c r="AG145" s="102"/>
      <c r="AH145" s="15"/>
      <c r="AI145" s="15"/>
      <c r="AJ145" s="485"/>
      <c r="AK145" s="31"/>
      <c r="AL145" s="32"/>
      <c r="AM145" s="33"/>
      <c r="AN145" s="133"/>
      <c r="AO145" s="181"/>
      <c r="AP145" s="74"/>
      <c r="AS145" s="135"/>
      <c r="AT145" s="135"/>
      <c r="AU145" s="135"/>
      <c r="AV145" s="135"/>
      <c r="AW145" s="127"/>
      <c r="AX145" s="127"/>
      <c r="AY145" s="133"/>
      <c r="AZ145" s="133"/>
      <c r="BA145" s="133"/>
      <c r="BB145" s="133"/>
      <c r="BC145" s="166"/>
      <c r="BD145" s="127"/>
      <c r="BE145" s="127"/>
      <c r="BF145" s="142"/>
      <c r="BG145" s="183"/>
      <c r="BH145" s="183"/>
      <c r="BI145" s="133"/>
      <c r="BJ145" s="127"/>
      <c r="BK145" s="127"/>
      <c r="BL145" s="135"/>
      <c r="BM145" s="135"/>
      <c r="BN145" s="135"/>
      <c r="BO145" s="135"/>
      <c r="BP145" s="14"/>
      <c r="BQ145" s="127"/>
      <c r="BR145" s="127"/>
      <c r="BS145" s="133"/>
      <c r="BT145" s="133"/>
      <c r="BU145" s="133"/>
      <c r="BV145" s="133"/>
      <c r="BW145" s="14"/>
      <c r="BX145" s="127"/>
      <c r="BY145" s="127"/>
      <c r="BZ145" s="133"/>
      <c r="CA145" s="133"/>
      <c r="CB145" s="133"/>
      <c r="CC145" s="133"/>
      <c r="CD145" s="13"/>
      <c r="CE145" s="127"/>
      <c r="CF145" s="127"/>
      <c r="CG145" s="135"/>
      <c r="CH145" s="135"/>
      <c r="CI145" s="135"/>
      <c r="CJ145" s="135"/>
      <c r="CK145" s="14"/>
      <c r="CL145" s="127"/>
      <c r="CM145" s="127"/>
      <c r="CN145" s="133"/>
      <c r="CO145" s="133"/>
      <c r="CP145" s="133"/>
      <c r="CQ145" s="133"/>
      <c r="CR145" s="14"/>
      <c r="CS145" s="127"/>
      <c r="CT145" s="127"/>
      <c r="CU145" s="133"/>
      <c r="CV145" s="133"/>
      <c r="CW145" s="133"/>
      <c r="CX145" s="133"/>
      <c r="CY145" s="14"/>
    </row>
    <row r="146" spans="1:103">
      <c r="A146" s="9" t="s">
        <v>70</v>
      </c>
      <c r="B146" s="83"/>
      <c r="C146" s="13"/>
      <c r="D146" s="185"/>
      <c r="E146" s="8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26"/>
      <c r="AA146" s="270" t="s">
        <v>39</v>
      </c>
      <c r="AB146" s="249"/>
      <c r="AC146" s="250"/>
      <c r="AD146" s="251" t="s">
        <v>40</v>
      </c>
      <c r="AE146" s="247"/>
      <c r="AF146" s="252"/>
      <c r="AG146" s="102"/>
      <c r="AH146" s="186"/>
      <c r="AI146" s="186"/>
      <c r="AJ146" s="133"/>
      <c r="AK146" s="133"/>
      <c r="AL146" s="133"/>
      <c r="AM146" s="133"/>
      <c r="AN146" s="133"/>
      <c r="AO146" s="181"/>
      <c r="AP146" s="74"/>
      <c r="AQ146" s="64" t="s">
        <v>17</v>
      </c>
      <c r="AR146" s="187"/>
      <c r="AS146" s="135"/>
      <c r="AT146" s="135"/>
      <c r="AU146" s="135"/>
      <c r="AV146" s="135"/>
      <c r="AW146" s="127"/>
      <c r="AX146" s="127"/>
      <c r="AY146" s="133"/>
      <c r="AZ146" s="133"/>
      <c r="BA146" s="133"/>
      <c r="BB146" s="133"/>
      <c r="BC146" s="166"/>
      <c r="BD146" s="127"/>
      <c r="BE146" s="127"/>
      <c r="BF146" s="142"/>
      <c r="BG146" s="183"/>
      <c r="BH146" s="183"/>
      <c r="BI146" s="133"/>
      <c r="BJ146" s="127"/>
      <c r="BK146" s="127"/>
      <c r="BL146" s="135"/>
      <c r="BM146" s="135"/>
      <c r="BN146" s="135"/>
      <c r="BO146" s="135"/>
      <c r="BP146" s="14"/>
      <c r="BQ146" s="127"/>
      <c r="BR146" s="127"/>
      <c r="BS146" s="133"/>
      <c r="BT146" s="133"/>
      <c r="BU146" s="133"/>
      <c r="BV146" s="133"/>
      <c r="BW146" s="14"/>
      <c r="BX146" s="127"/>
      <c r="BY146" s="127"/>
      <c r="BZ146" s="133"/>
      <c r="CA146" s="133"/>
      <c r="CB146" s="133"/>
      <c r="CC146" s="133"/>
      <c r="CD146" s="13"/>
      <c r="CE146" s="127"/>
      <c r="CF146" s="127"/>
      <c r="CG146" s="135"/>
      <c r="CH146" s="135"/>
      <c r="CI146" s="135"/>
      <c r="CJ146" s="135"/>
      <c r="CK146" s="14"/>
      <c r="CL146" s="127"/>
      <c r="CM146" s="127"/>
      <c r="CN146" s="133"/>
      <c r="CO146" s="133"/>
      <c r="CP146" s="133"/>
      <c r="CQ146" s="133"/>
      <c r="CR146" s="14"/>
      <c r="CS146" s="127"/>
      <c r="CT146" s="127"/>
      <c r="CU146" s="133"/>
      <c r="CV146" s="133"/>
      <c r="CW146" s="133"/>
      <c r="CX146" s="133"/>
      <c r="CY146" s="14"/>
    </row>
    <row r="147" spans="1:103" ht="13.5" thickBot="1">
      <c r="A147" s="83"/>
      <c r="B147" s="83"/>
      <c r="C147" s="83"/>
      <c r="D147" s="85"/>
      <c r="E147" s="84"/>
      <c r="F147" s="86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26"/>
      <c r="AA147" s="271" t="s">
        <v>41</v>
      </c>
      <c r="AB147" s="253"/>
      <c r="AC147" s="254"/>
      <c r="AD147" s="158" t="s">
        <v>42</v>
      </c>
      <c r="AE147" s="117"/>
      <c r="AF147" s="255"/>
      <c r="AG147" s="14"/>
      <c r="AH147" s="186"/>
      <c r="AI147" s="186"/>
      <c r="AJ147" s="188"/>
      <c r="AK147" s="188"/>
      <c r="AL147" s="188"/>
      <c r="AM147" s="188"/>
      <c r="AN147" s="133"/>
      <c r="AO147" s="181"/>
      <c r="AP147" s="74"/>
      <c r="AQ147" s="65" t="s">
        <v>43</v>
      </c>
      <c r="AR147" s="66"/>
      <c r="AS147" s="135"/>
      <c r="AT147" s="135"/>
      <c r="AU147" s="135"/>
      <c r="AV147" s="135"/>
      <c r="AW147" s="127"/>
      <c r="AX147" s="127"/>
      <c r="AY147" s="133"/>
      <c r="AZ147" s="133"/>
      <c r="BA147" s="133"/>
      <c r="BB147" s="133"/>
      <c r="BC147" s="166"/>
      <c r="BD147" s="127"/>
      <c r="BE147" s="127"/>
      <c r="BF147" s="142"/>
      <c r="BG147" s="183"/>
      <c r="BH147" s="183"/>
      <c r="BI147" s="133"/>
      <c r="BJ147" s="127"/>
      <c r="BK147" s="127"/>
      <c r="BL147" s="135"/>
      <c r="BM147" s="135"/>
      <c r="BN147" s="135"/>
      <c r="BO147" s="135"/>
      <c r="BP147" s="14"/>
      <c r="BQ147" s="127"/>
      <c r="BR147" s="127"/>
      <c r="BS147" s="133"/>
      <c r="BT147" s="133"/>
      <c r="BU147" s="133"/>
      <c r="BV147" s="133"/>
      <c r="BW147" s="14"/>
      <c r="BX147" s="127"/>
      <c r="BY147" s="127"/>
      <c r="BZ147" s="133"/>
      <c r="CA147" s="133"/>
      <c r="CB147" s="133"/>
      <c r="CC147" s="133"/>
      <c r="CD147" s="13"/>
      <c r="CE147" s="127"/>
      <c r="CF147" s="127"/>
      <c r="CG147" s="135"/>
      <c r="CH147" s="135"/>
      <c r="CI147" s="135"/>
      <c r="CJ147" s="135"/>
      <c r="CK147" s="14"/>
      <c r="CL147" s="127"/>
      <c r="CM147" s="127"/>
      <c r="CN147" s="133"/>
      <c r="CO147" s="133"/>
      <c r="CP147" s="133"/>
      <c r="CQ147" s="133"/>
      <c r="CR147" s="14"/>
      <c r="CS147" s="127"/>
      <c r="CT147" s="127"/>
      <c r="CU147" s="133"/>
      <c r="CV147" s="133"/>
      <c r="CW147" s="133"/>
      <c r="CX147" s="133"/>
      <c r="CY147" s="14"/>
    </row>
    <row r="148" spans="1:103">
      <c r="A148" s="83"/>
      <c r="B148" s="83"/>
      <c r="C148" s="83"/>
      <c r="D148" s="85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26"/>
      <c r="AA148" s="271" t="s">
        <v>120</v>
      </c>
      <c r="AB148" s="253"/>
      <c r="AC148" s="254"/>
      <c r="AD148" s="158" t="s">
        <v>44</v>
      </c>
      <c r="AE148" s="117"/>
      <c r="AF148" s="255"/>
      <c r="AG148" s="14"/>
      <c r="AH148" s="186"/>
      <c r="AI148" s="188"/>
      <c r="AJ148" s="188"/>
      <c r="AK148" s="188"/>
      <c r="AL148" s="188"/>
      <c r="AM148" s="188"/>
      <c r="AP148" s="74"/>
      <c r="AQ148" s="67" t="s">
        <v>188</v>
      </c>
      <c r="AR148" s="68" t="s">
        <v>189</v>
      </c>
      <c r="AS148" s="135"/>
      <c r="AT148" s="135"/>
      <c r="AU148" s="135"/>
      <c r="AV148" s="135"/>
      <c r="AW148" s="127"/>
      <c r="AX148" s="127"/>
      <c r="AY148" s="133"/>
      <c r="AZ148" s="133"/>
      <c r="BA148" s="133"/>
      <c r="BB148" s="133"/>
      <c r="BC148" s="166"/>
      <c r="BD148" s="127"/>
      <c r="BE148" s="127"/>
      <c r="BF148" s="142"/>
      <c r="BG148" s="183"/>
      <c r="BH148" s="183"/>
      <c r="BI148" s="133"/>
      <c r="BJ148" s="127"/>
      <c r="BK148" s="127"/>
      <c r="BL148" s="135"/>
      <c r="BM148" s="135"/>
      <c r="BN148" s="135"/>
      <c r="BO148" s="135"/>
      <c r="BP148" s="14"/>
      <c r="BQ148" s="127"/>
      <c r="BR148" s="127"/>
      <c r="BS148" s="133"/>
      <c r="BT148" s="133"/>
      <c r="BU148" s="133"/>
      <c r="BV148" s="133"/>
      <c r="BW148" s="14"/>
      <c r="BX148" s="127"/>
      <c r="BY148" s="127"/>
      <c r="BZ148" s="133"/>
      <c r="CA148" s="133"/>
      <c r="CB148" s="133"/>
      <c r="CC148" s="133"/>
      <c r="CD148" s="13"/>
      <c r="CE148" s="127"/>
      <c r="CF148" s="127"/>
      <c r="CG148" s="135"/>
      <c r="CH148" s="135"/>
      <c r="CI148" s="135"/>
      <c r="CJ148" s="135"/>
      <c r="CK148" s="14"/>
      <c r="CL148" s="127"/>
      <c r="CM148" s="127"/>
      <c r="CN148" s="133"/>
      <c r="CO148" s="133"/>
      <c r="CP148" s="133"/>
      <c r="CQ148" s="133"/>
      <c r="CR148" s="14"/>
      <c r="CS148" s="127"/>
      <c r="CT148" s="127"/>
      <c r="CU148" s="133"/>
      <c r="CV148" s="133"/>
      <c r="CW148" s="133"/>
      <c r="CX148" s="133"/>
      <c r="CY148" s="14"/>
    </row>
    <row r="149" spans="1:103" ht="13.5" thickBot="1">
      <c r="A149" s="83"/>
      <c r="B149" s="83"/>
      <c r="C149" s="83"/>
      <c r="D149" s="83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26"/>
      <c r="AA149" s="271" t="s">
        <v>28</v>
      </c>
      <c r="AB149" s="197"/>
      <c r="AC149" s="254"/>
      <c r="AD149" s="158" t="s">
        <v>45</v>
      </c>
      <c r="AE149" s="117"/>
      <c r="AF149" s="255"/>
      <c r="AG149" s="177"/>
      <c r="AH149" s="189"/>
      <c r="AI149" s="190"/>
      <c r="AJ149" s="189"/>
      <c r="AK149" s="189"/>
      <c r="AL149" s="189"/>
      <c r="AM149" s="189"/>
      <c r="AP149" s="74"/>
      <c r="AQ149" s="69" t="str">
        <f>BN151</f>
        <v/>
      </c>
      <c r="AR149" s="70" t="str">
        <f>BO151</f>
        <v/>
      </c>
      <c r="AS149" s="135"/>
      <c r="AT149" s="135"/>
      <c r="AU149" s="135"/>
      <c r="AV149" s="135"/>
      <c r="AW149" s="127"/>
      <c r="AX149" s="127"/>
      <c r="AY149" s="133"/>
      <c r="AZ149" s="133"/>
      <c r="BA149" s="133"/>
      <c r="BB149" s="133"/>
      <c r="BC149" s="166"/>
      <c r="BD149" s="127"/>
      <c r="BE149" s="127"/>
      <c r="BF149" s="142"/>
      <c r="BG149" s="183"/>
      <c r="BH149" s="183"/>
      <c r="BI149" s="133"/>
      <c r="BJ149" s="127"/>
      <c r="BK149" s="127"/>
      <c r="BL149" s="135"/>
      <c r="BM149" s="135"/>
      <c r="BN149" s="135"/>
      <c r="BO149" s="135"/>
      <c r="BP149" s="14"/>
      <c r="BQ149" s="127"/>
      <c r="BR149" s="127"/>
      <c r="BS149" s="133"/>
      <c r="BT149" s="133"/>
      <c r="BU149" s="133"/>
      <c r="BV149" s="133"/>
      <c r="BW149" s="14"/>
      <c r="BX149" s="127"/>
      <c r="BY149" s="127"/>
      <c r="BZ149" s="133"/>
      <c r="CA149" s="133"/>
      <c r="CB149" s="133"/>
      <c r="CC149" s="133"/>
      <c r="CD149" s="13"/>
      <c r="CE149" s="127"/>
      <c r="CF149" s="127"/>
      <c r="CG149" s="135"/>
      <c r="CH149" s="135"/>
      <c r="CI149" s="135"/>
      <c r="CJ149" s="135"/>
      <c r="CK149" s="14"/>
      <c r="CL149" s="127"/>
      <c r="CM149" s="127"/>
      <c r="CN149" s="133"/>
      <c r="CO149" s="133"/>
      <c r="CP149" s="133"/>
      <c r="CQ149" s="133"/>
      <c r="CR149" s="14"/>
      <c r="CS149" s="127"/>
      <c r="CT149" s="127"/>
      <c r="CU149" s="133"/>
      <c r="CV149" s="133"/>
      <c r="CW149" s="133"/>
      <c r="CX149" s="133"/>
      <c r="CY149" s="14"/>
    </row>
    <row r="150" spans="1:103">
      <c r="A150" s="83"/>
      <c r="B150" s="87"/>
      <c r="C150" s="87"/>
      <c r="D150" s="87"/>
      <c r="E150" s="145"/>
      <c r="F150" s="145"/>
      <c r="G150" s="87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6"/>
      <c r="AA150" s="271" t="s">
        <v>46</v>
      </c>
      <c r="AB150" s="256"/>
      <c r="AC150" s="254"/>
      <c r="AD150" s="158" t="s">
        <v>47</v>
      </c>
      <c r="AE150" s="117"/>
      <c r="AF150" s="255"/>
      <c r="AG150" s="103"/>
      <c r="AH150" s="104"/>
      <c r="AI150" s="16"/>
      <c r="AJ150" s="71"/>
      <c r="AK150" s="71"/>
      <c r="AL150" s="71"/>
      <c r="AM150" s="71"/>
      <c r="AP150" s="454"/>
      <c r="AQ150" s="113" t="s">
        <v>14</v>
      </c>
      <c r="AR150" s="113" t="s">
        <v>13</v>
      </c>
      <c r="AS150" s="485" t="str">
        <f>AS$1</f>
        <v>R</v>
      </c>
      <c r="AT150" s="31" t="str">
        <f t="shared" ref="AT150:AV150" si="140">AT$1</f>
        <v>1Omy</v>
      </c>
      <c r="AU150" s="32" t="str">
        <f t="shared" si="140"/>
        <v>2U</v>
      </c>
      <c r="AV150" s="33" t="str">
        <f t="shared" si="140"/>
        <v>3Ama</v>
      </c>
      <c r="AW150" s="113" t="str">
        <f>AQ150</f>
        <v>Quantity</v>
      </c>
      <c r="AX150" s="113" t="str">
        <f>AR150</f>
        <v>Units</v>
      </c>
      <c r="AY150" s="485">
        <f>AJ145</f>
        <v>0</v>
      </c>
      <c r="AZ150" s="31">
        <f>AK145</f>
        <v>0</v>
      </c>
      <c r="BA150" s="32">
        <f>AL145</f>
        <v>0</v>
      </c>
      <c r="BB150" s="33">
        <f>AM145</f>
        <v>0</v>
      </c>
      <c r="BC150" s="166"/>
      <c r="BD150" s="34" t="s">
        <v>27</v>
      </c>
      <c r="BE150" s="34" t="s">
        <v>28</v>
      </c>
      <c r="BF150" s="35" t="s">
        <v>120</v>
      </c>
      <c r="BG150" s="72" t="s">
        <v>26</v>
      </c>
      <c r="BH150" s="72"/>
      <c r="BI150" s="36" t="s">
        <v>7</v>
      </c>
      <c r="BJ150" s="113" t="str">
        <f>$AQ150</f>
        <v>Quantity</v>
      </c>
      <c r="BK150" s="113" t="str">
        <f>$AR150</f>
        <v>Units</v>
      </c>
      <c r="BL150" s="485" t="str">
        <f>BL$1</f>
        <v>R</v>
      </c>
      <c r="BM150" s="31" t="str">
        <f t="shared" ref="BM150:BO150" si="141">BM$1</f>
        <v>1Omy</v>
      </c>
      <c r="BN150" s="32" t="str">
        <f t="shared" si="141"/>
        <v>2U</v>
      </c>
      <c r="BO150" s="33" t="str">
        <f t="shared" si="141"/>
        <v>3Ama</v>
      </c>
      <c r="BP150" s="191"/>
      <c r="BQ150" s="113" t="str">
        <f>$AQ150</f>
        <v>Quantity</v>
      </c>
      <c r="BR150" s="113" t="str">
        <f>$AR150</f>
        <v>Units</v>
      </c>
      <c r="BS150" s="485" t="str">
        <f>BS$1</f>
        <v>R</v>
      </c>
      <c r="BT150" s="31" t="str">
        <f t="shared" ref="BT150:BV150" si="142">BT$1</f>
        <v>1Omy</v>
      </c>
      <c r="BU150" s="32" t="str">
        <f t="shared" si="142"/>
        <v>2U</v>
      </c>
      <c r="BV150" s="33" t="str">
        <f t="shared" si="142"/>
        <v>3Ama</v>
      </c>
      <c r="BW150" s="191"/>
      <c r="BX150" s="113" t="str">
        <f>$AQ150</f>
        <v>Quantity</v>
      </c>
      <c r="BY150" s="113" t="str">
        <f>$AR150</f>
        <v>Units</v>
      </c>
      <c r="BZ150" s="485" t="str">
        <f>BZ$1</f>
        <v>1-R/U</v>
      </c>
      <c r="CA150" s="31" t="str">
        <f t="shared" ref="CA150:CC150" si="143">CA$1</f>
        <v>1-Omy/R</v>
      </c>
      <c r="CB150" s="32" t="str">
        <f t="shared" si="143"/>
        <v>1-Omy/U</v>
      </c>
      <c r="CC150" s="33" t="str">
        <f t="shared" si="143"/>
        <v>1-ROX/U</v>
      </c>
      <c r="CD150" s="191"/>
      <c r="CE150" s="113" t="str">
        <f>$AQ150</f>
        <v>Quantity</v>
      </c>
      <c r="CF150" s="113" t="str">
        <f>$AR150</f>
        <v>Units</v>
      </c>
      <c r="CG150" s="485" t="str">
        <f>CG$1</f>
        <v>R</v>
      </c>
      <c r="CH150" s="31" t="str">
        <f t="shared" ref="CH150:CJ150" si="144">CH$1</f>
        <v>1Omy</v>
      </c>
      <c r="CI150" s="32" t="str">
        <f t="shared" si="144"/>
        <v>2U</v>
      </c>
      <c r="CJ150" s="33" t="str">
        <f t="shared" si="144"/>
        <v>3Ama</v>
      </c>
      <c r="CK150" s="191"/>
      <c r="CL150" s="113" t="str">
        <f>$AQ150</f>
        <v>Quantity</v>
      </c>
      <c r="CM150" s="113" t="str">
        <f>$AR150</f>
        <v>Units</v>
      </c>
      <c r="CN150" s="485" t="str">
        <f>CN$1</f>
        <v>R</v>
      </c>
      <c r="CO150" s="31" t="str">
        <f t="shared" ref="CO150:CQ150" si="145">CO$1</f>
        <v>1Omy</v>
      </c>
      <c r="CP150" s="32" t="str">
        <f t="shared" si="145"/>
        <v>2U</v>
      </c>
      <c r="CQ150" s="33" t="str">
        <f t="shared" si="145"/>
        <v>3Ama</v>
      </c>
      <c r="CR150" s="191"/>
      <c r="CS150" s="113" t="str">
        <f>$AQ150</f>
        <v>Quantity</v>
      </c>
      <c r="CT150" s="113" t="str">
        <f>$AR150</f>
        <v>Units</v>
      </c>
      <c r="CU150" s="485" t="str">
        <f>CU$1</f>
        <v>1-R/U</v>
      </c>
      <c r="CV150" s="31" t="str">
        <f t="shared" ref="CV150:CX150" si="146">CV$1</f>
        <v>1-Omy/R</v>
      </c>
      <c r="CW150" s="32" t="str">
        <f t="shared" si="146"/>
        <v>1-Omy/U</v>
      </c>
      <c r="CX150" s="33" t="str">
        <f t="shared" si="146"/>
        <v>1-ROX/U</v>
      </c>
      <c r="CY150" s="14"/>
    </row>
    <row r="151" spans="1:103">
      <c r="A151" s="83"/>
      <c r="B151" s="83"/>
      <c r="C151" s="83"/>
      <c r="D151" s="83"/>
      <c r="E151" s="14"/>
      <c r="F151" s="14"/>
      <c r="G151" s="83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16"/>
      <c r="AA151" s="271" t="s">
        <v>48</v>
      </c>
      <c r="AB151" s="257"/>
      <c r="AC151" s="254"/>
      <c r="AD151" s="158" t="s">
        <v>49</v>
      </c>
      <c r="AE151" s="117"/>
      <c r="AF151" s="255"/>
      <c r="AG151" s="105"/>
      <c r="AH151" s="106"/>
      <c r="AI151" s="17"/>
      <c r="AJ151" s="8"/>
      <c r="AK151" s="8"/>
      <c r="AL151" s="8"/>
      <c r="AM151" s="8"/>
      <c r="AP151" s="455" t="str">
        <f>E142</f>
        <v/>
      </c>
      <c r="AQ151" s="488" t="s">
        <v>5</v>
      </c>
      <c r="AR151" s="488" t="s">
        <v>4</v>
      </c>
      <c r="AS151" s="21" t="str">
        <f>IF(ISNUMBER(AJ151),AJ151-($G143*AJ150+$G142),"")</f>
        <v/>
      </c>
      <c r="AT151" s="21" t="str">
        <f>IF(ISNUMBER(AK151),AK151-($G143*AK150+$G142),"")</f>
        <v/>
      </c>
      <c r="AU151" s="21" t="str">
        <f>IF(ISNUMBER(AL151),AL151-($G143*AL150+$G142),"")</f>
        <v/>
      </c>
      <c r="AV151" s="21" t="str">
        <f>IF(ISNUMBER(AM151),AM151-($G143*AM150+$G142),"")</f>
        <v/>
      </c>
      <c r="AW151" s="107">
        <f>$AH150</f>
        <v>0</v>
      </c>
      <c r="AX151" s="107">
        <f>$AI150</f>
        <v>0</v>
      </c>
      <c r="AY151" s="73" t="str">
        <f>IF(ISNUMBER(AJ150),AJ150,"")</f>
        <v/>
      </c>
      <c r="AZ151" s="73" t="str">
        <f>IF(ISNUMBER(AK150),AK150,"")</f>
        <v/>
      </c>
      <c r="BA151" s="73" t="str">
        <f t="shared" ref="BA151:BB151" si="147">IF(ISNUMBER(AL150),AL150,"")</f>
        <v/>
      </c>
      <c r="BB151" s="73" t="str">
        <f t="shared" si="147"/>
        <v/>
      </c>
      <c r="BC151" s="166"/>
      <c r="BD151" s="176" t="str">
        <f>$AA144</f>
        <v>•</v>
      </c>
      <c r="BE151" s="193">
        <f>$D142</f>
        <v>0</v>
      </c>
      <c r="BF151" s="124">
        <f>$B143</f>
        <v>0</v>
      </c>
      <c r="BG151" s="194" t="str">
        <f>$E142</f>
        <v/>
      </c>
      <c r="BH151" s="195"/>
      <c r="BI151" s="196" t="str">
        <f>IF(ISNUMBER($AB153),$AB153,"")</f>
        <v/>
      </c>
      <c r="BJ151" s="489" t="str">
        <f>AH2</f>
        <v>O2 flow per cells</v>
      </c>
      <c r="BK151" s="489" t="str">
        <f>AI2</f>
        <v>pmol/(s*Mill)</v>
      </c>
      <c r="BL151" s="7" t="str">
        <f>IF(ISNUMBER(AS151),AS151/AJ143,"")</f>
        <v/>
      </c>
      <c r="BM151" s="7" t="str">
        <f>IF(ISNUMBER(AT151),AT151/AK143,"")</f>
        <v/>
      </c>
      <c r="BN151" s="7" t="str">
        <f>IF(ISNUMBER(AU151),AU151/AL143,"")</f>
        <v/>
      </c>
      <c r="BO151" s="7" t="str">
        <f>IF(ISNUMBER(AV151),AV151/AM143,"")</f>
        <v/>
      </c>
      <c r="BP151" s="194" t="str">
        <f>$E142</f>
        <v/>
      </c>
      <c r="BQ151" s="6" t="s">
        <v>19</v>
      </c>
      <c r="BR151" s="6" t="s">
        <v>20</v>
      </c>
      <c r="BS151" s="5" t="str">
        <f>IF(ISNUMBER(BL151),BL151/$AQ149,"")</f>
        <v/>
      </c>
      <c r="BT151" s="5" t="str">
        <f>IF(ISNUMBER(BM151),BM151/$AQ149,"")</f>
        <v/>
      </c>
      <c r="BU151" s="5" t="str">
        <f>IF(ISNUMBER(BN151),BN151/$AQ149,"")</f>
        <v/>
      </c>
      <c r="BV151" s="5" t="str">
        <f>IF(ISNUMBER(BO151),BO151/$AQ149,"")</f>
        <v/>
      </c>
      <c r="BW151" s="194" t="str">
        <f>$E142</f>
        <v/>
      </c>
      <c r="BX151" s="6" t="s">
        <v>18</v>
      </c>
      <c r="BY151" s="6" t="s">
        <v>21</v>
      </c>
      <c r="BZ151" s="5" t="str">
        <f>IF(ISNUMBER(BN151),1-BL151/BN151,"")</f>
        <v/>
      </c>
      <c r="CA151" s="5" t="str">
        <f>IF(ISNUMBER(BM151),1-BM151/BL151,"")</f>
        <v/>
      </c>
      <c r="CB151" s="5" t="str">
        <f>IF(ISNUMBER(BM151),1-BM151/BN151,"")</f>
        <v/>
      </c>
      <c r="CC151" s="5" t="str">
        <f>IF(ISNUMBER(BN151),1-BO151/BN151,"")</f>
        <v/>
      </c>
      <c r="CD151" s="194" t="str">
        <f>$E142</f>
        <v/>
      </c>
      <c r="CE151" s="489" t="str">
        <f>AH3</f>
        <v>O2 flow per cells (mt: ROX-corr.)</v>
      </c>
      <c r="CF151" s="489" t="str">
        <f>AI2</f>
        <v>pmol/(s*Mill)</v>
      </c>
      <c r="CG151" s="7" t="str">
        <f>IF(ISNUMBER(BL151),BL151-$AR149,"")</f>
        <v/>
      </c>
      <c r="CH151" s="7" t="str">
        <f t="shared" ref="CH151:CJ151" si="148">IF(ISNUMBER(BM151),BM151-$AR149,"")</f>
        <v/>
      </c>
      <c r="CI151" s="7" t="str">
        <f t="shared" si="148"/>
        <v/>
      </c>
      <c r="CJ151" s="7" t="str">
        <f t="shared" si="148"/>
        <v/>
      </c>
      <c r="CK151" s="194" t="str">
        <f>$E142</f>
        <v/>
      </c>
      <c r="CL151" s="6" t="s">
        <v>3</v>
      </c>
      <c r="CM151" s="6" t="s">
        <v>1</v>
      </c>
      <c r="CN151" s="5" t="str">
        <f>IF(ISNUMBER(CG151),CG151/($AQ149-$AR149),"")</f>
        <v/>
      </c>
      <c r="CO151" s="5" t="str">
        <f t="shared" ref="CO151:CQ151" si="149">IF(ISNUMBER(CH151),CH151/($AQ149-$AR149),"")</f>
        <v/>
      </c>
      <c r="CP151" s="5" t="str">
        <f t="shared" si="149"/>
        <v/>
      </c>
      <c r="CQ151" s="5" t="str">
        <f t="shared" si="149"/>
        <v/>
      </c>
      <c r="CR151" s="194" t="str">
        <f>$E142</f>
        <v/>
      </c>
      <c r="CS151" s="6" t="s">
        <v>2</v>
      </c>
      <c r="CT151" s="6" t="s">
        <v>1</v>
      </c>
      <c r="CU151" s="5" t="str">
        <f>IF(ISNUMBER(CI151),1-CG151/CI151,"")</f>
        <v/>
      </c>
      <c r="CV151" s="5" t="str">
        <f>IF(ISNUMBER(CH151),1-CH151/CG151,"")</f>
        <v/>
      </c>
      <c r="CW151" s="5" t="str">
        <f>IF(ISNUMBER(CH151),1-CH151/CI151,"")</f>
        <v/>
      </c>
      <c r="CX151" s="5" t="str">
        <f>IF(ISNUMBER(CI151),1-CJ151/CI151,"")</f>
        <v/>
      </c>
      <c r="CY151" s="14"/>
    </row>
    <row r="152" spans="1:103">
      <c r="A152" s="83"/>
      <c r="B152" s="83"/>
      <c r="C152" s="83"/>
      <c r="D152" s="83"/>
      <c r="E152" s="83"/>
      <c r="F152" s="83"/>
      <c r="G152" s="83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26"/>
      <c r="AA152" s="272" t="s">
        <v>50</v>
      </c>
      <c r="AB152" s="258"/>
      <c r="AC152" s="259"/>
      <c r="AD152" s="158" t="s">
        <v>178</v>
      </c>
      <c r="AE152" s="256"/>
      <c r="AF152" s="255"/>
      <c r="AG152" s="274"/>
      <c r="AH152" s="275"/>
      <c r="AI152" s="275"/>
      <c r="AJ152" s="276"/>
      <c r="AK152" s="276"/>
      <c r="AL152" s="276"/>
      <c r="AM152" s="276"/>
      <c r="AN152" s="2"/>
      <c r="AO152" s="11"/>
      <c r="AP152" s="74"/>
      <c r="AQ152" s="75"/>
      <c r="AR152" s="75"/>
      <c r="AS152" s="3"/>
      <c r="AT152" s="3"/>
      <c r="AU152" s="3"/>
      <c r="AV152" s="3"/>
      <c r="AW152" s="4"/>
      <c r="AX152" s="4"/>
      <c r="AY152" s="2"/>
      <c r="AZ152" s="2"/>
      <c r="BA152" s="2"/>
      <c r="BB152" s="2"/>
      <c r="BC152" s="76"/>
      <c r="BD152" s="4"/>
      <c r="BE152" s="4"/>
      <c r="BF152" s="75"/>
      <c r="BG152" s="77"/>
      <c r="BH152" s="77"/>
      <c r="BI152" s="2"/>
      <c r="BJ152" s="4"/>
      <c r="BK152" s="4"/>
      <c r="BL152" s="3"/>
      <c r="BM152" s="3"/>
      <c r="BN152" s="3"/>
      <c r="BO152" s="3"/>
      <c r="BP152" s="14"/>
      <c r="BQ152" s="4"/>
      <c r="BR152" s="4"/>
      <c r="BS152" s="2"/>
      <c r="BT152" s="2"/>
      <c r="BU152" s="2"/>
      <c r="BV152" s="2"/>
      <c r="BW152" s="14"/>
      <c r="BX152" s="4"/>
      <c r="BY152" s="4"/>
      <c r="BZ152" s="2"/>
      <c r="CA152" s="2"/>
      <c r="CB152" s="2"/>
      <c r="CC152" s="2"/>
      <c r="CD152" s="13"/>
      <c r="CE152" s="4"/>
      <c r="CF152" s="4"/>
      <c r="CG152" s="3"/>
      <c r="CH152" s="3"/>
      <c r="CI152" s="3"/>
      <c r="CJ152" s="3"/>
      <c r="CK152" s="14"/>
      <c r="CL152" s="4"/>
      <c r="CM152" s="4"/>
      <c r="CN152" s="2"/>
      <c r="CO152" s="2"/>
      <c r="CP152" s="2"/>
      <c r="CQ152" s="2"/>
      <c r="CR152" s="14"/>
      <c r="CS152" s="4"/>
      <c r="CT152" s="4"/>
      <c r="CU152" s="2"/>
      <c r="CV152" s="2"/>
      <c r="CW152" s="2"/>
      <c r="CX152" s="2"/>
      <c r="CY152" s="14"/>
    </row>
    <row r="153" spans="1:103">
      <c r="A153" s="83"/>
      <c r="B153" s="83"/>
      <c r="C153" s="83"/>
      <c r="D153" s="83"/>
      <c r="E153" s="83"/>
      <c r="F153" s="83"/>
      <c r="G153" s="83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26"/>
      <c r="AA153" s="271" t="s">
        <v>51</v>
      </c>
      <c r="AB153" s="260"/>
      <c r="AC153" s="261"/>
      <c r="AD153" s="262" t="s">
        <v>52</v>
      </c>
      <c r="AE153" s="263">
        <v>-2</v>
      </c>
      <c r="AF153" s="255"/>
      <c r="AG153" s="274"/>
      <c r="AH153" s="274"/>
      <c r="AI153" s="274"/>
      <c r="AJ153" s="145"/>
      <c r="AK153" s="145"/>
      <c r="AL153" s="145"/>
      <c r="AM153" s="145"/>
      <c r="AN153" s="133"/>
      <c r="AO153" s="181"/>
      <c r="AP153" s="74"/>
      <c r="AQ153" s="142"/>
      <c r="AR153" s="142"/>
      <c r="AS153" s="135"/>
      <c r="AT153" s="135"/>
      <c r="AU153" s="135"/>
      <c r="AV153" s="135"/>
      <c r="AW153" s="127"/>
      <c r="AX153" s="127"/>
      <c r="AY153" s="133"/>
      <c r="AZ153" s="133"/>
      <c r="BA153" s="133"/>
      <c r="BB153" s="133"/>
      <c r="BC153" s="166"/>
      <c r="BD153" s="127"/>
      <c r="BE153" s="127"/>
      <c r="BF153" s="142"/>
      <c r="BG153" s="183"/>
      <c r="BH153" s="183"/>
      <c r="BI153" s="133"/>
      <c r="BJ153" s="127"/>
      <c r="BK153" s="127"/>
      <c r="BL153" s="135"/>
      <c r="BM153" s="135"/>
      <c r="BN153" s="135"/>
      <c r="BO153" s="135"/>
      <c r="BP153" s="14"/>
      <c r="BQ153" s="127"/>
      <c r="BR153" s="127"/>
      <c r="BS153" s="133"/>
      <c r="BT153" s="133"/>
      <c r="BU153" s="133"/>
      <c r="BV153" s="133"/>
      <c r="BW153" s="14"/>
      <c r="BX153" s="127"/>
      <c r="BY153" s="127"/>
      <c r="BZ153" s="133"/>
      <c r="CA153" s="133"/>
      <c r="CB153" s="133"/>
      <c r="CC153" s="133"/>
      <c r="CD153" s="13"/>
      <c r="CE153" s="127"/>
      <c r="CF153" s="127"/>
      <c r="CG153" s="135"/>
      <c r="CH153" s="135"/>
      <c r="CI153" s="135"/>
      <c r="CJ153" s="135"/>
      <c r="CK153" s="14"/>
      <c r="CL153" s="127"/>
      <c r="CM153" s="127"/>
      <c r="CN153" s="133"/>
      <c r="CO153" s="133"/>
      <c r="CP153" s="133"/>
      <c r="CQ153" s="133"/>
      <c r="CR153" s="14"/>
      <c r="CS153" s="127"/>
      <c r="CT153" s="127"/>
      <c r="CU153" s="133"/>
      <c r="CV153" s="133"/>
      <c r="CW153" s="133"/>
      <c r="CX153" s="133"/>
      <c r="CY153" s="14"/>
    </row>
    <row r="154" spans="1:103" ht="13.5" thickBot="1">
      <c r="A154" s="83"/>
      <c r="B154" s="83"/>
      <c r="C154" s="83"/>
      <c r="D154" s="83"/>
      <c r="E154" s="83"/>
      <c r="F154" s="83"/>
      <c r="G154" s="83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26"/>
      <c r="AA154" s="273" t="s">
        <v>53</v>
      </c>
      <c r="AB154" s="264">
        <v>2</v>
      </c>
      <c r="AC154" s="265" t="s">
        <v>54</v>
      </c>
      <c r="AD154" s="266" t="s">
        <v>55</v>
      </c>
      <c r="AE154" s="267">
        <v>2.5000000000000001E-2</v>
      </c>
      <c r="AF154" s="268"/>
      <c r="AG154" s="274"/>
      <c r="AH154" s="274"/>
      <c r="AI154" s="274"/>
      <c r="AJ154" s="145"/>
      <c r="AK154" s="145"/>
      <c r="AL154" s="145"/>
      <c r="AM154" s="145"/>
      <c r="AN154" s="133"/>
      <c r="AO154" s="181"/>
      <c r="AP154" s="74"/>
      <c r="AQ154" s="142"/>
      <c r="AR154" s="142"/>
      <c r="AS154" s="135"/>
      <c r="AT154" s="135"/>
      <c r="AU154" s="135"/>
      <c r="AV154" s="135"/>
      <c r="AW154" s="127"/>
      <c r="AX154" s="127"/>
      <c r="AY154" s="133"/>
      <c r="AZ154" s="133"/>
      <c r="BA154" s="133"/>
      <c r="BB154" s="133"/>
      <c r="BC154" s="166"/>
      <c r="BD154" s="127"/>
      <c r="BE154" s="127"/>
      <c r="BF154" s="142"/>
      <c r="BG154" s="183"/>
      <c r="BH154" s="183"/>
      <c r="BI154" s="133"/>
      <c r="BJ154" s="127"/>
      <c r="BK154" s="127"/>
      <c r="BL154" s="135"/>
      <c r="BM154" s="135"/>
      <c r="BN154" s="135"/>
      <c r="BO154" s="135"/>
      <c r="BP154" s="14"/>
      <c r="BQ154" s="127"/>
      <c r="BR154" s="127"/>
      <c r="BS154" s="133"/>
      <c r="BT154" s="133"/>
      <c r="BU154" s="133"/>
      <c r="BV154" s="133"/>
      <c r="BW154" s="14"/>
      <c r="BX154" s="127"/>
      <c r="BY154" s="127"/>
      <c r="BZ154" s="133"/>
      <c r="CA154" s="133"/>
      <c r="CB154" s="133"/>
      <c r="CC154" s="133"/>
      <c r="CD154" s="13"/>
      <c r="CE154" s="127"/>
      <c r="CF154" s="127"/>
      <c r="CG154" s="135"/>
      <c r="CH154" s="135"/>
      <c r="CI154" s="135"/>
      <c r="CJ154" s="135"/>
      <c r="CK154" s="14"/>
      <c r="CL154" s="127"/>
      <c r="CM154" s="127"/>
      <c r="CN154" s="133"/>
      <c r="CO154" s="133"/>
      <c r="CP154" s="133"/>
      <c r="CQ154" s="133"/>
      <c r="CR154" s="14"/>
      <c r="CS154" s="127"/>
      <c r="CT154" s="127"/>
      <c r="CU154" s="133"/>
      <c r="CV154" s="133"/>
      <c r="CW154" s="133"/>
      <c r="CX154" s="133"/>
      <c r="CY154" s="14"/>
    </row>
    <row r="155" spans="1:103">
      <c r="A155" s="83"/>
      <c r="B155" s="83"/>
      <c r="C155" s="83"/>
      <c r="D155" s="83"/>
      <c r="E155" s="83"/>
      <c r="F155" s="83"/>
      <c r="G155" s="83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26"/>
      <c r="AH155" s="127"/>
      <c r="AI155" s="127"/>
      <c r="AJ155" s="135"/>
      <c r="AK155" s="135"/>
      <c r="AL155" s="135"/>
      <c r="AM155" s="135"/>
      <c r="AN155" s="133"/>
      <c r="AO155" s="181"/>
      <c r="AP155" s="74"/>
      <c r="AQ155" s="142"/>
      <c r="AR155" s="142"/>
      <c r="AS155" s="135"/>
      <c r="AT155" s="135"/>
      <c r="AU155" s="135"/>
      <c r="AV155" s="135"/>
      <c r="AW155" s="127"/>
      <c r="AX155" s="127"/>
      <c r="AY155" s="133"/>
      <c r="AZ155" s="133"/>
      <c r="BA155" s="133"/>
      <c r="BB155" s="133"/>
      <c r="BC155" s="166"/>
      <c r="BD155" s="127"/>
      <c r="BE155" s="127"/>
      <c r="BF155" s="142"/>
      <c r="BG155" s="183"/>
      <c r="BH155" s="183"/>
      <c r="BI155" s="133"/>
      <c r="BJ155" s="127"/>
      <c r="BK155" s="127"/>
      <c r="BL155" s="135"/>
      <c r="BM155" s="135"/>
      <c r="BN155" s="135"/>
      <c r="BO155" s="135"/>
      <c r="BP155" s="14"/>
      <c r="BQ155" s="127"/>
      <c r="BR155" s="127"/>
      <c r="BS155" s="127"/>
      <c r="BT155" s="127"/>
      <c r="BU155" s="127"/>
      <c r="BV155" s="133"/>
      <c r="BW155" s="14"/>
      <c r="BX155" s="127"/>
      <c r="BY155" s="127"/>
      <c r="BZ155" s="133"/>
      <c r="CA155" s="133"/>
      <c r="CB155" s="133"/>
      <c r="CC155" s="133"/>
      <c r="CD155" s="13"/>
      <c r="CE155" s="127"/>
      <c r="CF155" s="127"/>
      <c r="CG155" s="135"/>
      <c r="CH155" s="135"/>
      <c r="CI155" s="135"/>
      <c r="CJ155" s="135"/>
      <c r="CK155" s="14"/>
      <c r="CL155" s="127"/>
      <c r="CM155" s="127"/>
      <c r="CN155" s="133"/>
      <c r="CO155" s="133"/>
      <c r="CP155" s="133"/>
      <c r="CQ155" s="133"/>
      <c r="CR155" s="14"/>
      <c r="CS155" s="127"/>
      <c r="CT155" s="127"/>
      <c r="CU155" s="133"/>
      <c r="CV155" s="133"/>
      <c r="CW155" s="133"/>
      <c r="CX155" s="133"/>
      <c r="CY155" s="14"/>
    </row>
    <row r="156" spans="1:103">
      <c r="A156" s="83"/>
      <c r="B156" s="83"/>
      <c r="C156" s="83"/>
      <c r="D156" s="83"/>
      <c r="E156" s="83"/>
      <c r="F156" s="83"/>
      <c r="G156" s="83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26"/>
      <c r="AH156" s="127"/>
      <c r="AI156" s="127"/>
      <c r="AJ156" s="135"/>
      <c r="AK156" s="135"/>
      <c r="AL156" s="135"/>
      <c r="AM156" s="135"/>
      <c r="AN156" s="133"/>
      <c r="AO156" s="181"/>
      <c r="AP156" s="74"/>
      <c r="AQ156" s="142"/>
      <c r="AR156" s="142"/>
      <c r="AS156" s="135"/>
      <c r="AT156" s="135"/>
      <c r="AU156" s="135"/>
      <c r="AV156" s="135"/>
      <c r="AW156" s="127"/>
      <c r="AX156" s="127"/>
      <c r="AY156" s="133"/>
      <c r="AZ156" s="133"/>
      <c r="BA156" s="133"/>
      <c r="BB156" s="133"/>
      <c r="BC156" s="166"/>
      <c r="BD156" s="127"/>
      <c r="BE156" s="127"/>
      <c r="BF156" s="142"/>
      <c r="BG156" s="183"/>
      <c r="BH156" s="183"/>
      <c r="BI156" s="133"/>
      <c r="BJ156" s="127"/>
      <c r="BK156" s="127"/>
      <c r="BL156" s="135"/>
      <c r="BM156" s="135"/>
      <c r="BN156" s="135"/>
      <c r="BO156" s="135"/>
      <c r="BP156" s="14"/>
      <c r="BQ156" s="127"/>
      <c r="BR156" s="127"/>
      <c r="BS156" s="127"/>
      <c r="BT156" s="127"/>
      <c r="BU156" s="127"/>
      <c r="BV156" s="133"/>
      <c r="BW156" s="14"/>
      <c r="BX156" s="127"/>
      <c r="BY156" s="127"/>
      <c r="BZ156" s="133"/>
      <c r="CA156" s="133"/>
      <c r="CB156" s="133"/>
      <c r="CC156" s="133"/>
      <c r="CD156" s="13"/>
      <c r="CE156" s="127"/>
      <c r="CF156" s="127"/>
      <c r="CG156" s="135"/>
      <c r="CH156" s="135"/>
      <c r="CI156" s="135"/>
      <c r="CJ156" s="135"/>
      <c r="CK156" s="14"/>
      <c r="CL156" s="127"/>
      <c r="CM156" s="127"/>
      <c r="CN156" s="133"/>
      <c r="CO156" s="133"/>
      <c r="CP156" s="133"/>
      <c r="CQ156" s="133"/>
      <c r="CR156" s="14"/>
      <c r="CS156" s="127"/>
      <c r="CT156" s="127"/>
      <c r="CU156" s="133"/>
      <c r="CV156" s="133"/>
      <c r="CW156" s="133"/>
      <c r="CX156" s="133"/>
      <c r="CY156" s="14"/>
    </row>
    <row r="157" spans="1:103">
      <c r="A157" s="83"/>
      <c r="B157" s="83"/>
      <c r="C157" s="83"/>
      <c r="D157" s="83"/>
      <c r="E157" s="83"/>
      <c r="F157" s="83"/>
      <c r="G157" s="83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AH157" s="127"/>
      <c r="AI157" s="127"/>
      <c r="AJ157" s="135"/>
      <c r="AK157" s="135"/>
      <c r="AL157" s="135"/>
      <c r="AM157" s="135"/>
      <c r="AN157" s="133"/>
      <c r="AO157" s="181"/>
      <c r="AP157" s="74"/>
      <c r="AQ157" s="142"/>
      <c r="AR157" s="142"/>
      <c r="AS157" s="135"/>
      <c r="AT157" s="135"/>
      <c r="AU157" s="135"/>
      <c r="AV157" s="135"/>
      <c r="AW157" s="127"/>
      <c r="AX157" s="127"/>
      <c r="AY157" s="133"/>
      <c r="AZ157" s="133"/>
      <c r="BA157" s="133"/>
      <c r="BB157" s="133"/>
      <c r="BC157" s="166"/>
      <c r="BD157" s="127"/>
      <c r="BE157" s="127"/>
      <c r="BF157" s="142"/>
      <c r="BG157" s="183"/>
      <c r="BH157" s="183"/>
      <c r="BI157" s="133"/>
      <c r="BJ157" s="127"/>
      <c r="BK157" s="127"/>
      <c r="BL157" s="135"/>
      <c r="BM157" s="135"/>
      <c r="BN157" s="135"/>
      <c r="BO157" s="135"/>
      <c r="BP157" s="14"/>
      <c r="BQ157" s="127"/>
      <c r="BR157" s="127"/>
      <c r="BS157" s="127"/>
      <c r="BT157" s="127"/>
      <c r="BU157" s="127"/>
      <c r="BV157" s="133"/>
      <c r="BW157" s="14"/>
      <c r="BX157" s="127"/>
      <c r="BY157" s="127"/>
      <c r="BZ157" s="133"/>
      <c r="CA157" s="133"/>
      <c r="CB157" s="133"/>
      <c r="CC157" s="133"/>
      <c r="CD157" s="13"/>
      <c r="CE157" s="127"/>
      <c r="CF157" s="127"/>
      <c r="CG157" s="135"/>
      <c r="CH157" s="135"/>
      <c r="CI157" s="135"/>
      <c r="CJ157" s="135"/>
      <c r="CK157" s="14"/>
      <c r="CL157" s="127"/>
      <c r="CM157" s="127"/>
      <c r="CN157" s="133"/>
      <c r="CO157" s="133"/>
      <c r="CP157" s="133"/>
      <c r="CQ157" s="133"/>
      <c r="CR157" s="14"/>
      <c r="CS157" s="127"/>
      <c r="CT157" s="127"/>
      <c r="CU157" s="133"/>
      <c r="CV157" s="133"/>
      <c r="CW157" s="133"/>
      <c r="CX157" s="133"/>
      <c r="CY157" s="14"/>
    </row>
    <row r="158" spans="1:103">
      <c r="A158" s="184"/>
      <c r="B158" s="133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26"/>
      <c r="AH158" s="127"/>
      <c r="AI158" s="127"/>
      <c r="AJ158" s="135"/>
      <c r="AK158" s="135"/>
      <c r="AL158" s="135"/>
      <c r="AM158" s="135"/>
      <c r="AN158" s="133"/>
      <c r="AO158" s="181"/>
      <c r="AP158" s="74"/>
      <c r="AQ158" s="142"/>
      <c r="AR158" s="142"/>
      <c r="AS158" s="26" t="str">
        <f>IF(ISNUMBER(AJ158),AJ158-($D151*AJ157+$E151),"")</f>
        <v/>
      </c>
      <c r="AT158" s="26" t="str">
        <f>IF(ISNUMBER(AK158),AK158-($D151*AK157+$E151),"")</f>
        <v/>
      </c>
      <c r="AU158" s="26"/>
      <c r="AV158" s="26" t="str">
        <f>IF(ISNUMBER(AM158),AM158-($D151*AM157+$E151),"")</f>
        <v/>
      </c>
      <c r="AW158" s="127"/>
      <c r="AX158" s="127"/>
      <c r="AY158" s="133"/>
      <c r="AZ158" s="133"/>
      <c r="BA158" s="133"/>
      <c r="BB158" s="133"/>
      <c r="BC158" s="166"/>
      <c r="BD158" s="127"/>
      <c r="BE158" s="127"/>
      <c r="BF158" s="142"/>
      <c r="BG158" s="183"/>
      <c r="BH158" s="183"/>
      <c r="BI158" s="133"/>
      <c r="BJ158" s="127"/>
      <c r="BK158" s="127"/>
      <c r="BL158" s="78" t="str">
        <f>IF(ISNUMBER(AS158),AS158/AJ150,"")</f>
        <v/>
      </c>
      <c r="BM158" s="78" t="str">
        <f>IF(ISNUMBER(AT158),AT158/AK150,"")</f>
        <v/>
      </c>
      <c r="BN158" s="78"/>
      <c r="BO158" s="78" t="str">
        <f>IF(ISNUMBER(AV158),AV158/AM150,"")</f>
        <v/>
      </c>
      <c r="BP158" s="117"/>
      <c r="BQ158" s="141"/>
      <c r="BR158" s="127"/>
      <c r="BS158" s="127"/>
      <c r="BT158" s="127"/>
      <c r="BU158" s="127"/>
      <c r="BV158" s="24"/>
      <c r="BW158" s="117"/>
      <c r="BX158" s="141"/>
      <c r="BY158" s="141"/>
      <c r="BZ158" s="27" t="s">
        <v>0</v>
      </c>
      <c r="CA158" s="24" t="str">
        <f>IF(ISNUMBER(BL158),1-BL158/BM158,"")</f>
        <v/>
      </c>
      <c r="CB158" s="24"/>
      <c r="CC158" s="24"/>
      <c r="CD158" s="197"/>
      <c r="CE158" s="141"/>
      <c r="CF158" s="141"/>
      <c r="CG158" s="147"/>
      <c r="CH158" s="147"/>
      <c r="CI158" s="147"/>
      <c r="CJ158" s="147"/>
      <c r="CK158" s="117"/>
      <c r="CL158" s="141"/>
      <c r="CM158" s="141"/>
      <c r="CN158" s="134"/>
      <c r="CO158" s="134"/>
      <c r="CP158" s="134"/>
      <c r="CQ158" s="134"/>
      <c r="CR158" s="117"/>
      <c r="CS158" s="141"/>
      <c r="CT158" s="141"/>
      <c r="CU158" s="134"/>
      <c r="CV158" s="134"/>
      <c r="CW158" s="134"/>
      <c r="CX158" s="134"/>
      <c r="CY158" s="117"/>
    </row>
    <row r="159" spans="1:103">
      <c r="A159" s="184"/>
      <c r="B159" s="133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26"/>
      <c r="AH159" s="127"/>
      <c r="AI159" s="127"/>
      <c r="AJ159" s="135"/>
      <c r="AK159" s="135"/>
      <c r="AL159" s="135"/>
      <c r="AM159" s="135"/>
      <c r="AN159" s="133"/>
      <c r="AO159" s="181"/>
      <c r="AP159" s="74"/>
      <c r="AQ159" s="142"/>
      <c r="AR159" s="142"/>
      <c r="AS159" s="147"/>
      <c r="AT159" s="147"/>
      <c r="AU159" s="147"/>
      <c r="AV159" s="147"/>
      <c r="AW159" s="127"/>
      <c r="AX159" s="127"/>
      <c r="AY159" s="133"/>
      <c r="AZ159" s="133"/>
      <c r="BA159" s="133"/>
      <c r="BB159" s="133"/>
      <c r="BC159" s="166"/>
      <c r="BD159" s="127"/>
      <c r="BE159" s="127"/>
      <c r="BF159" s="142"/>
      <c r="BG159" s="183"/>
      <c r="BH159" s="183"/>
      <c r="BI159" s="133"/>
      <c r="BJ159" s="127"/>
      <c r="BK159" s="127"/>
      <c r="BL159" s="147"/>
      <c r="BM159" s="147"/>
      <c r="BN159" s="147"/>
      <c r="BO159" s="147"/>
      <c r="BP159" s="117"/>
      <c r="BQ159" s="141"/>
      <c r="BR159" s="127"/>
      <c r="BS159" s="127"/>
      <c r="BT159" s="127"/>
      <c r="BU159" s="127"/>
      <c r="BV159" s="134"/>
      <c r="BW159" s="117"/>
      <c r="BX159" s="141"/>
      <c r="BY159" s="141"/>
      <c r="BZ159" s="134"/>
      <c r="CA159" s="134"/>
      <c r="CB159" s="134"/>
      <c r="CC159" s="134"/>
      <c r="CD159" s="197"/>
      <c r="CE159" s="141"/>
      <c r="CF159" s="141"/>
      <c r="CG159" s="147"/>
      <c r="CH159" s="147"/>
      <c r="CI159" s="147"/>
      <c r="CJ159" s="147"/>
      <c r="CK159" s="117"/>
      <c r="CL159" s="141"/>
      <c r="CM159" s="141"/>
      <c r="CN159" s="134"/>
      <c r="CO159" s="134"/>
      <c r="CP159" s="134"/>
      <c r="CQ159" s="134"/>
      <c r="CR159" s="117"/>
      <c r="CS159" s="141"/>
      <c r="CT159" s="141"/>
      <c r="CU159" s="134"/>
      <c r="CV159" s="134"/>
      <c r="CW159" s="134"/>
      <c r="CX159" s="134"/>
      <c r="CY159" s="117"/>
    </row>
    <row r="160" spans="1:103" ht="13.5" thickBot="1">
      <c r="A160" s="460" t="s">
        <v>68</v>
      </c>
      <c r="B160" s="198" t="str">
        <f>$G$22</f>
        <v>DatLab 7 Template 16-08-02</v>
      </c>
      <c r="C160" s="199"/>
      <c r="D160" s="199"/>
      <c r="E160" s="199"/>
      <c r="F160" s="199"/>
      <c r="G160" s="199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1"/>
      <c r="AA160" s="202"/>
      <c r="AB160" s="202"/>
      <c r="AC160" s="202"/>
      <c r="AD160" s="202"/>
      <c r="AE160" s="202"/>
      <c r="AF160" s="202"/>
      <c r="AG160" s="202"/>
      <c r="AH160" s="12" t="str">
        <f>$B160</f>
        <v>DatLab 7 Template 16-08-02</v>
      </c>
      <c r="AI160" s="161"/>
      <c r="AJ160" s="203"/>
      <c r="AK160" s="203"/>
      <c r="AL160" s="203"/>
      <c r="AM160" s="203"/>
      <c r="AN160" s="204"/>
      <c r="AO160" s="205"/>
      <c r="AP160" s="206"/>
      <c r="AQ160" s="79" t="str">
        <f>$B160</f>
        <v>DatLab 7 Template 16-08-02</v>
      </c>
      <c r="AR160" s="161"/>
      <c r="AS160" s="203"/>
      <c r="AT160" s="203"/>
      <c r="AU160" s="203"/>
      <c r="AV160" s="203"/>
      <c r="AW160" s="161"/>
      <c r="AX160" s="161"/>
      <c r="AY160" s="204"/>
      <c r="AZ160" s="204"/>
      <c r="BA160" s="204"/>
      <c r="BB160" s="204"/>
      <c r="BC160" s="207"/>
      <c r="BD160" s="161"/>
      <c r="BE160" s="161"/>
      <c r="BF160" s="61"/>
      <c r="BG160" s="208"/>
      <c r="BH160" s="208"/>
      <c r="BI160" s="204"/>
      <c r="BJ160" s="79" t="str">
        <f>$B160</f>
        <v>DatLab 7 Template 16-08-02</v>
      </c>
      <c r="BK160" s="161"/>
      <c r="BL160" s="203"/>
      <c r="BM160" s="203"/>
      <c r="BN160" s="203"/>
      <c r="BO160" s="203"/>
      <c r="BP160" s="209"/>
      <c r="BQ160" s="79" t="str">
        <f>$B160</f>
        <v>DatLab 7 Template 16-08-02</v>
      </c>
      <c r="BR160" s="200"/>
      <c r="BS160" s="200"/>
      <c r="BT160" s="200"/>
      <c r="BU160" s="200"/>
      <c r="BV160" s="204"/>
      <c r="BW160" s="209"/>
      <c r="BX160" s="79" t="str">
        <f>$B160</f>
        <v>DatLab 7 Template 16-08-02</v>
      </c>
      <c r="BY160" s="161"/>
      <c r="BZ160" s="204"/>
      <c r="CA160" s="204"/>
      <c r="CB160" s="204"/>
      <c r="CC160" s="204"/>
      <c r="CD160" s="210"/>
      <c r="CE160" s="79" t="str">
        <f>$B160</f>
        <v>DatLab 7 Template 16-08-02</v>
      </c>
      <c r="CF160" s="161"/>
      <c r="CG160" s="203"/>
      <c r="CH160" s="203"/>
      <c r="CI160" s="203"/>
      <c r="CJ160" s="203"/>
      <c r="CK160" s="209"/>
      <c r="CL160" s="79" t="str">
        <f>$B160</f>
        <v>DatLab 7 Template 16-08-02</v>
      </c>
      <c r="CM160" s="161"/>
      <c r="CN160" s="204"/>
      <c r="CO160" s="204"/>
      <c r="CP160" s="204"/>
      <c r="CQ160" s="204"/>
      <c r="CR160" s="209"/>
      <c r="CS160" s="79" t="str">
        <f>$B160</f>
        <v>DatLab 7 Template 16-08-02</v>
      </c>
      <c r="CT160" s="161"/>
      <c r="CU160" s="204"/>
      <c r="CV160" s="204"/>
      <c r="CW160" s="204"/>
      <c r="CX160" s="204"/>
      <c r="CY160" s="209"/>
    </row>
    <row r="161" spans="1:104">
      <c r="A161" s="331" t="s">
        <v>110</v>
      </c>
      <c r="B161" s="285" t="str">
        <f>AA164</f>
        <v>•</v>
      </c>
      <c r="C161" s="277"/>
      <c r="D161" s="30"/>
      <c r="F161" s="55" t="s">
        <v>16</v>
      </c>
      <c r="G161" s="56">
        <f>AC165</f>
        <v>0</v>
      </c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425"/>
      <c r="AC161" s="110"/>
      <c r="AD161" s="110"/>
      <c r="AE161" s="110"/>
      <c r="AF161" s="110"/>
      <c r="AG161" s="110"/>
      <c r="AH161" s="110"/>
      <c r="AI161" s="180" t="s">
        <v>65</v>
      </c>
      <c r="AJ161" s="485" t="str">
        <f>AJ$1</f>
        <v>R</v>
      </c>
      <c r="AK161" s="31" t="str">
        <f t="shared" ref="AK161:AM161" si="150">AK$1</f>
        <v>1Omy</v>
      </c>
      <c r="AL161" s="32" t="str">
        <f t="shared" si="150"/>
        <v>2U</v>
      </c>
      <c r="AM161" s="33" t="str">
        <f t="shared" si="150"/>
        <v>3Ama</v>
      </c>
      <c r="AN161" s="133"/>
      <c r="AO161" s="181"/>
      <c r="AP161" s="74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8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3"/>
      <c r="BR161" s="143"/>
      <c r="BS161" s="143"/>
      <c r="BT161" s="143"/>
      <c r="BU161" s="143"/>
      <c r="BV161" s="143"/>
      <c r="BW161" s="14"/>
      <c r="BY161" s="143"/>
      <c r="BZ161" s="143"/>
      <c r="CA161" s="143"/>
      <c r="CB161" s="143"/>
      <c r="CC161" s="143"/>
      <c r="CD161" s="13"/>
      <c r="CF161" s="143"/>
      <c r="CG161" s="143"/>
      <c r="CH161" s="143"/>
      <c r="CI161" s="143"/>
      <c r="CJ161" s="143"/>
      <c r="CK161" s="13"/>
      <c r="CM161" s="143"/>
      <c r="CN161" s="143"/>
      <c r="CO161" s="143"/>
      <c r="CP161" s="143"/>
      <c r="CQ161" s="143"/>
      <c r="CR161" s="13"/>
      <c r="CT161" s="143"/>
      <c r="CU161" s="143"/>
      <c r="CV161" s="143"/>
      <c r="CW161" s="143"/>
      <c r="CX161" s="143"/>
      <c r="CY161" s="13"/>
    </row>
    <row r="162" spans="1:104">
      <c r="A162" s="452" t="str">
        <f>E162</f>
        <v/>
      </c>
      <c r="B162" s="286" t="s">
        <v>26</v>
      </c>
      <c r="C162" s="88">
        <f>AB167</f>
        <v>0</v>
      </c>
      <c r="D162" s="88">
        <f>AB169</f>
        <v>0</v>
      </c>
      <c r="E162" s="278" t="str">
        <f>IF(ISNUMBER(AB170),AB170+0.01*AB171,"")</f>
        <v/>
      </c>
      <c r="F162" s="279" t="s">
        <v>10</v>
      </c>
      <c r="G162" s="98">
        <f>AE173</f>
        <v>-2</v>
      </c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240" t="str">
        <f>$E162</f>
        <v/>
      </c>
      <c r="AA162" s="176"/>
      <c r="AB162" s="176"/>
      <c r="AC162" s="176"/>
      <c r="AD162" s="176"/>
      <c r="AE162" s="176"/>
      <c r="AF162" s="176"/>
      <c r="AG162" s="176"/>
      <c r="AH162" s="57" t="s">
        <v>215</v>
      </c>
      <c r="AI162" s="58" t="s">
        <v>12</v>
      </c>
      <c r="AJ162" s="182">
        <f>AJ166</f>
        <v>0</v>
      </c>
      <c r="AK162" s="182">
        <f t="shared" ref="AK162:AM162" si="151">AK166</f>
        <v>0</v>
      </c>
      <c r="AL162" s="182">
        <f t="shared" si="151"/>
        <v>0</v>
      </c>
      <c r="AM162" s="182">
        <f t="shared" si="151"/>
        <v>0</v>
      </c>
      <c r="AN162" s="133"/>
      <c r="AO162" s="181"/>
      <c r="AP162" s="74"/>
      <c r="AQ162" s="142"/>
      <c r="AR162" s="142"/>
      <c r="AS162" s="135"/>
      <c r="AT162" s="135"/>
      <c r="AU162" s="135"/>
      <c r="AV162" s="135"/>
      <c r="AW162" s="127"/>
      <c r="AX162" s="127"/>
      <c r="AY162" s="133"/>
      <c r="AZ162" s="133"/>
      <c r="BA162" s="133"/>
      <c r="BB162" s="133"/>
      <c r="BC162" s="166"/>
      <c r="BD162" s="127"/>
      <c r="BE162" s="127"/>
      <c r="BF162" s="142"/>
      <c r="BG162" s="183"/>
      <c r="BH162" s="183"/>
      <c r="BI162" s="133"/>
      <c r="BJ162" s="127"/>
      <c r="BK162" s="127"/>
      <c r="BL162" s="135"/>
      <c r="BM162" s="135"/>
      <c r="BN162" s="135"/>
      <c r="BO162" s="135"/>
      <c r="BP162" s="14"/>
      <c r="BQ162" s="127"/>
      <c r="BR162" s="127"/>
      <c r="BS162" s="133"/>
      <c r="BT162" s="133"/>
      <c r="BU162" s="133"/>
      <c r="BV162" s="133"/>
      <c r="BW162" s="14"/>
      <c r="BX162" s="127"/>
      <c r="BY162" s="127"/>
      <c r="BZ162" s="133"/>
      <c r="CA162" s="133"/>
      <c r="CB162" s="133"/>
      <c r="CC162" s="133"/>
      <c r="CD162" s="13"/>
      <c r="CE162" s="127"/>
      <c r="CF162" s="127"/>
      <c r="CG162" s="135"/>
      <c r="CH162" s="135"/>
      <c r="CI162" s="135"/>
      <c r="CJ162" s="135"/>
      <c r="CK162" s="14"/>
      <c r="CL162" s="127"/>
      <c r="CM162" s="127"/>
      <c r="CN162" s="133"/>
      <c r="CO162" s="133"/>
      <c r="CP162" s="133"/>
      <c r="CQ162" s="133"/>
      <c r="CR162" s="14"/>
      <c r="CS162" s="127"/>
      <c r="CT162" s="127"/>
      <c r="CU162" s="133"/>
      <c r="CV162" s="133"/>
      <c r="CW162" s="133"/>
      <c r="CX162" s="133"/>
      <c r="CY162" s="14"/>
    </row>
    <row r="163" spans="1:104" ht="13.5" thickBot="1">
      <c r="A163" s="457" t="s">
        <v>84</v>
      </c>
      <c r="B163" s="280">
        <f>AB168</f>
        <v>0</v>
      </c>
      <c r="C163" s="281" t="s">
        <v>35</v>
      </c>
      <c r="D163" s="281" t="s">
        <v>181</v>
      </c>
      <c r="E163" s="22">
        <f>E164/G164</f>
        <v>0</v>
      </c>
      <c r="F163" s="279" t="s">
        <v>11</v>
      </c>
      <c r="G163" s="99">
        <f>AE174</f>
        <v>2.5000000000000001E-2</v>
      </c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463" t="s">
        <v>80</v>
      </c>
      <c r="AA163" s="133" t="s">
        <v>83</v>
      </c>
      <c r="AB163" s="51"/>
      <c r="AC163" s="110" t="str">
        <f>$G$3</f>
        <v>DatLab 7</v>
      </c>
      <c r="AD163" s="51"/>
      <c r="AE163" s="51"/>
      <c r="AF163" s="96"/>
      <c r="AG163" s="51"/>
      <c r="AH163" s="59" t="s">
        <v>8</v>
      </c>
      <c r="AI163" s="59" t="s">
        <v>183</v>
      </c>
      <c r="AJ163" s="60">
        <f>$E163-($E163*AJ162/1000)/2</f>
        <v>0</v>
      </c>
      <c r="AK163" s="60">
        <f>$E163-($E163*(SUM(AJ162:AK162))/1000)/2</f>
        <v>0</v>
      </c>
      <c r="AL163" s="60">
        <f>$E163-($E163*(SUM(AJ162:AL162))/1000)/2</f>
        <v>0</v>
      </c>
      <c r="AM163" s="60">
        <f>$E163-($E163*(SUM(AJ162:AM162))/1000)/2</f>
        <v>0</v>
      </c>
      <c r="AN163" s="133"/>
      <c r="AO163" s="181"/>
      <c r="AP163" s="74"/>
      <c r="AQ163" s="142"/>
      <c r="AR163" s="142"/>
      <c r="AS163" s="135"/>
      <c r="AT163" s="135"/>
      <c r="AU163" s="135"/>
      <c r="AV163" s="135"/>
      <c r="AW163" s="127"/>
      <c r="AX163" s="127"/>
      <c r="AY163" s="133"/>
      <c r="AZ163" s="133"/>
      <c r="BA163" s="133"/>
      <c r="BB163" s="133"/>
      <c r="BC163" s="166"/>
      <c r="BD163" s="127"/>
      <c r="BE163" s="127"/>
      <c r="BF163" s="142"/>
      <c r="BG163" s="183"/>
      <c r="BH163" s="183"/>
      <c r="BI163" s="133"/>
      <c r="BJ163" s="127"/>
      <c r="BK163" s="127"/>
      <c r="BL163" s="135"/>
      <c r="BM163" s="135"/>
      <c r="BN163" s="135"/>
      <c r="BO163" s="135"/>
      <c r="BP163" s="14"/>
      <c r="BQ163" s="127"/>
      <c r="BR163" s="127"/>
      <c r="BS163" s="133"/>
      <c r="BT163" s="133"/>
      <c r="BU163" s="133"/>
      <c r="BV163" s="133"/>
      <c r="BW163" s="14"/>
      <c r="BX163" s="127"/>
      <c r="BY163" s="127"/>
      <c r="BZ163" s="133"/>
      <c r="CA163" s="133"/>
      <c r="CB163" s="133"/>
      <c r="CC163" s="133"/>
      <c r="CD163" s="13"/>
      <c r="CE163" s="127"/>
      <c r="CF163" s="127"/>
      <c r="CG163" s="135"/>
      <c r="CH163" s="135"/>
      <c r="CI163" s="135"/>
      <c r="CJ163" s="135"/>
      <c r="CK163" s="14"/>
      <c r="CL163" s="127"/>
      <c r="CM163" s="127"/>
      <c r="CN163" s="133"/>
      <c r="CO163" s="133"/>
      <c r="CP163" s="133"/>
      <c r="CQ163" s="133"/>
      <c r="CR163" s="14"/>
      <c r="CS163" s="127"/>
      <c r="CT163" s="127"/>
      <c r="CU163" s="133"/>
      <c r="CV163" s="133"/>
      <c r="CW163" s="133"/>
      <c r="CX163" s="133"/>
      <c r="CY163" s="14"/>
      <c r="CZ163" s="10" t="s">
        <v>9</v>
      </c>
    </row>
    <row r="164" spans="1:104" ht="14.25" thickTop="1" thickBot="1">
      <c r="A164" s="184"/>
      <c r="B164" s="282">
        <f>AB166</f>
        <v>0</v>
      </c>
      <c r="C164" s="283" t="s">
        <v>7</v>
      </c>
      <c r="D164" s="283" t="s">
        <v>182</v>
      </c>
      <c r="E164" s="100">
        <f>AB173</f>
        <v>0</v>
      </c>
      <c r="F164" s="284" t="s">
        <v>36</v>
      </c>
      <c r="G164" s="62">
        <f>AB174</f>
        <v>2</v>
      </c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241" t="s">
        <v>33</v>
      </c>
      <c r="AA164" s="211" t="s">
        <v>177</v>
      </c>
      <c r="AB164" s="242"/>
      <c r="AC164" s="242"/>
      <c r="AD164" s="242"/>
      <c r="AE164" s="242"/>
      <c r="AF164" s="243"/>
      <c r="AG164" s="117"/>
      <c r="AH164" s="117"/>
      <c r="AI164" s="117"/>
      <c r="AJ164" s="117"/>
      <c r="AK164" s="117"/>
      <c r="AL164" s="117"/>
      <c r="AM164" s="117"/>
      <c r="AP164" s="74"/>
      <c r="AS164" s="135"/>
      <c r="AT164" s="135"/>
      <c r="AU164" s="135"/>
      <c r="AV164" s="135"/>
      <c r="BC164" s="166"/>
      <c r="BD164" s="127"/>
      <c r="BE164" s="127"/>
      <c r="BF164" s="142"/>
      <c r="BG164" s="183"/>
      <c r="BH164" s="183"/>
      <c r="BI164" s="133"/>
      <c r="BJ164" s="127"/>
      <c r="BK164" s="127"/>
      <c r="BL164" s="135"/>
      <c r="BM164" s="135"/>
      <c r="BN164" s="135"/>
      <c r="BO164" s="135"/>
      <c r="BP164" s="14"/>
      <c r="BQ164" s="127"/>
      <c r="BR164" s="127"/>
      <c r="BS164" s="133"/>
      <c r="BT164" s="133"/>
      <c r="BU164" s="133"/>
      <c r="BV164" s="133"/>
      <c r="BW164" s="14"/>
      <c r="BX164" s="127"/>
      <c r="BY164" s="127"/>
      <c r="BZ164" s="133"/>
      <c r="CA164" s="133"/>
      <c r="CB164" s="133"/>
      <c r="CC164" s="133"/>
      <c r="CD164" s="13"/>
      <c r="CE164" s="127"/>
      <c r="CF164" s="127"/>
      <c r="CG164" s="135"/>
      <c r="CH164" s="135"/>
      <c r="CI164" s="135"/>
      <c r="CJ164" s="135"/>
      <c r="CK164" s="14"/>
      <c r="CL164" s="127"/>
      <c r="CM164" s="127"/>
      <c r="CN164" s="133"/>
      <c r="CO164" s="133"/>
      <c r="CP164" s="133"/>
      <c r="CQ164" s="133"/>
      <c r="CR164" s="14"/>
      <c r="CS164" s="127"/>
      <c r="CT164" s="127"/>
      <c r="CU164" s="133"/>
      <c r="CV164" s="133"/>
      <c r="CW164" s="133"/>
      <c r="CX164" s="133"/>
      <c r="CY164" s="14"/>
      <c r="CZ164" s="101" t="s">
        <v>66</v>
      </c>
    </row>
    <row r="165" spans="1:104" ht="13.5" thickBot="1">
      <c r="A165" s="83" t="s">
        <v>69</v>
      </c>
      <c r="B165" s="63"/>
      <c r="C165" s="134"/>
      <c r="D165" s="41"/>
      <c r="E165" s="41"/>
      <c r="F165" s="469" t="s">
        <v>166</v>
      </c>
      <c r="G165" s="469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16"/>
      <c r="AA165" s="269"/>
      <c r="AB165" s="244" t="s">
        <v>56</v>
      </c>
      <c r="AC165" s="245"/>
      <c r="AD165" s="246" t="s">
        <v>37</v>
      </c>
      <c r="AE165" s="247" t="s">
        <v>38</v>
      </c>
      <c r="AF165" s="248"/>
      <c r="AG165" s="102"/>
      <c r="AH165" s="15"/>
      <c r="AI165" s="15"/>
      <c r="AJ165" s="485"/>
      <c r="AK165" s="31"/>
      <c r="AL165" s="32"/>
      <c r="AM165" s="33"/>
      <c r="AN165" s="133"/>
      <c r="AO165" s="181"/>
      <c r="AP165" s="74"/>
      <c r="AS165" s="135"/>
      <c r="AT165" s="135"/>
      <c r="AU165" s="135"/>
      <c r="AV165" s="135"/>
      <c r="AW165" s="127"/>
      <c r="AX165" s="127"/>
      <c r="AY165" s="133"/>
      <c r="AZ165" s="133"/>
      <c r="BA165" s="133"/>
      <c r="BB165" s="133"/>
      <c r="BC165" s="166"/>
      <c r="BD165" s="127"/>
      <c r="BE165" s="127"/>
      <c r="BF165" s="142"/>
      <c r="BG165" s="183"/>
      <c r="BH165" s="183"/>
      <c r="BI165" s="133"/>
      <c r="BJ165" s="127"/>
      <c r="BK165" s="127"/>
      <c r="BL165" s="135"/>
      <c r="BM165" s="135"/>
      <c r="BN165" s="135"/>
      <c r="BO165" s="135"/>
      <c r="BP165" s="14"/>
      <c r="BQ165" s="127"/>
      <c r="BR165" s="127"/>
      <c r="BS165" s="133"/>
      <c r="BT165" s="133"/>
      <c r="BU165" s="133"/>
      <c r="BV165" s="133"/>
      <c r="BW165" s="14"/>
      <c r="BX165" s="127"/>
      <c r="BY165" s="127"/>
      <c r="BZ165" s="133"/>
      <c r="CA165" s="133"/>
      <c r="CB165" s="133"/>
      <c r="CC165" s="133"/>
      <c r="CD165" s="13"/>
      <c r="CE165" s="127"/>
      <c r="CF165" s="127"/>
      <c r="CG165" s="135"/>
      <c r="CH165" s="135"/>
      <c r="CI165" s="135"/>
      <c r="CJ165" s="135"/>
      <c r="CK165" s="14"/>
      <c r="CL165" s="127"/>
      <c r="CM165" s="127"/>
      <c r="CN165" s="133"/>
      <c r="CO165" s="133"/>
      <c r="CP165" s="133"/>
      <c r="CQ165" s="133"/>
      <c r="CR165" s="14"/>
      <c r="CS165" s="127"/>
      <c r="CT165" s="127"/>
      <c r="CU165" s="133"/>
      <c r="CV165" s="133"/>
      <c r="CW165" s="133"/>
      <c r="CX165" s="133"/>
      <c r="CY165" s="14"/>
    </row>
    <row r="166" spans="1:104">
      <c r="A166" s="9" t="s">
        <v>70</v>
      </c>
      <c r="B166" s="83"/>
      <c r="C166" s="13"/>
      <c r="D166" s="185"/>
      <c r="E166" s="8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26"/>
      <c r="AA166" s="270" t="s">
        <v>39</v>
      </c>
      <c r="AB166" s="249"/>
      <c r="AC166" s="250"/>
      <c r="AD166" s="251" t="s">
        <v>40</v>
      </c>
      <c r="AE166" s="247"/>
      <c r="AF166" s="252"/>
      <c r="AG166" s="102"/>
      <c r="AH166" s="186"/>
      <c r="AI166" s="186"/>
      <c r="AJ166" s="133"/>
      <c r="AK166" s="133"/>
      <c r="AL166" s="133"/>
      <c r="AM166" s="133"/>
      <c r="AN166" s="133"/>
      <c r="AO166" s="181"/>
      <c r="AP166" s="74"/>
      <c r="AQ166" s="64" t="s">
        <v>17</v>
      </c>
      <c r="AR166" s="187"/>
      <c r="AS166" s="135"/>
      <c r="AT166" s="135"/>
      <c r="AU166" s="135"/>
      <c r="AV166" s="135"/>
      <c r="AW166" s="127"/>
      <c r="AX166" s="127"/>
      <c r="AY166" s="133"/>
      <c r="AZ166" s="133"/>
      <c r="BA166" s="133"/>
      <c r="BB166" s="133"/>
      <c r="BC166" s="166"/>
      <c r="BD166" s="127"/>
      <c r="BE166" s="127"/>
      <c r="BF166" s="142"/>
      <c r="BG166" s="183"/>
      <c r="BH166" s="183"/>
      <c r="BI166" s="133"/>
      <c r="BJ166" s="127"/>
      <c r="BK166" s="127"/>
      <c r="BL166" s="135"/>
      <c r="BM166" s="135"/>
      <c r="BN166" s="135"/>
      <c r="BO166" s="135"/>
      <c r="BP166" s="14"/>
      <c r="BQ166" s="127"/>
      <c r="BR166" s="127"/>
      <c r="BS166" s="133"/>
      <c r="BT166" s="133"/>
      <c r="BU166" s="133"/>
      <c r="BV166" s="133"/>
      <c r="BW166" s="14"/>
      <c r="BX166" s="127"/>
      <c r="BY166" s="127"/>
      <c r="BZ166" s="133"/>
      <c r="CA166" s="133"/>
      <c r="CB166" s="133"/>
      <c r="CC166" s="133"/>
      <c r="CD166" s="13"/>
      <c r="CE166" s="127"/>
      <c r="CF166" s="127"/>
      <c r="CG166" s="135"/>
      <c r="CH166" s="135"/>
      <c r="CI166" s="135"/>
      <c r="CJ166" s="135"/>
      <c r="CK166" s="14"/>
      <c r="CL166" s="127"/>
      <c r="CM166" s="127"/>
      <c r="CN166" s="133"/>
      <c r="CO166" s="133"/>
      <c r="CP166" s="133"/>
      <c r="CQ166" s="133"/>
      <c r="CR166" s="14"/>
      <c r="CS166" s="127"/>
      <c r="CT166" s="127"/>
      <c r="CU166" s="133"/>
      <c r="CV166" s="133"/>
      <c r="CW166" s="133"/>
      <c r="CX166" s="133"/>
      <c r="CY166" s="14"/>
    </row>
    <row r="167" spans="1:104" ht="13.5" thickBot="1">
      <c r="A167" s="83"/>
      <c r="B167" s="83"/>
      <c r="C167" s="83"/>
      <c r="D167" s="85"/>
      <c r="E167" s="84"/>
      <c r="F167" s="86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26"/>
      <c r="AA167" s="271" t="s">
        <v>41</v>
      </c>
      <c r="AB167" s="253"/>
      <c r="AC167" s="254"/>
      <c r="AD167" s="158" t="s">
        <v>42</v>
      </c>
      <c r="AE167" s="117"/>
      <c r="AF167" s="255"/>
      <c r="AG167" s="14"/>
      <c r="AH167" s="186"/>
      <c r="AI167" s="186"/>
      <c r="AJ167" s="188"/>
      <c r="AK167" s="188"/>
      <c r="AL167" s="188"/>
      <c r="AM167" s="188"/>
      <c r="AN167" s="133"/>
      <c r="AO167" s="181"/>
      <c r="AP167" s="74"/>
      <c r="AQ167" s="65" t="s">
        <v>43</v>
      </c>
      <c r="AR167" s="66"/>
      <c r="AS167" s="135"/>
      <c r="AT167" s="135"/>
      <c r="AU167" s="135"/>
      <c r="AV167" s="135"/>
      <c r="AW167" s="127"/>
      <c r="AX167" s="127"/>
      <c r="AY167" s="133"/>
      <c r="AZ167" s="133"/>
      <c r="BA167" s="133"/>
      <c r="BB167" s="133"/>
      <c r="BC167" s="166"/>
      <c r="BD167" s="127"/>
      <c r="BE167" s="127"/>
      <c r="BF167" s="142"/>
      <c r="BG167" s="183"/>
      <c r="BH167" s="183"/>
      <c r="BI167" s="133"/>
      <c r="BJ167" s="127"/>
      <c r="BK167" s="127"/>
      <c r="BL167" s="135"/>
      <c r="BM167" s="135"/>
      <c r="BN167" s="135"/>
      <c r="BO167" s="135"/>
      <c r="BP167" s="14"/>
      <c r="BQ167" s="127"/>
      <c r="BR167" s="127"/>
      <c r="BS167" s="133"/>
      <c r="BT167" s="133"/>
      <c r="BU167" s="133"/>
      <c r="BV167" s="133"/>
      <c r="BW167" s="14"/>
      <c r="BX167" s="127"/>
      <c r="BY167" s="127"/>
      <c r="BZ167" s="133"/>
      <c r="CA167" s="133"/>
      <c r="CB167" s="133"/>
      <c r="CC167" s="133"/>
      <c r="CD167" s="13"/>
      <c r="CE167" s="127"/>
      <c r="CF167" s="127"/>
      <c r="CG167" s="135"/>
      <c r="CH167" s="135"/>
      <c r="CI167" s="135"/>
      <c r="CJ167" s="135"/>
      <c r="CK167" s="14"/>
      <c r="CL167" s="127"/>
      <c r="CM167" s="127"/>
      <c r="CN167" s="133"/>
      <c r="CO167" s="133"/>
      <c r="CP167" s="133"/>
      <c r="CQ167" s="133"/>
      <c r="CR167" s="14"/>
      <c r="CS167" s="127"/>
      <c r="CT167" s="127"/>
      <c r="CU167" s="133"/>
      <c r="CV167" s="133"/>
      <c r="CW167" s="133"/>
      <c r="CX167" s="133"/>
      <c r="CY167" s="14"/>
    </row>
    <row r="168" spans="1:104">
      <c r="A168" s="83"/>
      <c r="B168" s="83"/>
      <c r="C168" s="83"/>
      <c r="D168" s="85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26"/>
      <c r="AA168" s="271" t="s">
        <v>120</v>
      </c>
      <c r="AB168" s="253"/>
      <c r="AC168" s="254"/>
      <c r="AD168" s="158" t="s">
        <v>44</v>
      </c>
      <c r="AE168" s="117"/>
      <c r="AF168" s="255"/>
      <c r="AG168" s="14"/>
      <c r="AH168" s="186"/>
      <c r="AI168" s="188"/>
      <c r="AJ168" s="188"/>
      <c r="AK168" s="188"/>
      <c r="AL168" s="188"/>
      <c r="AM168" s="188"/>
      <c r="AP168" s="74"/>
      <c r="AQ168" s="67" t="s">
        <v>188</v>
      </c>
      <c r="AR168" s="68" t="s">
        <v>189</v>
      </c>
      <c r="AS168" s="135"/>
      <c r="AT168" s="135"/>
      <c r="AU168" s="135"/>
      <c r="AV168" s="135"/>
      <c r="AW168" s="127"/>
      <c r="AX168" s="127"/>
      <c r="AY168" s="133"/>
      <c r="AZ168" s="133"/>
      <c r="BA168" s="133"/>
      <c r="BB168" s="133"/>
      <c r="BC168" s="166"/>
      <c r="BD168" s="127"/>
      <c r="BE168" s="127"/>
      <c r="BF168" s="142"/>
      <c r="BG168" s="183"/>
      <c r="BH168" s="183"/>
      <c r="BI168" s="133"/>
      <c r="BJ168" s="127"/>
      <c r="BK168" s="127"/>
      <c r="BL168" s="135"/>
      <c r="BM168" s="135"/>
      <c r="BN168" s="135"/>
      <c r="BO168" s="135"/>
      <c r="BP168" s="14"/>
      <c r="BQ168" s="127"/>
      <c r="BR168" s="127"/>
      <c r="BS168" s="133"/>
      <c r="BT168" s="133"/>
      <c r="BU168" s="133"/>
      <c r="BV168" s="133"/>
      <c r="BW168" s="14"/>
      <c r="BX168" s="127"/>
      <c r="BY168" s="127"/>
      <c r="BZ168" s="133"/>
      <c r="CA168" s="133"/>
      <c r="CB168" s="133"/>
      <c r="CC168" s="133"/>
      <c r="CD168" s="13"/>
      <c r="CE168" s="127"/>
      <c r="CF168" s="127"/>
      <c r="CG168" s="135"/>
      <c r="CH168" s="135"/>
      <c r="CI168" s="135"/>
      <c r="CJ168" s="135"/>
      <c r="CK168" s="14"/>
      <c r="CL168" s="127"/>
      <c r="CM168" s="127"/>
      <c r="CN168" s="133"/>
      <c r="CO168" s="133"/>
      <c r="CP168" s="133"/>
      <c r="CQ168" s="133"/>
      <c r="CR168" s="14"/>
      <c r="CS168" s="127"/>
      <c r="CT168" s="127"/>
      <c r="CU168" s="133"/>
      <c r="CV168" s="133"/>
      <c r="CW168" s="133"/>
      <c r="CX168" s="133"/>
      <c r="CY168" s="14"/>
    </row>
    <row r="169" spans="1:104" ht="13.5" thickBot="1">
      <c r="A169" s="83"/>
      <c r="B169" s="83"/>
      <c r="C169" s="83"/>
      <c r="D169" s="83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26"/>
      <c r="AA169" s="271" t="s">
        <v>28</v>
      </c>
      <c r="AB169" s="197"/>
      <c r="AC169" s="254"/>
      <c r="AD169" s="158" t="s">
        <v>45</v>
      </c>
      <c r="AE169" s="117"/>
      <c r="AF169" s="255"/>
      <c r="AG169" s="177"/>
      <c r="AH169" s="189"/>
      <c r="AI169" s="190"/>
      <c r="AJ169" s="189"/>
      <c r="AK169" s="189"/>
      <c r="AL169" s="189"/>
      <c r="AM169" s="189"/>
      <c r="AP169" s="74"/>
      <c r="AQ169" s="69" t="str">
        <f>BN171</f>
        <v/>
      </c>
      <c r="AR169" s="70" t="str">
        <f>BO171</f>
        <v/>
      </c>
      <c r="AS169" s="135"/>
      <c r="AT169" s="135"/>
      <c r="AU169" s="135"/>
      <c r="AV169" s="135"/>
      <c r="AW169" s="127"/>
      <c r="AX169" s="127"/>
      <c r="AY169" s="133"/>
      <c r="AZ169" s="133"/>
      <c r="BA169" s="133"/>
      <c r="BB169" s="133"/>
      <c r="BC169" s="166"/>
      <c r="BD169" s="127"/>
      <c r="BE169" s="127"/>
      <c r="BF169" s="142"/>
      <c r="BG169" s="183"/>
      <c r="BH169" s="183"/>
      <c r="BI169" s="133"/>
      <c r="BJ169" s="127"/>
      <c r="BK169" s="127"/>
      <c r="BL169" s="135"/>
      <c r="BM169" s="135"/>
      <c r="BN169" s="135"/>
      <c r="BO169" s="135"/>
      <c r="BP169" s="14"/>
      <c r="BQ169" s="127"/>
      <c r="BR169" s="127"/>
      <c r="BS169" s="133"/>
      <c r="BT169" s="133"/>
      <c r="BU169" s="133"/>
      <c r="BV169" s="133"/>
      <c r="BW169" s="14"/>
      <c r="BX169" s="127"/>
      <c r="BY169" s="127"/>
      <c r="BZ169" s="133"/>
      <c r="CA169" s="133"/>
      <c r="CB169" s="133"/>
      <c r="CC169" s="133"/>
      <c r="CD169" s="13"/>
      <c r="CE169" s="127"/>
      <c r="CF169" s="127"/>
      <c r="CG169" s="135"/>
      <c r="CH169" s="135"/>
      <c r="CI169" s="135"/>
      <c r="CJ169" s="135"/>
      <c r="CK169" s="14"/>
      <c r="CL169" s="127"/>
      <c r="CM169" s="127"/>
      <c r="CN169" s="133"/>
      <c r="CO169" s="133"/>
      <c r="CP169" s="133"/>
      <c r="CQ169" s="133"/>
      <c r="CR169" s="14"/>
      <c r="CS169" s="127"/>
      <c r="CT169" s="127"/>
      <c r="CU169" s="133"/>
      <c r="CV169" s="133"/>
      <c r="CW169" s="133"/>
      <c r="CX169" s="133"/>
      <c r="CY169" s="14"/>
    </row>
    <row r="170" spans="1:104">
      <c r="A170" s="83"/>
      <c r="B170" s="87"/>
      <c r="C170" s="87"/>
      <c r="D170" s="87"/>
      <c r="E170" s="145"/>
      <c r="F170" s="145"/>
      <c r="G170" s="87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6"/>
      <c r="AA170" s="271" t="s">
        <v>46</v>
      </c>
      <c r="AB170" s="256"/>
      <c r="AC170" s="254"/>
      <c r="AD170" s="158" t="s">
        <v>47</v>
      </c>
      <c r="AE170" s="117"/>
      <c r="AF170" s="255"/>
      <c r="AG170" s="103"/>
      <c r="AH170" s="104"/>
      <c r="AI170" s="16"/>
      <c r="AJ170" s="71"/>
      <c r="AK170" s="71"/>
      <c r="AL170" s="71"/>
      <c r="AM170" s="71"/>
      <c r="AP170" s="454"/>
      <c r="AQ170" s="113" t="s">
        <v>14</v>
      </c>
      <c r="AR170" s="113" t="s">
        <v>13</v>
      </c>
      <c r="AS170" s="485" t="str">
        <f>AS$1</f>
        <v>R</v>
      </c>
      <c r="AT170" s="31" t="str">
        <f t="shared" ref="AT170:AV170" si="152">AT$1</f>
        <v>1Omy</v>
      </c>
      <c r="AU170" s="32" t="str">
        <f t="shared" si="152"/>
        <v>2U</v>
      </c>
      <c r="AV170" s="33" t="str">
        <f t="shared" si="152"/>
        <v>3Ama</v>
      </c>
      <c r="AW170" s="113" t="str">
        <f>AQ170</f>
        <v>Quantity</v>
      </c>
      <c r="AX170" s="113" t="str">
        <f>AR170</f>
        <v>Units</v>
      </c>
      <c r="AY170" s="485">
        <f>AJ165</f>
        <v>0</v>
      </c>
      <c r="AZ170" s="31">
        <f>AK165</f>
        <v>0</v>
      </c>
      <c r="BA170" s="32">
        <f>AL165</f>
        <v>0</v>
      </c>
      <c r="BB170" s="33">
        <f>AM165</f>
        <v>0</v>
      </c>
      <c r="BC170" s="166"/>
      <c r="BD170" s="34" t="s">
        <v>27</v>
      </c>
      <c r="BE170" s="34" t="s">
        <v>28</v>
      </c>
      <c r="BF170" s="35" t="s">
        <v>120</v>
      </c>
      <c r="BG170" s="72" t="s">
        <v>26</v>
      </c>
      <c r="BH170" s="72"/>
      <c r="BI170" s="36" t="s">
        <v>7</v>
      </c>
      <c r="BJ170" s="113" t="str">
        <f>$AQ170</f>
        <v>Quantity</v>
      </c>
      <c r="BK170" s="113" t="str">
        <f>$AR170</f>
        <v>Units</v>
      </c>
      <c r="BL170" s="485" t="str">
        <f>BL$1</f>
        <v>R</v>
      </c>
      <c r="BM170" s="31" t="str">
        <f t="shared" ref="BM170:BO170" si="153">BM$1</f>
        <v>1Omy</v>
      </c>
      <c r="BN170" s="32" t="str">
        <f t="shared" si="153"/>
        <v>2U</v>
      </c>
      <c r="BO170" s="33" t="str">
        <f t="shared" si="153"/>
        <v>3Ama</v>
      </c>
      <c r="BP170" s="191"/>
      <c r="BQ170" s="113" t="str">
        <f>$AQ170</f>
        <v>Quantity</v>
      </c>
      <c r="BR170" s="113" t="str">
        <f>$AR170</f>
        <v>Units</v>
      </c>
      <c r="BS170" s="485" t="str">
        <f>BS$1</f>
        <v>R</v>
      </c>
      <c r="BT170" s="31" t="str">
        <f t="shared" ref="BT170:BV170" si="154">BT$1</f>
        <v>1Omy</v>
      </c>
      <c r="BU170" s="32" t="str">
        <f t="shared" si="154"/>
        <v>2U</v>
      </c>
      <c r="BV170" s="33" t="str">
        <f t="shared" si="154"/>
        <v>3Ama</v>
      </c>
      <c r="BW170" s="191"/>
      <c r="BX170" s="113" t="str">
        <f>$AQ170</f>
        <v>Quantity</v>
      </c>
      <c r="BY170" s="113" t="str">
        <f>$AR170</f>
        <v>Units</v>
      </c>
      <c r="BZ170" s="485" t="str">
        <f>BZ$1</f>
        <v>1-R/U</v>
      </c>
      <c r="CA170" s="31" t="str">
        <f t="shared" ref="CA170:CC170" si="155">CA$1</f>
        <v>1-Omy/R</v>
      </c>
      <c r="CB170" s="32" t="str">
        <f t="shared" si="155"/>
        <v>1-Omy/U</v>
      </c>
      <c r="CC170" s="33" t="str">
        <f t="shared" si="155"/>
        <v>1-ROX/U</v>
      </c>
      <c r="CD170" s="191"/>
      <c r="CE170" s="113" t="str">
        <f>$AQ170</f>
        <v>Quantity</v>
      </c>
      <c r="CF170" s="113" t="str">
        <f>$AR170</f>
        <v>Units</v>
      </c>
      <c r="CG170" s="485" t="str">
        <f>CG$1</f>
        <v>R</v>
      </c>
      <c r="CH170" s="31" t="str">
        <f t="shared" ref="CH170:CJ170" si="156">CH$1</f>
        <v>1Omy</v>
      </c>
      <c r="CI170" s="32" t="str">
        <f t="shared" si="156"/>
        <v>2U</v>
      </c>
      <c r="CJ170" s="33" t="str">
        <f t="shared" si="156"/>
        <v>3Ama</v>
      </c>
      <c r="CK170" s="191"/>
      <c r="CL170" s="113" t="str">
        <f>$AQ170</f>
        <v>Quantity</v>
      </c>
      <c r="CM170" s="113" t="str">
        <f>$AR170</f>
        <v>Units</v>
      </c>
      <c r="CN170" s="485" t="str">
        <f>CN$1</f>
        <v>R</v>
      </c>
      <c r="CO170" s="31" t="str">
        <f t="shared" ref="CO170:CQ170" si="157">CO$1</f>
        <v>1Omy</v>
      </c>
      <c r="CP170" s="32" t="str">
        <f t="shared" si="157"/>
        <v>2U</v>
      </c>
      <c r="CQ170" s="33" t="str">
        <f t="shared" si="157"/>
        <v>3Ama</v>
      </c>
      <c r="CR170" s="191"/>
      <c r="CS170" s="113" t="str">
        <f>$AQ170</f>
        <v>Quantity</v>
      </c>
      <c r="CT170" s="113" t="str">
        <f>$AR170</f>
        <v>Units</v>
      </c>
      <c r="CU170" s="485" t="str">
        <f>CU$1</f>
        <v>1-R/U</v>
      </c>
      <c r="CV170" s="31" t="str">
        <f t="shared" ref="CV170:CX170" si="158">CV$1</f>
        <v>1-Omy/R</v>
      </c>
      <c r="CW170" s="32" t="str">
        <f t="shared" si="158"/>
        <v>1-Omy/U</v>
      </c>
      <c r="CX170" s="33" t="str">
        <f t="shared" si="158"/>
        <v>1-ROX/U</v>
      </c>
      <c r="CY170" s="14"/>
    </row>
    <row r="171" spans="1:104">
      <c r="A171" s="83"/>
      <c r="B171" s="83"/>
      <c r="C171" s="83"/>
      <c r="D171" s="83"/>
      <c r="E171" s="14"/>
      <c r="F171" s="14"/>
      <c r="G171" s="83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16"/>
      <c r="AA171" s="271" t="s">
        <v>48</v>
      </c>
      <c r="AB171" s="257"/>
      <c r="AC171" s="254"/>
      <c r="AD171" s="158" t="s">
        <v>49</v>
      </c>
      <c r="AE171" s="117"/>
      <c r="AF171" s="255"/>
      <c r="AG171" s="105"/>
      <c r="AH171" s="106"/>
      <c r="AI171" s="17"/>
      <c r="AJ171" s="8"/>
      <c r="AK171" s="8"/>
      <c r="AL171" s="8"/>
      <c r="AM171" s="8"/>
      <c r="AP171" s="455" t="str">
        <f>E162</f>
        <v/>
      </c>
      <c r="AQ171" s="488" t="s">
        <v>5</v>
      </c>
      <c r="AR171" s="488" t="s">
        <v>4</v>
      </c>
      <c r="AS171" s="21" t="str">
        <f>IF(ISNUMBER(AJ171),AJ171-($G163*AJ170+$G162),"")</f>
        <v/>
      </c>
      <c r="AT171" s="21" t="str">
        <f>IF(ISNUMBER(AK171),AK171-($G163*AK170+$G162),"")</f>
        <v/>
      </c>
      <c r="AU171" s="21" t="str">
        <f>IF(ISNUMBER(AL171),AL171-($G163*AL170+$G162),"")</f>
        <v/>
      </c>
      <c r="AV171" s="21" t="str">
        <f>IF(ISNUMBER(AM171),AM171-($G163*AM170+$G162),"")</f>
        <v/>
      </c>
      <c r="AW171" s="107">
        <f>$AH170</f>
        <v>0</v>
      </c>
      <c r="AX171" s="107">
        <f>$AI170</f>
        <v>0</v>
      </c>
      <c r="AY171" s="73" t="str">
        <f>IF(ISNUMBER(AJ170),AJ170,"")</f>
        <v/>
      </c>
      <c r="AZ171" s="73" t="str">
        <f>IF(ISNUMBER(AK170),AK170,"")</f>
        <v/>
      </c>
      <c r="BA171" s="73" t="str">
        <f t="shared" ref="BA171:BB171" si="159">IF(ISNUMBER(AL170),AL170,"")</f>
        <v/>
      </c>
      <c r="BB171" s="73" t="str">
        <f t="shared" si="159"/>
        <v/>
      </c>
      <c r="BC171" s="166"/>
      <c r="BD171" s="176" t="str">
        <f>$AA164</f>
        <v>•</v>
      </c>
      <c r="BE171" s="193">
        <f>$D162</f>
        <v>0</v>
      </c>
      <c r="BF171" s="124">
        <f>$B163</f>
        <v>0</v>
      </c>
      <c r="BG171" s="194" t="str">
        <f>$E162</f>
        <v/>
      </c>
      <c r="BH171" s="195"/>
      <c r="BI171" s="196" t="str">
        <f>IF(ISNUMBER($AB173),$AB173,"")</f>
        <v/>
      </c>
      <c r="BJ171" s="489" t="str">
        <f>AH2</f>
        <v>O2 flow per cells</v>
      </c>
      <c r="BK171" s="489" t="str">
        <f>AI2</f>
        <v>pmol/(s*Mill)</v>
      </c>
      <c r="BL171" s="7" t="str">
        <f>IF(ISNUMBER(AS171),AS171/AJ163,"")</f>
        <v/>
      </c>
      <c r="BM171" s="7" t="str">
        <f>IF(ISNUMBER(AT171),AT171/AK163,"")</f>
        <v/>
      </c>
      <c r="BN171" s="7" t="str">
        <f>IF(ISNUMBER(AU171),AU171/AL163,"")</f>
        <v/>
      </c>
      <c r="BO171" s="7" t="str">
        <f>IF(ISNUMBER(AV171),AV171/AM163,"")</f>
        <v/>
      </c>
      <c r="BP171" s="194" t="str">
        <f>$E162</f>
        <v/>
      </c>
      <c r="BQ171" s="6" t="s">
        <v>19</v>
      </c>
      <c r="BR171" s="6" t="s">
        <v>20</v>
      </c>
      <c r="BS171" s="5" t="str">
        <f>IF(ISNUMBER(BL171),BL171/$AQ169,"")</f>
        <v/>
      </c>
      <c r="BT171" s="5" t="str">
        <f>IF(ISNUMBER(BM171),BM171/$AQ169,"")</f>
        <v/>
      </c>
      <c r="BU171" s="5" t="str">
        <f>IF(ISNUMBER(BN171),BN171/$AQ169,"")</f>
        <v/>
      </c>
      <c r="BV171" s="5" t="str">
        <f>IF(ISNUMBER(BO171),BO171/$AQ169,"")</f>
        <v/>
      </c>
      <c r="BW171" s="194" t="str">
        <f>$E162</f>
        <v/>
      </c>
      <c r="BX171" s="6" t="s">
        <v>18</v>
      </c>
      <c r="BY171" s="6" t="s">
        <v>21</v>
      </c>
      <c r="BZ171" s="5" t="str">
        <f>IF(ISNUMBER(BN171),1-BL171/BN171,"")</f>
        <v/>
      </c>
      <c r="CA171" s="5" t="str">
        <f>IF(ISNUMBER(BM171),1-BM171/BL171,"")</f>
        <v/>
      </c>
      <c r="CB171" s="5" t="str">
        <f>IF(ISNUMBER(BM171),1-BM171/BN171,"")</f>
        <v/>
      </c>
      <c r="CC171" s="5" t="str">
        <f>IF(ISNUMBER(BN171),1-BO171/BN171,"")</f>
        <v/>
      </c>
      <c r="CD171" s="194" t="str">
        <f>$E162</f>
        <v/>
      </c>
      <c r="CE171" s="489" t="str">
        <f>AH3</f>
        <v>O2 flow per cells (mt: ROX-corr.)</v>
      </c>
      <c r="CF171" s="489" t="str">
        <f>AI2</f>
        <v>pmol/(s*Mill)</v>
      </c>
      <c r="CG171" s="7" t="str">
        <f>IF(ISNUMBER(BL171),BL171-$AR169,"")</f>
        <v/>
      </c>
      <c r="CH171" s="7" t="str">
        <f t="shared" ref="CH171:CJ171" si="160">IF(ISNUMBER(BM171),BM171-$AR169,"")</f>
        <v/>
      </c>
      <c r="CI171" s="7" t="str">
        <f t="shared" si="160"/>
        <v/>
      </c>
      <c r="CJ171" s="7" t="str">
        <f t="shared" si="160"/>
        <v/>
      </c>
      <c r="CK171" s="194" t="str">
        <f>$E162</f>
        <v/>
      </c>
      <c r="CL171" s="6" t="s">
        <v>3</v>
      </c>
      <c r="CM171" s="6" t="s">
        <v>1</v>
      </c>
      <c r="CN171" s="5" t="str">
        <f>IF(ISNUMBER(CG171),CG171/($AQ169-$AR169),"")</f>
        <v/>
      </c>
      <c r="CO171" s="5" t="str">
        <f t="shared" ref="CO171:CQ171" si="161">IF(ISNUMBER(CH171),CH171/($AQ169-$AR169),"")</f>
        <v/>
      </c>
      <c r="CP171" s="5" t="str">
        <f t="shared" si="161"/>
        <v/>
      </c>
      <c r="CQ171" s="5" t="str">
        <f t="shared" si="161"/>
        <v/>
      </c>
      <c r="CR171" s="194" t="str">
        <f>$E162</f>
        <v/>
      </c>
      <c r="CS171" s="6" t="s">
        <v>2</v>
      </c>
      <c r="CT171" s="6" t="s">
        <v>1</v>
      </c>
      <c r="CU171" s="5" t="str">
        <f>IF(ISNUMBER(CI171),1-CG171/CI171,"")</f>
        <v/>
      </c>
      <c r="CV171" s="5" t="str">
        <f>IF(ISNUMBER(CH171),1-CH171/CG171,"")</f>
        <v/>
      </c>
      <c r="CW171" s="5" t="str">
        <f>IF(ISNUMBER(CH171),1-CH171/CI171,"")</f>
        <v/>
      </c>
      <c r="CX171" s="5" t="str">
        <f>IF(ISNUMBER(CI171),1-CJ171/CI171,"")</f>
        <v/>
      </c>
      <c r="CY171" s="14"/>
    </row>
    <row r="172" spans="1:104">
      <c r="A172" s="83"/>
      <c r="B172" s="83"/>
      <c r="C172" s="83"/>
      <c r="D172" s="83"/>
      <c r="E172" s="83"/>
      <c r="F172" s="83"/>
      <c r="G172" s="83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26"/>
      <c r="AA172" s="272" t="s">
        <v>50</v>
      </c>
      <c r="AB172" s="258"/>
      <c r="AC172" s="259"/>
      <c r="AD172" s="158" t="s">
        <v>178</v>
      </c>
      <c r="AE172" s="256"/>
      <c r="AF172" s="255"/>
      <c r="AG172" s="274"/>
      <c r="AH172" s="275"/>
      <c r="AI172" s="275"/>
      <c r="AJ172" s="276"/>
      <c r="AK172" s="276"/>
      <c r="AL172" s="276"/>
      <c r="AM172" s="276"/>
      <c r="AN172" s="2"/>
      <c r="AO172" s="11"/>
      <c r="AP172" s="74"/>
      <c r="AQ172" s="75"/>
      <c r="AR172" s="75"/>
      <c r="AS172" s="3"/>
      <c r="AT172" s="3"/>
      <c r="AU172" s="3"/>
      <c r="AV172" s="3"/>
      <c r="AW172" s="4"/>
      <c r="AX172" s="4"/>
      <c r="AY172" s="2"/>
      <c r="AZ172" s="2"/>
      <c r="BA172" s="2"/>
      <c r="BB172" s="2"/>
      <c r="BC172" s="76"/>
      <c r="BD172" s="4"/>
      <c r="BE172" s="4"/>
      <c r="BF172" s="75"/>
      <c r="BG172" s="77"/>
      <c r="BH172" s="77"/>
      <c r="BI172" s="2"/>
      <c r="BJ172" s="4"/>
      <c r="BK172" s="4"/>
      <c r="BL172" s="3"/>
      <c r="BM172" s="3"/>
      <c r="BN172" s="3"/>
      <c r="BO172" s="3"/>
      <c r="BP172" s="14"/>
      <c r="BQ172" s="4"/>
      <c r="BR172" s="4"/>
      <c r="BS172" s="2"/>
      <c r="BT172" s="2"/>
      <c r="BU172" s="2"/>
      <c r="BV172" s="2"/>
      <c r="BW172" s="14"/>
      <c r="BX172" s="4"/>
      <c r="BY172" s="4"/>
      <c r="BZ172" s="2"/>
      <c r="CA172" s="2"/>
      <c r="CB172" s="2"/>
      <c r="CC172" s="2"/>
      <c r="CD172" s="13"/>
      <c r="CE172" s="4"/>
      <c r="CF172" s="4"/>
      <c r="CG172" s="3"/>
      <c r="CH172" s="3"/>
      <c r="CI172" s="3"/>
      <c r="CJ172" s="3"/>
      <c r="CK172" s="14"/>
      <c r="CL172" s="4"/>
      <c r="CM172" s="4"/>
      <c r="CN172" s="2"/>
      <c r="CO172" s="2"/>
      <c r="CP172" s="2"/>
      <c r="CQ172" s="2"/>
      <c r="CR172" s="14"/>
      <c r="CS172" s="4"/>
      <c r="CT172" s="4"/>
      <c r="CU172" s="2"/>
      <c r="CV172" s="2"/>
      <c r="CW172" s="2"/>
      <c r="CX172" s="2"/>
      <c r="CY172" s="14"/>
    </row>
    <row r="173" spans="1:104">
      <c r="A173" s="83"/>
      <c r="B173" s="83"/>
      <c r="C173" s="83"/>
      <c r="D173" s="83"/>
      <c r="E173" s="83"/>
      <c r="F173" s="83"/>
      <c r="G173" s="83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26"/>
      <c r="AA173" s="271" t="s">
        <v>51</v>
      </c>
      <c r="AB173" s="260"/>
      <c r="AC173" s="261"/>
      <c r="AD173" s="262" t="s">
        <v>52</v>
      </c>
      <c r="AE173" s="263">
        <v>-2</v>
      </c>
      <c r="AF173" s="255"/>
      <c r="AG173" s="274"/>
      <c r="AH173" s="274"/>
      <c r="AI173" s="274"/>
      <c r="AJ173" s="145"/>
      <c r="AK173" s="145"/>
      <c r="AL173" s="145"/>
      <c r="AM173" s="145"/>
      <c r="AN173" s="133"/>
      <c r="AO173" s="181"/>
      <c r="AP173" s="74"/>
      <c r="AQ173" s="142"/>
      <c r="AR173" s="142"/>
      <c r="AS173" s="135"/>
      <c r="AT173" s="135"/>
      <c r="AU173" s="135"/>
      <c r="AV173" s="135"/>
      <c r="AW173" s="127"/>
      <c r="AX173" s="127"/>
      <c r="AY173" s="133"/>
      <c r="AZ173" s="133"/>
      <c r="BA173" s="133"/>
      <c r="BB173" s="133"/>
      <c r="BC173" s="166"/>
      <c r="BD173" s="127"/>
      <c r="BE173" s="127"/>
      <c r="BF173" s="142"/>
      <c r="BG173" s="183"/>
      <c r="BH173" s="183"/>
      <c r="BI173" s="133"/>
      <c r="BJ173" s="127"/>
      <c r="BK173" s="127"/>
      <c r="BL173" s="135"/>
      <c r="BM173" s="135"/>
      <c r="BN173" s="135"/>
      <c r="BO173" s="135"/>
      <c r="BP173" s="14"/>
      <c r="BQ173" s="127"/>
      <c r="BR173" s="127"/>
      <c r="BS173" s="133"/>
      <c r="BT173" s="133"/>
      <c r="BU173" s="133"/>
      <c r="BV173" s="133"/>
      <c r="BW173" s="14"/>
      <c r="BX173" s="127"/>
      <c r="BY173" s="127"/>
      <c r="BZ173" s="133"/>
      <c r="CA173" s="133"/>
      <c r="CB173" s="133"/>
      <c r="CC173" s="133"/>
      <c r="CD173" s="13"/>
      <c r="CE173" s="127"/>
      <c r="CF173" s="127"/>
      <c r="CG173" s="135"/>
      <c r="CH173" s="135"/>
      <c r="CI173" s="135"/>
      <c r="CJ173" s="135"/>
      <c r="CK173" s="14"/>
      <c r="CL173" s="127"/>
      <c r="CM173" s="127"/>
      <c r="CN173" s="133"/>
      <c r="CO173" s="133"/>
      <c r="CP173" s="133"/>
      <c r="CQ173" s="133"/>
      <c r="CR173" s="14"/>
      <c r="CS173" s="127"/>
      <c r="CT173" s="127"/>
      <c r="CU173" s="133"/>
      <c r="CV173" s="133"/>
      <c r="CW173" s="133"/>
      <c r="CX173" s="133"/>
      <c r="CY173" s="14"/>
    </row>
    <row r="174" spans="1:104" ht="13.5" thickBot="1">
      <c r="A174" s="83"/>
      <c r="B174" s="83"/>
      <c r="C174" s="83"/>
      <c r="D174" s="83"/>
      <c r="E174" s="83"/>
      <c r="F174" s="83"/>
      <c r="G174" s="83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26"/>
      <c r="AA174" s="273" t="s">
        <v>53</v>
      </c>
      <c r="AB174" s="264">
        <v>2</v>
      </c>
      <c r="AC174" s="265" t="s">
        <v>54</v>
      </c>
      <c r="AD174" s="266" t="s">
        <v>55</v>
      </c>
      <c r="AE174" s="267">
        <v>2.5000000000000001E-2</v>
      </c>
      <c r="AF174" s="268"/>
      <c r="AG174" s="274"/>
      <c r="AH174" s="274"/>
      <c r="AI174" s="274"/>
      <c r="AJ174" s="145"/>
      <c r="AK174" s="145"/>
      <c r="AL174" s="145"/>
      <c r="AM174" s="145"/>
      <c r="AN174" s="133"/>
      <c r="AO174" s="181"/>
      <c r="AP174" s="74"/>
      <c r="AQ174" s="142"/>
      <c r="AR174" s="142"/>
      <c r="AS174" s="135"/>
      <c r="AT174" s="135"/>
      <c r="AU174" s="135"/>
      <c r="AV174" s="135"/>
      <c r="AW174" s="127"/>
      <c r="AX174" s="127"/>
      <c r="AY174" s="133"/>
      <c r="AZ174" s="133"/>
      <c r="BA174" s="133"/>
      <c r="BB174" s="133"/>
      <c r="BC174" s="166"/>
      <c r="BD174" s="127"/>
      <c r="BE174" s="127"/>
      <c r="BF174" s="142"/>
      <c r="BG174" s="183"/>
      <c r="BH174" s="183"/>
      <c r="BI174" s="133"/>
      <c r="BJ174" s="127"/>
      <c r="BK174" s="127"/>
      <c r="BL174" s="135"/>
      <c r="BM174" s="135"/>
      <c r="BN174" s="135"/>
      <c r="BO174" s="135"/>
      <c r="BP174" s="14"/>
      <c r="BQ174" s="127"/>
      <c r="BR174" s="127"/>
      <c r="BS174" s="133"/>
      <c r="BT174" s="133"/>
      <c r="BU174" s="133"/>
      <c r="BV174" s="133"/>
      <c r="BW174" s="14"/>
      <c r="BX174" s="127"/>
      <c r="BY174" s="127"/>
      <c r="BZ174" s="133"/>
      <c r="CA174" s="133"/>
      <c r="CB174" s="133"/>
      <c r="CC174" s="133"/>
      <c r="CD174" s="13"/>
      <c r="CE174" s="127"/>
      <c r="CF174" s="127"/>
      <c r="CG174" s="135"/>
      <c r="CH174" s="135"/>
      <c r="CI174" s="135"/>
      <c r="CJ174" s="135"/>
      <c r="CK174" s="14"/>
      <c r="CL174" s="127"/>
      <c r="CM174" s="127"/>
      <c r="CN174" s="133"/>
      <c r="CO174" s="133"/>
      <c r="CP174" s="133"/>
      <c r="CQ174" s="133"/>
      <c r="CR174" s="14"/>
      <c r="CS174" s="127"/>
      <c r="CT174" s="127"/>
      <c r="CU174" s="133"/>
      <c r="CV174" s="133"/>
      <c r="CW174" s="133"/>
      <c r="CX174" s="133"/>
      <c r="CY174" s="14"/>
    </row>
    <row r="175" spans="1:104">
      <c r="A175" s="83"/>
      <c r="B175" s="83"/>
      <c r="C175" s="83"/>
      <c r="D175" s="83"/>
      <c r="E175" s="83"/>
      <c r="F175" s="83"/>
      <c r="G175" s="83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26"/>
      <c r="AH175" s="127"/>
      <c r="AI175" s="127"/>
      <c r="AJ175" s="135"/>
      <c r="AK175" s="135"/>
      <c r="AL175" s="135"/>
      <c r="AM175" s="135"/>
      <c r="AN175" s="133"/>
      <c r="AO175" s="181"/>
      <c r="AP175" s="74"/>
      <c r="AQ175" s="142"/>
      <c r="AR175" s="142"/>
      <c r="AS175" s="135"/>
      <c r="AT175" s="135"/>
      <c r="AU175" s="135"/>
      <c r="AV175" s="135"/>
      <c r="AW175" s="127"/>
      <c r="AX175" s="127"/>
      <c r="AY175" s="133"/>
      <c r="AZ175" s="133"/>
      <c r="BA175" s="133"/>
      <c r="BB175" s="133"/>
      <c r="BC175" s="166"/>
      <c r="BD175" s="127"/>
      <c r="BE175" s="127"/>
      <c r="BF175" s="142"/>
      <c r="BG175" s="183"/>
      <c r="BH175" s="183"/>
      <c r="BI175" s="133"/>
      <c r="BJ175" s="127"/>
      <c r="BK175" s="127"/>
      <c r="BL175" s="135"/>
      <c r="BM175" s="135"/>
      <c r="BN175" s="135"/>
      <c r="BO175" s="135"/>
      <c r="BP175" s="14"/>
      <c r="BQ175" s="127"/>
      <c r="BV175" s="133"/>
      <c r="BW175" s="14"/>
      <c r="BX175" s="127"/>
      <c r="BY175" s="127"/>
      <c r="BZ175" s="133"/>
      <c r="CA175" s="133"/>
      <c r="CB175" s="133"/>
      <c r="CC175" s="133"/>
      <c r="CD175" s="13"/>
      <c r="CE175" s="127"/>
      <c r="CF175" s="127"/>
      <c r="CG175" s="135"/>
      <c r="CH175" s="135"/>
      <c r="CI175" s="135"/>
      <c r="CJ175" s="135"/>
      <c r="CK175" s="14"/>
      <c r="CL175" s="127"/>
      <c r="CM175" s="127"/>
      <c r="CN175" s="133"/>
      <c r="CO175" s="133"/>
      <c r="CP175" s="133"/>
      <c r="CQ175" s="133"/>
      <c r="CR175" s="14"/>
      <c r="CS175" s="127"/>
      <c r="CT175" s="127"/>
      <c r="CU175" s="133"/>
      <c r="CV175" s="133"/>
      <c r="CW175" s="133"/>
      <c r="CX175" s="133"/>
      <c r="CY175" s="14"/>
    </row>
    <row r="176" spans="1:104">
      <c r="A176" s="83"/>
      <c r="B176" s="83"/>
      <c r="C176" s="83"/>
      <c r="D176" s="83"/>
      <c r="E176" s="83"/>
      <c r="F176" s="83"/>
      <c r="G176" s="83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26"/>
      <c r="AH176" s="127"/>
      <c r="AI176" s="127"/>
      <c r="AJ176" s="135"/>
      <c r="AK176" s="135"/>
      <c r="AL176" s="135"/>
      <c r="AM176" s="135"/>
      <c r="AN176" s="133"/>
      <c r="AO176" s="181"/>
      <c r="AP176" s="74"/>
      <c r="AQ176" s="142"/>
      <c r="AR176" s="142"/>
      <c r="AS176" s="135"/>
      <c r="AT176" s="135"/>
      <c r="AU176" s="135"/>
      <c r="AV176" s="135"/>
      <c r="AW176" s="127"/>
      <c r="AX176" s="127"/>
      <c r="AY176" s="133"/>
      <c r="AZ176" s="133"/>
      <c r="BA176" s="133"/>
      <c r="BB176" s="133"/>
      <c r="BC176" s="166"/>
      <c r="BD176" s="127"/>
      <c r="BE176" s="127"/>
      <c r="BF176" s="142"/>
      <c r="BG176" s="183"/>
      <c r="BH176" s="183"/>
      <c r="BI176" s="133"/>
      <c r="BJ176" s="127"/>
      <c r="BK176" s="127"/>
      <c r="BL176" s="135"/>
      <c r="BM176" s="135"/>
      <c r="BN176" s="135"/>
      <c r="BO176" s="135"/>
      <c r="BP176" s="14"/>
      <c r="BQ176" s="127"/>
      <c r="BV176" s="133"/>
      <c r="BW176" s="14"/>
      <c r="BX176" s="127"/>
      <c r="BY176" s="127"/>
      <c r="BZ176" s="133"/>
      <c r="CA176" s="133"/>
      <c r="CB176" s="133"/>
      <c r="CC176" s="133"/>
      <c r="CD176" s="13"/>
      <c r="CE176" s="127"/>
      <c r="CF176" s="127"/>
      <c r="CG176" s="135"/>
      <c r="CH176" s="135"/>
      <c r="CI176" s="135"/>
      <c r="CJ176" s="135"/>
      <c r="CK176" s="14"/>
      <c r="CL176" s="127"/>
      <c r="CM176" s="127"/>
      <c r="CN176" s="133"/>
      <c r="CO176" s="133"/>
      <c r="CP176" s="133"/>
      <c r="CQ176" s="133"/>
      <c r="CR176" s="14"/>
      <c r="CS176" s="127"/>
      <c r="CT176" s="127"/>
      <c r="CU176" s="133"/>
      <c r="CV176" s="133"/>
      <c r="CW176" s="133"/>
      <c r="CX176" s="133"/>
      <c r="CY176" s="14"/>
    </row>
    <row r="177" spans="1:104">
      <c r="A177" s="83"/>
      <c r="B177" s="83"/>
      <c r="C177" s="83"/>
      <c r="D177" s="83"/>
      <c r="E177" s="83"/>
      <c r="F177" s="83"/>
      <c r="G177" s="83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AH177" s="127"/>
      <c r="AI177" s="127"/>
      <c r="AJ177" s="135"/>
      <c r="AK177" s="135"/>
      <c r="AL177" s="135"/>
      <c r="AM177" s="135"/>
      <c r="AN177" s="133"/>
      <c r="AO177" s="181"/>
      <c r="AP177" s="74"/>
      <c r="AQ177" s="142"/>
      <c r="AR177" s="142"/>
      <c r="AS177" s="135"/>
      <c r="AT177" s="135"/>
      <c r="AU177" s="135"/>
      <c r="AV177" s="135"/>
      <c r="AW177" s="127"/>
      <c r="AX177" s="127"/>
      <c r="AY177" s="133"/>
      <c r="AZ177" s="133"/>
      <c r="BA177" s="133"/>
      <c r="BB177" s="133"/>
      <c r="BC177" s="166"/>
      <c r="BD177" s="127"/>
      <c r="BE177" s="127"/>
      <c r="BF177" s="142"/>
      <c r="BG177" s="183"/>
      <c r="BH177" s="183"/>
      <c r="BI177" s="133"/>
      <c r="BJ177" s="127"/>
      <c r="BK177" s="127"/>
      <c r="BL177" s="135"/>
      <c r="BM177" s="135"/>
      <c r="BN177" s="135"/>
      <c r="BO177" s="135"/>
      <c r="BP177" s="14"/>
      <c r="BQ177" s="127"/>
      <c r="BV177" s="133"/>
      <c r="BW177" s="14"/>
      <c r="BX177" s="127"/>
      <c r="BY177" s="127"/>
      <c r="BZ177" s="133"/>
      <c r="CA177" s="133"/>
      <c r="CB177" s="133"/>
      <c r="CC177" s="133"/>
      <c r="CD177" s="13"/>
      <c r="CE177" s="127"/>
      <c r="CF177" s="127"/>
      <c r="CG177" s="135"/>
      <c r="CH177" s="135"/>
      <c r="CI177" s="135"/>
      <c r="CJ177" s="135"/>
      <c r="CK177" s="14"/>
      <c r="CL177" s="127"/>
      <c r="CM177" s="127"/>
      <c r="CN177" s="133"/>
      <c r="CO177" s="133"/>
      <c r="CP177" s="133"/>
      <c r="CQ177" s="133"/>
      <c r="CR177" s="14"/>
      <c r="CS177" s="127"/>
      <c r="CT177" s="127"/>
      <c r="CU177" s="133"/>
      <c r="CV177" s="133"/>
      <c r="CW177" s="133"/>
      <c r="CX177" s="133"/>
      <c r="CY177" s="14"/>
    </row>
    <row r="178" spans="1:104">
      <c r="A178" s="184"/>
      <c r="B178" s="133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26"/>
      <c r="AH178" s="127"/>
      <c r="AI178" s="127"/>
      <c r="AJ178" s="135"/>
      <c r="AK178" s="135"/>
      <c r="AL178" s="135"/>
      <c r="AM178" s="135"/>
      <c r="AN178" s="133"/>
      <c r="AO178" s="181"/>
      <c r="AP178" s="74"/>
      <c r="AQ178" s="142"/>
      <c r="AR178" s="142"/>
      <c r="AS178" s="26" t="str">
        <f>IF(ISNUMBER(AJ178),AJ178-($D171*AJ177+$E171),"")</f>
        <v/>
      </c>
      <c r="AT178" s="26" t="str">
        <f>IF(ISNUMBER(AK178),AK178-($D171*AK177+$E171),"")</f>
        <v/>
      </c>
      <c r="AU178" s="26"/>
      <c r="AV178" s="26" t="str">
        <f>IF(ISNUMBER(AM178),AM178-($D171*AM177+$E171),"")</f>
        <v/>
      </c>
      <c r="AW178" s="127"/>
      <c r="AX178" s="127"/>
      <c r="AY178" s="133"/>
      <c r="AZ178" s="133"/>
      <c r="BA178" s="133"/>
      <c r="BB178" s="133"/>
      <c r="BC178" s="166"/>
      <c r="BD178" s="127"/>
      <c r="BE178" s="127"/>
      <c r="BF178" s="142"/>
      <c r="BG178" s="183"/>
      <c r="BH178" s="183"/>
      <c r="BI178" s="133"/>
      <c r="BJ178" s="127"/>
      <c r="BK178" s="127"/>
      <c r="BL178" s="78" t="str">
        <f>IF(ISNUMBER(AS178),AS178/AJ170,"")</f>
        <v/>
      </c>
      <c r="BM178" s="78" t="str">
        <f>IF(ISNUMBER(AT178),AT178/AK170,"")</f>
        <v/>
      </c>
      <c r="BN178" s="78"/>
      <c r="BO178" s="78" t="str">
        <f>IF(ISNUMBER(AV178),AV178/AM170,"")</f>
        <v/>
      </c>
      <c r="BP178" s="117"/>
      <c r="BQ178" s="141"/>
      <c r="BV178" s="24"/>
      <c r="BW178" s="117"/>
      <c r="BX178" s="141"/>
      <c r="BY178" s="141"/>
      <c r="BZ178" s="27" t="s">
        <v>0</v>
      </c>
      <c r="CA178" s="24" t="str">
        <f>IF(ISNUMBER(BL178),1-BL178/BM178,"")</f>
        <v/>
      </c>
      <c r="CB178" s="24"/>
      <c r="CC178" s="24"/>
      <c r="CD178" s="197"/>
      <c r="CE178" s="141"/>
      <c r="CF178" s="141"/>
      <c r="CG178" s="147"/>
      <c r="CH178" s="147"/>
      <c r="CI178" s="147"/>
      <c r="CJ178" s="147"/>
      <c r="CK178" s="117"/>
      <c r="CL178" s="141"/>
      <c r="CM178" s="141"/>
      <c r="CN178" s="134"/>
      <c r="CO178" s="134"/>
      <c r="CP178" s="134"/>
      <c r="CQ178" s="134"/>
      <c r="CR178" s="117"/>
      <c r="CS178" s="141"/>
      <c r="CT178" s="141"/>
      <c r="CU178" s="134"/>
      <c r="CV178" s="134"/>
      <c r="CW178" s="134"/>
      <c r="CX178" s="134"/>
      <c r="CY178" s="117"/>
    </row>
    <row r="179" spans="1:104">
      <c r="A179" s="184"/>
      <c r="B179" s="133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26"/>
      <c r="AH179" s="127"/>
      <c r="AI179" s="127"/>
      <c r="AJ179" s="135"/>
      <c r="AK179" s="135"/>
      <c r="AL179" s="135"/>
      <c r="AM179" s="135"/>
      <c r="AN179" s="133"/>
      <c r="AO179" s="181"/>
      <c r="AP179" s="74"/>
      <c r="AQ179" s="142"/>
      <c r="AR179" s="142"/>
      <c r="AS179" s="147"/>
      <c r="AT179" s="147"/>
      <c r="AU179" s="147"/>
      <c r="AV179" s="147"/>
      <c r="AW179" s="127"/>
      <c r="AX179" s="127"/>
      <c r="AY179" s="133"/>
      <c r="AZ179" s="133"/>
      <c r="BA179" s="133"/>
      <c r="BB179" s="133"/>
      <c r="BC179" s="166"/>
      <c r="BD179" s="127"/>
      <c r="BE179" s="127"/>
      <c r="BF179" s="142"/>
      <c r="BG179" s="183"/>
      <c r="BH179" s="183"/>
      <c r="BI179" s="133"/>
      <c r="BJ179" s="127"/>
      <c r="BK179" s="127"/>
      <c r="BL179" s="147"/>
      <c r="BM179" s="147"/>
      <c r="BN179" s="147"/>
      <c r="BO179" s="147"/>
      <c r="BP179" s="117"/>
      <c r="BQ179" s="141"/>
      <c r="BV179" s="134"/>
      <c r="BW179" s="117"/>
      <c r="BX179" s="141"/>
      <c r="BY179" s="141"/>
      <c r="BZ179" s="134"/>
      <c r="CA179" s="134"/>
      <c r="CB179" s="134"/>
      <c r="CC179" s="134"/>
      <c r="CD179" s="197"/>
      <c r="CE179" s="141"/>
      <c r="CF179" s="141"/>
      <c r="CG179" s="147"/>
      <c r="CH179" s="147"/>
      <c r="CI179" s="147"/>
      <c r="CJ179" s="147"/>
      <c r="CK179" s="117"/>
      <c r="CL179" s="141"/>
      <c r="CM179" s="141"/>
      <c r="CN179" s="134"/>
      <c r="CO179" s="134"/>
      <c r="CP179" s="134"/>
      <c r="CQ179" s="134"/>
      <c r="CR179" s="117"/>
      <c r="CS179" s="141"/>
      <c r="CT179" s="141"/>
      <c r="CU179" s="134"/>
      <c r="CV179" s="134"/>
      <c r="CW179" s="134"/>
      <c r="CX179" s="134"/>
      <c r="CY179" s="117"/>
    </row>
    <row r="180" spans="1:104" ht="13.5" thickBot="1">
      <c r="A180" s="460" t="s">
        <v>68</v>
      </c>
      <c r="B180" s="198" t="str">
        <f>$G$22</f>
        <v>DatLab 7 Template 16-08-02</v>
      </c>
      <c r="C180" s="199"/>
      <c r="D180" s="199"/>
      <c r="E180" s="199"/>
      <c r="F180" s="199"/>
      <c r="G180" s="199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1"/>
      <c r="AA180" s="202"/>
      <c r="AB180" s="202"/>
      <c r="AC180" s="202"/>
      <c r="AD180" s="202"/>
      <c r="AE180" s="202"/>
      <c r="AF180" s="202"/>
      <c r="AG180" s="202"/>
      <c r="AH180" s="12" t="str">
        <f>$B180</f>
        <v>DatLab 7 Template 16-08-02</v>
      </c>
      <c r="AI180" s="161"/>
      <c r="AJ180" s="203"/>
      <c r="AK180" s="203"/>
      <c r="AL180" s="203"/>
      <c r="AM180" s="203"/>
      <c r="AN180" s="204"/>
      <c r="AO180" s="205"/>
      <c r="AP180" s="206"/>
      <c r="AQ180" s="79" t="str">
        <f>$B180</f>
        <v>DatLab 7 Template 16-08-02</v>
      </c>
      <c r="AR180" s="161"/>
      <c r="AS180" s="203"/>
      <c r="AT180" s="203"/>
      <c r="AU180" s="203"/>
      <c r="AV180" s="203"/>
      <c r="AW180" s="161"/>
      <c r="AX180" s="161"/>
      <c r="AY180" s="204"/>
      <c r="AZ180" s="204"/>
      <c r="BA180" s="204"/>
      <c r="BB180" s="204"/>
      <c r="BC180" s="207"/>
      <c r="BD180" s="161"/>
      <c r="BE180" s="161"/>
      <c r="BF180" s="61"/>
      <c r="BG180" s="208"/>
      <c r="BH180" s="208"/>
      <c r="BI180" s="204"/>
      <c r="BJ180" s="79" t="str">
        <f>$B180</f>
        <v>DatLab 7 Template 16-08-02</v>
      </c>
      <c r="BK180" s="161"/>
      <c r="BL180" s="203"/>
      <c r="BM180" s="203"/>
      <c r="BN180" s="203"/>
      <c r="BO180" s="203"/>
      <c r="BP180" s="209"/>
      <c r="BQ180" s="79" t="str">
        <f>$B180</f>
        <v>DatLab 7 Template 16-08-02</v>
      </c>
      <c r="BR180" s="202"/>
      <c r="BS180" s="199"/>
      <c r="BT180" s="199"/>
      <c r="BU180" s="199"/>
      <c r="BV180" s="204"/>
      <c r="BW180" s="209"/>
      <c r="BX180" s="79" t="str">
        <f>$B180</f>
        <v>DatLab 7 Template 16-08-02</v>
      </c>
      <c r="BY180" s="161"/>
      <c r="BZ180" s="204"/>
      <c r="CA180" s="204"/>
      <c r="CB180" s="204"/>
      <c r="CC180" s="204"/>
      <c r="CD180" s="210"/>
      <c r="CE180" s="79" t="str">
        <f>$B180</f>
        <v>DatLab 7 Template 16-08-02</v>
      </c>
      <c r="CF180" s="161"/>
      <c r="CG180" s="203"/>
      <c r="CH180" s="203"/>
      <c r="CI180" s="203"/>
      <c r="CJ180" s="203"/>
      <c r="CK180" s="209"/>
      <c r="CL180" s="79" t="str">
        <f>$B180</f>
        <v>DatLab 7 Template 16-08-02</v>
      </c>
      <c r="CM180" s="161"/>
      <c r="CN180" s="204"/>
      <c r="CO180" s="204"/>
      <c r="CP180" s="204"/>
      <c r="CQ180" s="204"/>
      <c r="CR180" s="209"/>
      <c r="CS180" s="79" t="str">
        <f>$B180</f>
        <v>DatLab 7 Template 16-08-02</v>
      </c>
      <c r="CT180" s="161"/>
      <c r="CU180" s="204"/>
      <c r="CV180" s="204"/>
      <c r="CW180" s="204"/>
      <c r="CX180" s="204"/>
      <c r="CY180" s="209"/>
    </row>
    <row r="181" spans="1:104">
      <c r="A181" s="331" t="s">
        <v>111</v>
      </c>
      <c r="B181" s="285" t="str">
        <f>AA184</f>
        <v>•</v>
      </c>
      <c r="C181" s="277"/>
      <c r="D181" s="30"/>
      <c r="F181" s="55" t="s">
        <v>16</v>
      </c>
      <c r="G181" s="56">
        <f>AC185</f>
        <v>0</v>
      </c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425"/>
      <c r="AC181" s="110"/>
      <c r="AD181" s="110"/>
      <c r="AE181" s="110"/>
      <c r="AF181" s="110"/>
      <c r="AG181" s="110"/>
      <c r="AH181" s="110"/>
      <c r="AI181" s="180" t="s">
        <v>65</v>
      </c>
      <c r="AJ181" s="485" t="str">
        <f>AJ$1</f>
        <v>R</v>
      </c>
      <c r="AK181" s="31" t="str">
        <f t="shared" ref="AK181:AM181" si="162">AK$1</f>
        <v>1Omy</v>
      </c>
      <c r="AL181" s="32" t="str">
        <f t="shared" si="162"/>
        <v>2U</v>
      </c>
      <c r="AM181" s="33" t="str">
        <f t="shared" si="162"/>
        <v>3Ama</v>
      </c>
      <c r="AN181" s="133"/>
      <c r="AO181" s="181"/>
      <c r="AP181" s="74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8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3"/>
      <c r="BR181" s="143"/>
      <c r="BS181" s="143"/>
      <c r="BT181" s="143"/>
      <c r="BU181" s="143"/>
      <c r="BV181" s="143"/>
      <c r="BW181" s="14"/>
      <c r="BY181" s="143"/>
      <c r="BZ181" s="143"/>
      <c r="CA181" s="143"/>
      <c r="CB181" s="143"/>
      <c r="CC181" s="143"/>
      <c r="CD181" s="13"/>
      <c r="CF181" s="143"/>
      <c r="CG181" s="143"/>
      <c r="CH181" s="143"/>
      <c r="CI181" s="143"/>
      <c r="CJ181" s="143"/>
      <c r="CK181" s="13"/>
      <c r="CM181" s="143"/>
      <c r="CN181" s="143"/>
      <c r="CO181" s="143"/>
      <c r="CP181" s="143"/>
      <c r="CQ181" s="143"/>
      <c r="CR181" s="13"/>
      <c r="CT181" s="143"/>
      <c r="CU181" s="143"/>
      <c r="CV181" s="143"/>
      <c r="CW181" s="143"/>
      <c r="CX181" s="143"/>
      <c r="CY181" s="13"/>
    </row>
    <row r="182" spans="1:104">
      <c r="A182" s="452" t="str">
        <f>E182</f>
        <v/>
      </c>
      <c r="B182" s="286" t="s">
        <v>26</v>
      </c>
      <c r="C182" s="88">
        <f>AB187</f>
        <v>0</v>
      </c>
      <c r="D182" s="88">
        <f>AB189</f>
        <v>0</v>
      </c>
      <c r="E182" s="278" t="str">
        <f>IF(ISNUMBER(AB190),AB190+0.01*AB191,"")</f>
        <v/>
      </c>
      <c r="F182" s="279" t="s">
        <v>10</v>
      </c>
      <c r="G182" s="98">
        <f>AE193</f>
        <v>-2</v>
      </c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240" t="str">
        <f>$E182</f>
        <v/>
      </c>
      <c r="AA182" s="176"/>
      <c r="AB182" s="176"/>
      <c r="AC182" s="176"/>
      <c r="AD182" s="176"/>
      <c r="AE182" s="176"/>
      <c r="AF182" s="176"/>
      <c r="AG182" s="176"/>
      <c r="AH182" s="57" t="s">
        <v>215</v>
      </c>
      <c r="AI182" s="58" t="s">
        <v>12</v>
      </c>
      <c r="AJ182" s="182">
        <f>AJ186</f>
        <v>0</v>
      </c>
      <c r="AK182" s="182">
        <f t="shared" ref="AK182:AM182" si="163">AK186</f>
        <v>0</v>
      </c>
      <c r="AL182" s="182">
        <f t="shared" si="163"/>
        <v>0</v>
      </c>
      <c r="AM182" s="182">
        <f t="shared" si="163"/>
        <v>0</v>
      </c>
      <c r="AN182" s="133"/>
      <c r="AO182" s="181"/>
      <c r="AP182" s="74"/>
      <c r="AQ182" s="142"/>
      <c r="AR182" s="142"/>
      <c r="AS182" s="135"/>
      <c r="AT182" s="135"/>
      <c r="AU182" s="135"/>
      <c r="AV182" s="135"/>
      <c r="AW182" s="127"/>
      <c r="AX182" s="127"/>
      <c r="AY182" s="133"/>
      <c r="AZ182" s="133"/>
      <c r="BA182" s="133"/>
      <c r="BB182" s="133"/>
      <c r="BC182" s="166"/>
      <c r="BD182" s="127"/>
      <c r="BE182" s="127"/>
      <c r="BF182" s="142"/>
      <c r="BG182" s="183"/>
      <c r="BH182" s="183"/>
      <c r="BI182" s="133"/>
      <c r="BJ182" s="127"/>
      <c r="BK182" s="127"/>
      <c r="BL182" s="135"/>
      <c r="BM182" s="135"/>
      <c r="BN182" s="135"/>
      <c r="BO182" s="135"/>
      <c r="BP182" s="14"/>
      <c r="BQ182" s="127"/>
      <c r="BR182" s="127"/>
      <c r="BS182" s="133"/>
      <c r="BT182" s="133"/>
      <c r="BU182" s="133"/>
      <c r="BV182" s="133"/>
      <c r="BW182" s="14"/>
      <c r="BX182" s="127"/>
      <c r="BY182" s="127"/>
      <c r="BZ182" s="133"/>
      <c r="CA182" s="133"/>
      <c r="CB182" s="133"/>
      <c r="CC182" s="133"/>
      <c r="CD182" s="13"/>
      <c r="CE182" s="127"/>
      <c r="CF182" s="127"/>
      <c r="CG182" s="135"/>
      <c r="CH182" s="135"/>
      <c r="CI182" s="135"/>
      <c r="CJ182" s="135"/>
      <c r="CK182" s="14"/>
      <c r="CL182" s="127"/>
      <c r="CM182" s="127"/>
      <c r="CN182" s="133"/>
      <c r="CO182" s="133"/>
      <c r="CP182" s="133"/>
      <c r="CQ182" s="133"/>
      <c r="CR182" s="14"/>
      <c r="CS182" s="127"/>
      <c r="CT182" s="127"/>
      <c r="CU182" s="133"/>
      <c r="CV182" s="133"/>
      <c r="CW182" s="133"/>
      <c r="CX182" s="133"/>
      <c r="CY182" s="14"/>
    </row>
    <row r="183" spans="1:104" ht="13.5" thickBot="1">
      <c r="A183" s="457" t="s">
        <v>84</v>
      </c>
      <c r="B183" s="280">
        <f>AB188</f>
        <v>0</v>
      </c>
      <c r="C183" s="281" t="s">
        <v>35</v>
      </c>
      <c r="D183" s="281" t="s">
        <v>181</v>
      </c>
      <c r="E183" s="22">
        <f>E184/G184</f>
        <v>0</v>
      </c>
      <c r="F183" s="279" t="s">
        <v>11</v>
      </c>
      <c r="G183" s="99">
        <f>AE194</f>
        <v>2.5000000000000001E-2</v>
      </c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463" t="s">
        <v>80</v>
      </c>
      <c r="AA183" s="133" t="s">
        <v>83</v>
      </c>
      <c r="AB183" s="51"/>
      <c r="AC183" s="110" t="str">
        <f>$G$3</f>
        <v>DatLab 7</v>
      </c>
      <c r="AD183" s="51"/>
      <c r="AE183" s="51"/>
      <c r="AF183" s="96"/>
      <c r="AG183" s="51"/>
      <c r="AH183" s="59" t="s">
        <v>8</v>
      </c>
      <c r="AI183" s="59" t="s">
        <v>183</v>
      </c>
      <c r="AJ183" s="60">
        <f>$E183-($E183*AJ182/1000)/2</f>
        <v>0</v>
      </c>
      <c r="AK183" s="60">
        <f>$E183-($E183*(SUM(AJ182:AK182))/1000)/2</f>
        <v>0</v>
      </c>
      <c r="AL183" s="60">
        <f>$E183-($E183*(SUM(AJ182:AL182))/1000)/2</f>
        <v>0</v>
      </c>
      <c r="AM183" s="60">
        <f>$E183-($E183*(SUM(AJ182:AM182))/1000)/2</f>
        <v>0</v>
      </c>
      <c r="AN183" s="133"/>
      <c r="AO183" s="181"/>
      <c r="AP183" s="74"/>
      <c r="AQ183" s="142"/>
      <c r="AR183" s="142"/>
      <c r="AS183" s="135"/>
      <c r="AT183" s="135"/>
      <c r="AU183" s="135"/>
      <c r="AV183" s="135"/>
      <c r="AW183" s="127"/>
      <c r="AX183" s="127"/>
      <c r="AY183" s="133"/>
      <c r="AZ183" s="133"/>
      <c r="BA183" s="133"/>
      <c r="BB183" s="133"/>
      <c r="BC183" s="166"/>
      <c r="BD183" s="127"/>
      <c r="BE183" s="127"/>
      <c r="BF183" s="142"/>
      <c r="BG183" s="183"/>
      <c r="BH183" s="183"/>
      <c r="BI183" s="133"/>
      <c r="BJ183" s="127"/>
      <c r="BK183" s="127"/>
      <c r="BL183" s="135"/>
      <c r="BM183" s="135"/>
      <c r="BN183" s="135"/>
      <c r="BO183" s="135"/>
      <c r="BP183" s="14"/>
      <c r="BQ183" s="127"/>
      <c r="BR183" s="127"/>
      <c r="BS183" s="133"/>
      <c r="BT183" s="133"/>
      <c r="BU183" s="133"/>
      <c r="BV183" s="133"/>
      <c r="BW183" s="14"/>
      <c r="BX183" s="127"/>
      <c r="BY183" s="127"/>
      <c r="BZ183" s="133"/>
      <c r="CA183" s="133"/>
      <c r="CB183" s="133"/>
      <c r="CC183" s="133"/>
      <c r="CD183" s="13"/>
      <c r="CE183" s="127"/>
      <c r="CF183" s="127"/>
      <c r="CG183" s="135"/>
      <c r="CH183" s="135"/>
      <c r="CI183" s="135"/>
      <c r="CJ183" s="135"/>
      <c r="CK183" s="14"/>
      <c r="CL183" s="127"/>
      <c r="CM183" s="127"/>
      <c r="CN183" s="133"/>
      <c r="CO183" s="133"/>
      <c r="CP183" s="133"/>
      <c r="CQ183" s="133"/>
      <c r="CR183" s="14"/>
      <c r="CS183" s="127"/>
      <c r="CT183" s="127"/>
      <c r="CU183" s="133"/>
      <c r="CV183" s="133"/>
      <c r="CW183" s="133"/>
      <c r="CX183" s="133"/>
      <c r="CY183" s="14"/>
      <c r="CZ183" s="10" t="s">
        <v>9</v>
      </c>
    </row>
    <row r="184" spans="1:104" ht="14.25" thickTop="1" thickBot="1">
      <c r="A184" s="184"/>
      <c r="B184" s="282">
        <f>AB186</f>
        <v>0</v>
      </c>
      <c r="C184" s="283" t="s">
        <v>7</v>
      </c>
      <c r="D184" s="283" t="s">
        <v>182</v>
      </c>
      <c r="E184" s="100">
        <f>AB193</f>
        <v>0</v>
      </c>
      <c r="F184" s="284" t="s">
        <v>36</v>
      </c>
      <c r="G184" s="62">
        <f>AB194</f>
        <v>2</v>
      </c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241" t="s">
        <v>33</v>
      </c>
      <c r="AA184" s="211" t="s">
        <v>177</v>
      </c>
      <c r="AB184" s="242"/>
      <c r="AC184" s="242"/>
      <c r="AD184" s="242"/>
      <c r="AE184" s="242"/>
      <c r="AF184" s="243"/>
      <c r="AG184" s="117"/>
      <c r="AH184" s="117"/>
      <c r="AI184" s="117"/>
      <c r="AJ184" s="117"/>
      <c r="AK184" s="117"/>
      <c r="AL184" s="117"/>
      <c r="AM184" s="117"/>
      <c r="AP184" s="74"/>
      <c r="AS184" s="135"/>
      <c r="AT184" s="135"/>
      <c r="AU184" s="135"/>
      <c r="AV184" s="135"/>
      <c r="BC184" s="166"/>
      <c r="BD184" s="127"/>
      <c r="BE184" s="127"/>
      <c r="BF184" s="142"/>
      <c r="BG184" s="183"/>
      <c r="BH184" s="183"/>
      <c r="BI184" s="133"/>
      <c r="BJ184" s="127"/>
      <c r="BK184" s="127"/>
      <c r="BL184" s="135"/>
      <c r="BM184" s="135"/>
      <c r="BN184" s="135"/>
      <c r="BO184" s="135"/>
      <c r="BP184" s="14"/>
      <c r="BQ184" s="127"/>
      <c r="BR184" s="127"/>
      <c r="BS184" s="133"/>
      <c r="BT184" s="133"/>
      <c r="BU184" s="133"/>
      <c r="BV184" s="133"/>
      <c r="BW184" s="14"/>
      <c r="BX184" s="127"/>
      <c r="BY184" s="127"/>
      <c r="BZ184" s="133"/>
      <c r="CA184" s="133"/>
      <c r="CB184" s="133"/>
      <c r="CC184" s="133"/>
      <c r="CD184" s="13"/>
      <c r="CE184" s="127"/>
      <c r="CF184" s="127"/>
      <c r="CG184" s="135"/>
      <c r="CH184" s="135"/>
      <c r="CI184" s="135"/>
      <c r="CJ184" s="135"/>
      <c r="CK184" s="14"/>
      <c r="CL184" s="127"/>
      <c r="CM184" s="127"/>
      <c r="CN184" s="133"/>
      <c r="CO184" s="133"/>
      <c r="CP184" s="133"/>
      <c r="CQ184" s="133"/>
      <c r="CR184" s="14"/>
      <c r="CS184" s="127"/>
      <c r="CT184" s="127"/>
      <c r="CU184" s="133"/>
      <c r="CV184" s="133"/>
      <c r="CW184" s="133"/>
      <c r="CX184" s="133"/>
      <c r="CY184" s="14"/>
      <c r="CZ184" s="101" t="s">
        <v>66</v>
      </c>
    </row>
    <row r="185" spans="1:104" ht="13.5" thickBot="1">
      <c r="A185" s="83" t="s">
        <v>69</v>
      </c>
      <c r="B185" s="63"/>
      <c r="C185" s="134"/>
      <c r="D185" s="41"/>
      <c r="E185" s="41"/>
      <c r="F185" s="469" t="s">
        <v>166</v>
      </c>
      <c r="G185" s="469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16"/>
      <c r="AA185" s="269"/>
      <c r="AB185" s="244" t="s">
        <v>56</v>
      </c>
      <c r="AC185" s="245"/>
      <c r="AD185" s="246" t="s">
        <v>37</v>
      </c>
      <c r="AE185" s="247" t="s">
        <v>38</v>
      </c>
      <c r="AF185" s="248"/>
      <c r="AG185" s="102"/>
      <c r="AH185" s="15"/>
      <c r="AI185" s="15"/>
      <c r="AJ185" s="485"/>
      <c r="AK185" s="31"/>
      <c r="AL185" s="32"/>
      <c r="AM185" s="33"/>
      <c r="AN185" s="133"/>
      <c r="AO185" s="181"/>
      <c r="AP185" s="74"/>
      <c r="AS185" s="135"/>
      <c r="AT185" s="135"/>
      <c r="AU185" s="135"/>
      <c r="AV185" s="135"/>
      <c r="AW185" s="127"/>
      <c r="AX185" s="127"/>
      <c r="AY185" s="133"/>
      <c r="AZ185" s="133"/>
      <c r="BA185" s="133"/>
      <c r="BB185" s="133"/>
      <c r="BC185" s="166"/>
      <c r="BD185" s="127"/>
      <c r="BE185" s="127"/>
      <c r="BF185" s="142"/>
      <c r="BG185" s="183"/>
      <c r="BH185" s="183"/>
      <c r="BI185" s="133"/>
      <c r="BJ185" s="127"/>
      <c r="BK185" s="127"/>
      <c r="BL185" s="135"/>
      <c r="BM185" s="135"/>
      <c r="BN185" s="135"/>
      <c r="BO185" s="135"/>
      <c r="BP185" s="14"/>
      <c r="BQ185" s="127"/>
      <c r="BR185" s="127"/>
      <c r="BS185" s="133"/>
      <c r="BT185" s="133"/>
      <c r="BU185" s="133"/>
      <c r="BV185" s="133"/>
      <c r="BW185" s="14"/>
      <c r="BX185" s="127"/>
      <c r="BY185" s="127"/>
      <c r="BZ185" s="133"/>
      <c r="CA185" s="133"/>
      <c r="CB185" s="133"/>
      <c r="CC185" s="133"/>
      <c r="CD185" s="13"/>
      <c r="CE185" s="127"/>
      <c r="CF185" s="127"/>
      <c r="CG185" s="135"/>
      <c r="CH185" s="135"/>
      <c r="CI185" s="135"/>
      <c r="CJ185" s="135"/>
      <c r="CK185" s="14"/>
      <c r="CL185" s="127"/>
      <c r="CM185" s="127"/>
      <c r="CN185" s="133"/>
      <c r="CO185" s="133"/>
      <c r="CP185" s="133"/>
      <c r="CQ185" s="133"/>
      <c r="CR185" s="14"/>
      <c r="CS185" s="127"/>
      <c r="CT185" s="127"/>
      <c r="CU185" s="133"/>
      <c r="CV185" s="133"/>
      <c r="CW185" s="133"/>
      <c r="CX185" s="133"/>
      <c r="CY185" s="14"/>
    </row>
    <row r="186" spans="1:104">
      <c r="A186" s="9" t="s">
        <v>70</v>
      </c>
      <c r="B186" s="83"/>
      <c r="C186" s="13"/>
      <c r="D186" s="185"/>
      <c r="E186" s="8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26"/>
      <c r="AA186" s="270" t="s">
        <v>39</v>
      </c>
      <c r="AB186" s="249"/>
      <c r="AC186" s="250"/>
      <c r="AD186" s="251" t="s">
        <v>40</v>
      </c>
      <c r="AE186" s="247"/>
      <c r="AF186" s="252"/>
      <c r="AG186" s="102"/>
      <c r="AH186" s="186"/>
      <c r="AI186" s="186"/>
      <c r="AJ186" s="133"/>
      <c r="AK186" s="133"/>
      <c r="AL186" s="133"/>
      <c r="AM186" s="133"/>
      <c r="AN186" s="133"/>
      <c r="AO186" s="181"/>
      <c r="AP186" s="74"/>
      <c r="AQ186" s="64" t="s">
        <v>17</v>
      </c>
      <c r="AR186" s="187"/>
      <c r="AS186" s="135"/>
      <c r="AT186" s="135"/>
      <c r="AU186" s="135"/>
      <c r="AV186" s="135"/>
      <c r="AW186" s="127"/>
      <c r="AX186" s="127"/>
      <c r="AY186" s="133"/>
      <c r="AZ186" s="133"/>
      <c r="BA186" s="133"/>
      <c r="BB186" s="133"/>
      <c r="BC186" s="166"/>
      <c r="BD186" s="127"/>
      <c r="BE186" s="127"/>
      <c r="BF186" s="142"/>
      <c r="BG186" s="183"/>
      <c r="BH186" s="183"/>
      <c r="BI186" s="133"/>
      <c r="BJ186" s="127"/>
      <c r="BK186" s="127"/>
      <c r="BL186" s="135"/>
      <c r="BM186" s="135"/>
      <c r="BN186" s="135"/>
      <c r="BO186" s="135"/>
      <c r="BP186" s="14"/>
      <c r="BQ186" s="127"/>
      <c r="BR186" s="127"/>
      <c r="BS186" s="133"/>
      <c r="BT186" s="133"/>
      <c r="BU186" s="133"/>
      <c r="BV186" s="133"/>
      <c r="BW186" s="14"/>
      <c r="BX186" s="127"/>
      <c r="BY186" s="127"/>
      <c r="BZ186" s="133"/>
      <c r="CA186" s="133"/>
      <c r="CB186" s="133"/>
      <c r="CC186" s="133"/>
      <c r="CD186" s="13"/>
      <c r="CE186" s="127"/>
      <c r="CF186" s="127"/>
      <c r="CG186" s="135"/>
      <c r="CH186" s="135"/>
      <c r="CI186" s="135"/>
      <c r="CJ186" s="135"/>
      <c r="CK186" s="14"/>
      <c r="CL186" s="127"/>
      <c r="CM186" s="127"/>
      <c r="CN186" s="133"/>
      <c r="CO186" s="133"/>
      <c r="CP186" s="133"/>
      <c r="CQ186" s="133"/>
      <c r="CR186" s="14"/>
      <c r="CS186" s="127"/>
      <c r="CT186" s="127"/>
      <c r="CU186" s="133"/>
      <c r="CV186" s="133"/>
      <c r="CW186" s="133"/>
      <c r="CX186" s="133"/>
      <c r="CY186" s="14"/>
    </row>
    <row r="187" spans="1:104" ht="13.5" thickBot="1">
      <c r="A187" s="83"/>
      <c r="B187" s="83"/>
      <c r="C187" s="83"/>
      <c r="D187" s="85"/>
      <c r="E187" s="84"/>
      <c r="F187" s="86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26"/>
      <c r="AA187" s="271" t="s">
        <v>41</v>
      </c>
      <c r="AB187" s="253"/>
      <c r="AC187" s="254"/>
      <c r="AD187" s="158" t="s">
        <v>42</v>
      </c>
      <c r="AE187" s="117"/>
      <c r="AF187" s="255"/>
      <c r="AG187" s="14"/>
      <c r="AH187" s="186"/>
      <c r="AI187" s="186"/>
      <c r="AJ187" s="188"/>
      <c r="AK187" s="188"/>
      <c r="AL187" s="188"/>
      <c r="AM187" s="188"/>
      <c r="AN187" s="133"/>
      <c r="AO187" s="181"/>
      <c r="AP187" s="74"/>
      <c r="AQ187" s="65" t="s">
        <v>43</v>
      </c>
      <c r="AR187" s="66"/>
      <c r="AS187" s="135"/>
      <c r="AT187" s="135"/>
      <c r="AU187" s="135"/>
      <c r="AV187" s="135"/>
      <c r="AW187" s="127"/>
      <c r="AX187" s="127"/>
      <c r="AY187" s="133"/>
      <c r="AZ187" s="133"/>
      <c r="BA187" s="133"/>
      <c r="BB187" s="133"/>
      <c r="BC187" s="166"/>
      <c r="BD187" s="127"/>
      <c r="BE187" s="127"/>
      <c r="BF187" s="142"/>
      <c r="BG187" s="183"/>
      <c r="BH187" s="183"/>
      <c r="BI187" s="133"/>
      <c r="BJ187" s="127"/>
      <c r="BK187" s="127"/>
      <c r="BL187" s="135"/>
      <c r="BM187" s="135"/>
      <c r="BN187" s="135"/>
      <c r="BO187" s="135"/>
      <c r="BP187" s="14"/>
      <c r="BQ187" s="127"/>
      <c r="BR187" s="127"/>
      <c r="BS187" s="133"/>
      <c r="BT187" s="133"/>
      <c r="BU187" s="133"/>
      <c r="BV187" s="133"/>
      <c r="BW187" s="14"/>
      <c r="BX187" s="127"/>
      <c r="BY187" s="127"/>
      <c r="BZ187" s="133"/>
      <c r="CA187" s="133"/>
      <c r="CB187" s="133"/>
      <c r="CC187" s="133"/>
      <c r="CD187" s="13"/>
      <c r="CE187" s="127"/>
      <c r="CF187" s="127"/>
      <c r="CG187" s="135"/>
      <c r="CH187" s="135"/>
      <c r="CI187" s="135"/>
      <c r="CJ187" s="135"/>
      <c r="CK187" s="14"/>
      <c r="CL187" s="127"/>
      <c r="CM187" s="127"/>
      <c r="CN187" s="133"/>
      <c r="CO187" s="133"/>
      <c r="CP187" s="133"/>
      <c r="CQ187" s="133"/>
      <c r="CR187" s="14"/>
      <c r="CS187" s="127"/>
      <c r="CT187" s="127"/>
      <c r="CU187" s="133"/>
      <c r="CV187" s="133"/>
      <c r="CW187" s="133"/>
      <c r="CX187" s="133"/>
      <c r="CY187" s="14"/>
    </row>
    <row r="188" spans="1:104">
      <c r="A188" s="83"/>
      <c r="B188" s="83"/>
      <c r="C188" s="83"/>
      <c r="D188" s="85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26"/>
      <c r="AA188" s="271" t="s">
        <v>120</v>
      </c>
      <c r="AB188" s="253"/>
      <c r="AC188" s="254"/>
      <c r="AD188" s="158" t="s">
        <v>44</v>
      </c>
      <c r="AE188" s="117"/>
      <c r="AF188" s="255"/>
      <c r="AG188" s="14"/>
      <c r="AH188" s="186"/>
      <c r="AI188" s="188"/>
      <c r="AJ188" s="188"/>
      <c r="AK188" s="188"/>
      <c r="AL188" s="188"/>
      <c r="AM188" s="188"/>
      <c r="AP188" s="74"/>
      <c r="AQ188" s="67" t="s">
        <v>188</v>
      </c>
      <c r="AR188" s="68" t="s">
        <v>189</v>
      </c>
      <c r="AS188" s="135"/>
      <c r="AT188" s="135"/>
      <c r="AU188" s="135"/>
      <c r="AV188" s="135"/>
      <c r="AW188" s="127"/>
      <c r="AX188" s="127"/>
      <c r="AY188" s="133"/>
      <c r="AZ188" s="133"/>
      <c r="BA188" s="133"/>
      <c r="BB188" s="133"/>
      <c r="BC188" s="166"/>
      <c r="BD188" s="127"/>
      <c r="BE188" s="127"/>
      <c r="BF188" s="142"/>
      <c r="BG188" s="183"/>
      <c r="BH188" s="183"/>
      <c r="BI188" s="133"/>
      <c r="BJ188" s="127"/>
      <c r="BK188" s="127"/>
      <c r="BL188" s="135"/>
      <c r="BM188" s="135"/>
      <c r="BN188" s="135"/>
      <c r="BO188" s="135"/>
      <c r="BP188" s="14"/>
      <c r="BQ188" s="127"/>
      <c r="BR188" s="127"/>
      <c r="BS188" s="133"/>
      <c r="BT188" s="133"/>
      <c r="BU188" s="133"/>
      <c r="BV188" s="133"/>
      <c r="BW188" s="14"/>
      <c r="BX188" s="127"/>
      <c r="BY188" s="127"/>
      <c r="BZ188" s="133"/>
      <c r="CA188" s="133"/>
      <c r="CB188" s="133"/>
      <c r="CC188" s="133"/>
      <c r="CD188" s="13"/>
      <c r="CE188" s="127"/>
      <c r="CF188" s="127"/>
      <c r="CG188" s="135"/>
      <c r="CH188" s="135"/>
      <c r="CI188" s="135"/>
      <c r="CJ188" s="135"/>
      <c r="CK188" s="14"/>
      <c r="CL188" s="127"/>
      <c r="CM188" s="127"/>
      <c r="CN188" s="133"/>
      <c r="CO188" s="133"/>
      <c r="CP188" s="133"/>
      <c r="CQ188" s="133"/>
      <c r="CR188" s="14"/>
      <c r="CS188" s="127"/>
      <c r="CT188" s="127"/>
      <c r="CU188" s="133"/>
      <c r="CV188" s="133"/>
      <c r="CW188" s="133"/>
      <c r="CX188" s="133"/>
      <c r="CY188" s="14"/>
    </row>
    <row r="189" spans="1:104" ht="13.5" thickBot="1">
      <c r="A189" s="83"/>
      <c r="B189" s="83"/>
      <c r="C189" s="83"/>
      <c r="D189" s="83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26"/>
      <c r="AA189" s="271" t="s">
        <v>28</v>
      </c>
      <c r="AB189" s="197"/>
      <c r="AC189" s="254"/>
      <c r="AD189" s="158" t="s">
        <v>45</v>
      </c>
      <c r="AE189" s="117"/>
      <c r="AF189" s="255"/>
      <c r="AG189" s="177"/>
      <c r="AH189" s="189"/>
      <c r="AI189" s="190"/>
      <c r="AJ189" s="189"/>
      <c r="AK189" s="189"/>
      <c r="AL189" s="189"/>
      <c r="AM189" s="189"/>
      <c r="AP189" s="74"/>
      <c r="AQ189" s="69" t="str">
        <f>BN191</f>
        <v/>
      </c>
      <c r="AR189" s="70" t="str">
        <f>BO191</f>
        <v/>
      </c>
      <c r="AS189" s="135"/>
      <c r="AT189" s="135"/>
      <c r="AU189" s="135"/>
      <c r="AV189" s="135"/>
      <c r="AW189" s="127"/>
      <c r="AX189" s="127"/>
      <c r="AY189" s="133"/>
      <c r="AZ189" s="133"/>
      <c r="BA189" s="133"/>
      <c r="BB189" s="133"/>
      <c r="BC189" s="166"/>
      <c r="BD189" s="127"/>
      <c r="BE189" s="127"/>
      <c r="BF189" s="142"/>
      <c r="BG189" s="183"/>
      <c r="BH189" s="183"/>
      <c r="BI189" s="133"/>
      <c r="BJ189" s="127"/>
      <c r="BK189" s="127"/>
      <c r="BL189" s="135"/>
      <c r="BM189" s="135"/>
      <c r="BN189" s="135"/>
      <c r="BO189" s="135"/>
      <c r="BP189" s="14"/>
      <c r="BQ189" s="127"/>
      <c r="BR189" s="127"/>
      <c r="BS189" s="204"/>
      <c r="BT189" s="204"/>
      <c r="BU189" s="204"/>
      <c r="BV189" s="133"/>
      <c r="BW189" s="14"/>
      <c r="BX189" s="127"/>
      <c r="BY189" s="127"/>
      <c r="BZ189" s="133"/>
      <c r="CA189" s="133"/>
      <c r="CB189" s="133"/>
      <c r="CC189" s="133"/>
      <c r="CD189" s="13"/>
      <c r="CE189" s="127"/>
      <c r="CF189" s="127"/>
      <c r="CG189" s="135"/>
      <c r="CH189" s="135"/>
      <c r="CI189" s="135"/>
      <c r="CJ189" s="135"/>
      <c r="CK189" s="14"/>
      <c r="CL189" s="127"/>
      <c r="CM189" s="127"/>
      <c r="CN189" s="133"/>
      <c r="CO189" s="133"/>
      <c r="CP189" s="133"/>
      <c r="CQ189" s="133"/>
      <c r="CR189" s="14"/>
      <c r="CS189" s="127"/>
      <c r="CT189" s="127"/>
      <c r="CU189" s="133"/>
      <c r="CV189" s="133"/>
      <c r="CW189" s="133"/>
      <c r="CX189" s="133"/>
      <c r="CY189" s="14"/>
    </row>
    <row r="190" spans="1:104">
      <c r="A190" s="83"/>
      <c r="B190" s="87"/>
      <c r="C190" s="87"/>
      <c r="D190" s="87"/>
      <c r="E190" s="145"/>
      <c r="F190" s="145"/>
      <c r="G190" s="87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6"/>
      <c r="AA190" s="271" t="s">
        <v>46</v>
      </c>
      <c r="AB190" s="256"/>
      <c r="AC190" s="254"/>
      <c r="AD190" s="158" t="s">
        <v>47</v>
      </c>
      <c r="AE190" s="117"/>
      <c r="AF190" s="255"/>
      <c r="AG190" s="103"/>
      <c r="AH190" s="104"/>
      <c r="AI190" s="16"/>
      <c r="AJ190" s="71"/>
      <c r="AK190" s="71"/>
      <c r="AL190" s="71"/>
      <c r="AM190" s="71"/>
      <c r="AP190" s="454"/>
      <c r="AQ190" s="113" t="s">
        <v>14</v>
      </c>
      <c r="AR190" s="113" t="s">
        <v>13</v>
      </c>
      <c r="AS190" s="485" t="str">
        <f>AS$1</f>
        <v>R</v>
      </c>
      <c r="AT190" s="31" t="str">
        <f t="shared" ref="AT190:AV190" si="164">AT$1</f>
        <v>1Omy</v>
      </c>
      <c r="AU190" s="32" t="str">
        <f t="shared" si="164"/>
        <v>2U</v>
      </c>
      <c r="AV190" s="33" t="str">
        <f t="shared" si="164"/>
        <v>3Ama</v>
      </c>
      <c r="AW190" s="113" t="str">
        <f>AQ190</f>
        <v>Quantity</v>
      </c>
      <c r="AX190" s="113" t="str">
        <f>AR190</f>
        <v>Units</v>
      </c>
      <c r="AY190" s="485">
        <f>AJ185</f>
        <v>0</v>
      </c>
      <c r="AZ190" s="31">
        <f>AK185</f>
        <v>0</v>
      </c>
      <c r="BA190" s="32">
        <f>AL185</f>
        <v>0</v>
      </c>
      <c r="BB190" s="33">
        <f>AM185</f>
        <v>0</v>
      </c>
      <c r="BC190" s="166"/>
      <c r="BD190" s="34" t="s">
        <v>27</v>
      </c>
      <c r="BE190" s="34" t="s">
        <v>28</v>
      </c>
      <c r="BF190" s="35" t="s">
        <v>120</v>
      </c>
      <c r="BG190" s="72" t="s">
        <v>26</v>
      </c>
      <c r="BH190" s="72"/>
      <c r="BI190" s="36" t="s">
        <v>7</v>
      </c>
      <c r="BJ190" s="113" t="str">
        <f>$AQ190</f>
        <v>Quantity</v>
      </c>
      <c r="BK190" s="113" t="str">
        <f>$AR190</f>
        <v>Units</v>
      </c>
      <c r="BL190" s="485" t="str">
        <f>BL$1</f>
        <v>R</v>
      </c>
      <c r="BM190" s="31" t="str">
        <f t="shared" ref="BM190:BO190" si="165">BM$1</f>
        <v>1Omy</v>
      </c>
      <c r="BN190" s="32" t="str">
        <f t="shared" si="165"/>
        <v>2U</v>
      </c>
      <c r="BO190" s="33" t="str">
        <f t="shared" si="165"/>
        <v>3Ama</v>
      </c>
      <c r="BP190" s="191"/>
      <c r="BQ190" s="113" t="str">
        <f>$AQ190</f>
        <v>Quantity</v>
      </c>
      <c r="BR190" s="113" t="str">
        <f>$AR190</f>
        <v>Units</v>
      </c>
      <c r="BS190" s="485" t="str">
        <f>BS$1</f>
        <v>R</v>
      </c>
      <c r="BT190" s="31" t="str">
        <f t="shared" ref="BT190:BV190" si="166">BT$1</f>
        <v>1Omy</v>
      </c>
      <c r="BU190" s="32" t="str">
        <f t="shared" si="166"/>
        <v>2U</v>
      </c>
      <c r="BV190" s="33" t="str">
        <f t="shared" si="166"/>
        <v>3Ama</v>
      </c>
      <c r="BW190" s="191"/>
      <c r="BX190" s="113" t="str">
        <f>$AQ190</f>
        <v>Quantity</v>
      </c>
      <c r="BY190" s="113" t="str">
        <f>$AR190</f>
        <v>Units</v>
      </c>
      <c r="BZ190" s="485" t="str">
        <f>BZ$1</f>
        <v>1-R/U</v>
      </c>
      <c r="CA190" s="31" t="str">
        <f t="shared" ref="CA190:CC190" si="167">CA$1</f>
        <v>1-Omy/R</v>
      </c>
      <c r="CB190" s="32" t="str">
        <f t="shared" si="167"/>
        <v>1-Omy/U</v>
      </c>
      <c r="CC190" s="33" t="str">
        <f t="shared" si="167"/>
        <v>1-ROX/U</v>
      </c>
      <c r="CD190" s="191"/>
      <c r="CE190" s="113" t="str">
        <f>$AQ190</f>
        <v>Quantity</v>
      </c>
      <c r="CF190" s="113" t="str">
        <f>$AR190</f>
        <v>Units</v>
      </c>
      <c r="CG190" s="485" t="str">
        <f>CG$1</f>
        <v>R</v>
      </c>
      <c r="CH190" s="31" t="str">
        <f t="shared" ref="CH190:CJ190" si="168">CH$1</f>
        <v>1Omy</v>
      </c>
      <c r="CI190" s="32" t="str">
        <f t="shared" si="168"/>
        <v>2U</v>
      </c>
      <c r="CJ190" s="33" t="str">
        <f t="shared" si="168"/>
        <v>3Ama</v>
      </c>
      <c r="CK190" s="191"/>
      <c r="CL190" s="113" t="str">
        <f>$AQ190</f>
        <v>Quantity</v>
      </c>
      <c r="CM190" s="113" t="str">
        <f>$AR190</f>
        <v>Units</v>
      </c>
      <c r="CN190" s="485" t="str">
        <f>CN$1</f>
        <v>R</v>
      </c>
      <c r="CO190" s="31" t="str">
        <f t="shared" ref="CO190:CQ190" si="169">CO$1</f>
        <v>1Omy</v>
      </c>
      <c r="CP190" s="32" t="str">
        <f t="shared" si="169"/>
        <v>2U</v>
      </c>
      <c r="CQ190" s="33" t="str">
        <f t="shared" si="169"/>
        <v>3Ama</v>
      </c>
      <c r="CR190" s="191"/>
      <c r="CS190" s="113" t="str">
        <f>$AQ190</f>
        <v>Quantity</v>
      </c>
      <c r="CT190" s="113" t="str">
        <f>$AR190</f>
        <v>Units</v>
      </c>
      <c r="CU190" s="485" t="str">
        <f>CU$1</f>
        <v>1-R/U</v>
      </c>
      <c r="CV190" s="31" t="str">
        <f t="shared" ref="CV190:CX190" si="170">CV$1</f>
        <v>1-Omy/R</v>
      </c>
      <c r="CW190" s="32" t="str">
        <f t="shared" si="170"/>
        <v>1-Omy/U</v>
      </c>
      <c r="CX190" s="33" t="str">
        <f t="shared" si="170"/>
        <v>1-ROX/U</v>
      </c>
      <c r="CY190" s="14"/>
    </row>
    <row r="191" spans="1:104">
      <c r="A191" s="83"/>
      <c r="B191" s="83"/>
      <c r="C191" s="83"/>
      <c r="D191" s="83"/>
      <c r="E191" s="14"/>
      <c r="F191" s="14"/>
      <c r="G191" s="83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16"/>
      <c r="AA191" s="271" t="s">
        <v>48</v>
      </c>
      <c r="AB191" s="257"/>
      <c r="AC191" s="254"/>
      <c r="AD191" s="158" t="s">
        <v>49</v>
      </c>
      <c r="AE191" s="117"/>
      <c r="AF191" s="255"/>
      <c r="AG191" s="105"/>
      <c r="AH191" s="106"/>
      <c r="AI191" s="17"/>
      <c r="AJ191" s="8"/>
      <c r="AK191" s="8"/>
      <c r="AL191" s="8"/>
      <c r="AM191" s="8"/>
      <c r="AP191" s="455" t="str">
        <f>E182</f>
        <v/>
      </c>
      <c r="AQ191" s="488" t="s">
        <v>5</v>
      </c>
      <c r="AR191" s="488" t="s">
        <v>4</v>
      </c>
      <c r="AS191" s="21" t="str">
        <f>IF(ISNUMBER(AJ191),AJ191-($G183*AJ190+$G182),"")</f>
        <v/>
      </c>
      <c r="AT191" s="21" t="str">
        <f>IF(ISNUMBER(AK191),AK191-($G183*AK190+$G182),"")</f>
        <v/>
      </c>
      <c r="AU191" s="21" t="str">
        <f>IF(ISNUMBER(AL191),AL191-($G183*AL190+$G182),"")</f>
        <v/>
      </c>
      <c r="AV191" s="21" t="str">
        <f>IF(ISNUMBER(AM191),AM191-($G183*AM190+$G182),"")</f>
        <v/>
      </c>
      <c r="AW191" s="107">
        <f>$AH190</f>
        <v>0</v>
      </c>
      <c r="AX191" s="107">
        <f>$AI190</f>
        <v>0</v>
      </c>
      <c r="AY191" s="73" t="str">
        <f>IF(ISNUMBER(AJ190),AJ190,"")</f>
        <v/>
      </c>
      <c r="AZ191" s="73" t="str">
        <f>IF(ISNUMBER(AK190),AK190,"")</f>
        <v/>
      </c>
      <c r="BA191" s="73" t="str">
        <f t="shared" ref="BA191:BB191" si="171">IF(ISNUMBER(AL190),AL190,"")</f>
        <v/>
      </c>
      <c r="BB191" s="73" t="str">
        <f t="shared" si="171"/>
        <v/>
      </c>
      <c r="BC191" s="166"/>
      <c r="BD191" s="176" t="str">
        <f>$AA184</f>
        <v>•</v>
      </c>
      <c r="BE191" s="193">
        <f>$D182</f>
        <v>0</v>
      </c>
      <c r="BF191" s="124">
        <f>$B183</f>
        <v>0</v>
      </c>
      <c r="BG191" s="194" t="str">
        <f>$E182</f>
        <v/>
      </c>
      <c r="BH191" s="195"/>
      <c r="BI191" s="196" t="str">
        <f>IF(ISNUMBER($AB193),$AB193,"")</f>
        <v/>
      </c>
      <c r="BJ191" s="489" t="str">
        <f>AH2</f>
        <v>O2 flow per cells</v>
      </c>
      <c r="BK191" s="489" t="str">
        <f>AI2</f>
        <v>pmol/(s*Mill)</v>
      </c>
      <c r="BL191" s="7" t="str">
        <f>IF(ISNUMBER(AS191),AS191/AJ183,"")</f>
        <v/>
      </c>
      <c r="BM191" s="7" t="str">
        <f>IF(ISNUMBER(AT191),AT191/AK183,"")</f>
        <v/>
      </c>
      <c r="BN191" s="7" t="str">
        <f>IF(ISNUMBER(AU191),AU191/AL183,"")</f>
        <v/>
      </c>
      <c r="BO191" s="7" t="str">
        <f>IF(ISNUMBER(AV191),AV191/AM183,"")</f>
        <v/>
      </c>
      <c r="BP191" s="194" t="str">
        <f>$E182</f>
        <v/>
      </c>
      <c r="BQ191" s="6" t="s">
        <v>19</v>
      </c>
      <c r="BR191" s="6" t="s">
        <v>20</v>
      </c>
      <c r="BS191" s="5" t="str">
        <f>IF(ISNUMBER(BL191),BL191/$AQ189,"")</f>
        <v/>
      </c>
      <c r="BT191" s="5" t="str">
        <f>IF(ISNUMBER(BM191),BM191/$AQ189,"")</f>
        <v/>
      </c>
      <c r="BU191" s="5" t="str">
        <f>IF(ISNUMBER(BN191),BN191/$AQ189,"")</f>
        <v/>
      </c>
      <c r="BV191" s="5" t="str">
        <f>IF(ISNUMBER(BO191),BO191/$AQ189,"")</f>
        <v/>
      </c>
      <c r="BW191" s="194" t="str">
        <f>$E182</f>
        <v/>
      </c>
      <c r="BX191" s="6" t="s">
        <v>18</v>
      </c>
      <c r="BY191" s="6" t="s">
        <v>21</v>
      </c>
      <c r="BZ191" s="5" t="str">
        <f>IF(ISNUMBER(BN191),1-BL191/BN191,"")</f>
        <v/>
      </c>
      <c r="CA191" s="5" t="str">
        <f>IF(ISNUMBER(BM191),1-BM191/BL191,"")</f>
        <v/>
      </c>
      <c r="CB191" s="5" t="str">
        <f>IF(ISNUMBER(BM191),1-BM191/BN191,"")</f>
        <v/>
      </c>
      <c r="CC191" s="5" t="str">
        <f>IF(ISNUMBER(BN191),1-BO191/BN191,"")</f>
        <v/>
      </c>
      <c r="CD191" s="194" t="str">
        <f>$E182</f>
        <v/>
      </c>
      <c r="CE191" s="489" t="str">
        <f>AH3</f>
        <v>O2 flow per cells (mt: ROX-corr.)</v>
      </c>
      <c r="CF191" s="489" t="str">
        <f>AI2</f>
        <v>pmol/(s*Mill)</v>
      </c>
      <c r="CG191" s="7" t="str">
        <f>IF(ISNUMBER(BL191),BL191-$AR189,"")</f>
        <v/>
      </c>
      <c r="CH191" s="7" t="str">
        <f t="shared" ref="CH191:CJ191" si="172">IF(ISNUMBER(BM191),BM191-$AR189,"")</f>
        <v/>
      </c>
      <c r="CI191" s="7" t="str">
        <f t="shared" si="172"/>
        <v/>
      </c>
      <c r="CJ191" s="7" t="str">
        <f t="shared" si="172"/>
        <v/>
      </c>
      <c r="CK191" s="194" t="str">
        <f>$E182</f>
        <v/>
      </c>
      <c r="CL191" s="6" t="s">
        <v>3</v>
      </c>
      <c r="CM191" s="6" t="s">
        <v>1</v>
      </c>
      <c r="CN191" s="5" t="str">
        <f>IF(ISNUMBER(CG191),CG191/($AQ189-$AR189),"")</f>
        <v/>
      </c>
      <c r="CO191" s="5" t="str">
        <f t="shared" ref="CO191:CQ191" si="173">IF(ISNUMBER(CH191),CH191/($AQ189-$AR189),"")</f>
        <v/>
      </c>
      <c r="CP191" s="5" t="str">
        <f t="shared" si="173"/>
        <v/>
      </c>
      <c r="CQ191" s="5" t="str">
        <f t="shared" si="173"/>
        <v/>
      </c>
      <c r="CR191" s="194" t="str">
        <f>$E182</f>
        <v/>
      </c>
      <c r="CS191" s="6" t="s">
        <v>2</v>
      </c>
      <c r="CT191" s="6" t="s">
        <v>1</v>
      </c>
      <c r="CU191" s="5" t="str">
        <f>IF(ISNUMBER(CI191),1-CG191/CI191,"")</f>
        <v/>
      </c>
      <c r="CV191" s="5" t="str">
        <f>IF(ISNUMBER(CH191),1-CH191/CG191,"")</f>
        <v/>
      </c>
      <c r="CW191" s="5" t="str">
        <f>IF(ISNUMBER(CH191),1-CH191/CI191,"")</f>
        <v/>
      </c>
      <c r="CX191" s="5" t="str">
        <f>IF(ISNUMBER(CI191),1-CJ191/CI191,"")</f>
        <v/>
      </c>
      <c r="CY191" s="14"/>
    </row>
    <row r="192" spans="1:104">
      <c r="A192" s="83"/>
      <c r="B192" s="83"/>
      <c r="C192" s="83"/>
      <c r="D192" s="83"/>
      <c r="E192" s="83"/>
      <c r="F192" s="83"/>
      <c r="G192" s="83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26"/>
      <c r="AA192" s="272" t="s">
        <v>50</v>
      </c>
      <c r="AB192" s="258"/>
      <c r="AC192" s="259"/>
      <c r="AD192" s="158" t="s">
        <v>178</v>
      </c>
      <c r="AE192" s="256"/>
      <c r="AF192" s="255"/>
      <c r="AG192" s="274"/>
      <c r="AH192" s="275"/>
      <c r="AI192" s="275"/>
      <c r="AJ192" s="276"/>
      <c r="AK192" s="276"/>
      <c r="AL192" s="276"/>
      <c r="AM192" s="276"/>
      <c r="AN192" s="2"/>
      <c r="AO192" s="11"/>
      <c r="AP192" s="74"/>
      <c r="AQ192" s="75"/>
      <c r="AR192" s="75"/>
      <c r="AS192" s="3"/>
      <c r="AT192" s="3"/>
      <c r="AU192" s="3"/>
      <c r="AV192" s="3"/>
      <c r="AW192" s="4"/>
      <c r="AX192" s="4"/>
      <c r="AY192" s="2"/>
      <c r="AZ192" s="2"/>
      <c r="BA192" s="2"/>
      <c r="BB192" s="2"/>
      <c r="BC192" s="76"/>
      <c r="BD192" s="4"/>
      <c r="BE192" s="4"/>
      <c r="BF192" s="75"/>
      <c r="BG192" s="77"/>
      <c r="BH192" s="77"/>
      <c r="BI192" s="2"/>
      <c r="BJ192" s="4"/>
      <c r="BK192" s="4"/>
      <c r="BL192" s="3"/>
      <c r="BM192" s="3"/>
      <c r="BN192" s="3"/>
      <c r="BO192" s="3"/>
      <c r="BP192" s="14"/>
      <c r="BQ192" s="4"/>
      <c r="BR192" s="4"/>
      <c r="BS192" s="2"/>
      <c r="BT192" s="2"/>
      <c r="BU192" s="2"/>
      <c r="BV192" s="2"/>
      <c r="BW192" s="14"/>
      <c r="BX192" s="4"/>
      <c r="BY192" s="4"/>
      <c r="BZ192" s="2"/>
      <c r="CA192" s="2"/>
      <c r="CB192" s="2"/>
      <c r="CC192" s="2"/>
      <c r="CD192" s="13"/>
      <c r="CE192" s="4"/>
      <c r="CF192" s="4"/>
      <c r="CG192" s="3"/>
      <c r="CH192" s="3"/>
      <c r="CI192" s="3"/>
      <c r="CJ192" s="3"/>
      <c r="CK192" s="14"/>
      <c r="CL192" s="4"/>
      <c r="CM192" s="4"/>
      <c r="CN192" s="2"/>
      <c r="CO192" s="2"/>
      <c r="CP192" s="2"/>
      <c r="CQ192" s="2"/>
      <c r="CR192" s="14"/>
      <c r="CS192" s="4"/>
      <c r="CT192" s="4"/>
      <c r="CU192" s="2"/>
      <c r="CV192" s="2"/>
      <c r="CW192" s="2"/>
      <c r="CX192" s="2"/>
      <c r="CY192" s="14"/>
    </row>
    <row r="193" spans="1:103">
      <c r="A193" s="83"/>
      <c r="B193" s="83"/>
      <c r="C193" s="83"/>
      <c r="D193" s="83"/>
      <c r="E193" s="83"/>
      <c r="F193" s="83"/>
      <c r="G193" s="83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26"/>
      <c r="AA193" s="271" t="s">
        <v>51</v>
      </c>
      <c r="AB193" s="260"/>
      <c r="AC193" s="261"/>
      <c r="AD193" s="262" t="s">
        <v>52</v>
      </c>
      <c r="AE193" s="263">
        <v>-2</v>
      </c>
      <c r="AF193" s="255"/>
      <c r="AG193" s="274"/>
      <c r="AH193" s="274"/>
      <c r="AI193" s="274"/>
      <c r="AJ193" s="145"/>
      <c r="AK193" s="145"/>
      <c r="AL193" s="145"/>
      <c r="AM193" s="145"/>
      <c r="AN193" s="133"/>
      <c r="AO193" s="181"/>
      <c r="AP193" s="74"/>
      <c r="AQ193" s="142"/>
      <c r="AR193" s="142"/>
      <c r="AS193" s="135"/>
      <c r="AT193" s="135"/>
      <c r="AU193" s="135"/>
      <c r="AV193" s="135"/>
      <c r="AW193" s="127"/>
      <c r="AX193" s="127"/>
      <c r="AY193" s="133"/>
      <c r="AZ193" s="133"/>
      <c r="BA193" s="133"/>
      <c r="BB193" s="133"/>
      <c r="BC193" s="166"/>
      <c r="BD193" s="127"/>
      <c r="BE193" s="127"/>
      <c r="BF193" s="142"/>
      <c r="BG193" s="183"/>
      <c r="BH193" s="183"/>
      <c r="BI193" s="133"/>
      <c r="BJ193" s="127"/>
      <c r="BK193" s="127"/>
      <c r="BL193" s="135"/>
      <c r="BM193" s="135"/>
      <c r="BN193" s="135"/>
      <c r="BO193" s="135"/>
      <c r="BP193" s="14"/>
      <c r="BQ193" s="127"/>
      <c r="BR193" s="127"/>
      <c r="BS193" s="133"/>
      <c r="BT193" s="133"/>
      <c r="BU193" s="133"/>
      <c r="BV193" s="133"/>
      <c r="BW193" s="14"/>
      <c r="BX193" s="127"/>
      <c r="BY193" s="127"/>
      <c r="BZ193" s="133"/>
      <c r="CA193" s="133"/>
      <c r="CB193" s="133"/>
      <c r="CC193" s="133"/>
      <c r="CD193" s="13"/>
      <c r="CE193" s="127"/>
      <c r="CF193" s="127"/>
      <c r="CG193" s="135"/>
      <c r="CH193" s="135"/>
      <c r="CI193" s="135"/>
      <c r="CJ193" s="135"/>
      <c r="CK193" s="14"/>
      <c r="CL193" s="127"/>
      <c r="CM193" s="127"/>
      <c r="CN193" s="133"/>
      <c r="CO193" s="133"/>
      <c r="CP193" s="133"/>
      <c r="CQ193" s="133"/>
      <c r="CR193" s="14"/>
      <c r="CS193" s="127"/>
      <c r="CT193" s="127"/>
      <c r="CU193" s="133"/>
      <c r="CV193" s="133"/>
      <c r="CW193" s="133"/>
      <c r="CX193" s="133"/>
      <c r="CY193" s="14"/>
    </row>
    <row r="194" spans="1:103" ht="13.5" thickBot="1">
      <c r="A194" s="83"/>
      <c r="B194" s="83"/>
      <c r="C194" s="83"/>
      <c r="D194" s="83"/>
      <c r="E194" s="83"/>
      <c r="F194" s="83"/>
      <c r="G194" s="83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26"/>
      <c r="AA194" s="273" t="s">
        <v>53</v>
      </c>
      <c r="AB194" s="264">
        <v>2</v>
      </c>
      <c r="AC194" s="265" t="s">
        <v>54</v>
      </c>
      <c r="AD194" s="266" t="s">
        <v>55</v>
      </c>
      <c r="AE194" s="267">
        <v>2.5000000000000001E-2</v>
      </c>
      <c r="AF194" s="268"/>
      <c r="AG194" s="274"/>
      <c r="AH194" s="274"/>
      <c r="AI194" s="274"/>
      <c r="AJ194" s="145"/>
      <c r="AK194" s="145"/>
      <c r="AL194" s="145"/>
      <c r="AM194" s="145"/>
      <c r="AN194" s="133"/>
      <c r="AO194" s="181"/>
      <c r="AP194" s="74"/>
      <c r="AQ194" s="142"/>
      <c r="AR194" s="142"/>
      <c r="AS194" s="135"/>
      <c r="AT194" s="135"/>
      <c r="AU194" s="135"/>
      <c r="AV194" s="135"/>
      <c r="AW194" s="127"/>
      <c r="AX194" s="127"/>
      <c r="AY194" s="133"/>
      <c r="AZ194" s="133"/>
      <c r="BA194" s="133"/>
      <c r="BB194" s="133"/>
      <c r="BC194" s="166"/>
      <c r="BD194" s="127"/>
      <c r="BE194" s="127"/>
      <c r="BF194" s="142"/>
      <c r="BG194" s="183"/>
      <c r="BH194" s="183"/>
      <c r="BI194" s="133"/>
      <c r="BJ194" s="127"/>
      <c r="BK194" s="127"/>
      <c r="BL194" s="135"/>
      <c r="BM194" s="135"/>
      <c r="BN194" s="135"/>
      <c r="BO194" s="135"/>
      <c r="BP194" s="14"/>
      <c r="BQ194" s="127"/>
      <c r="BR194" s="127"/>
      <c r="BS194" s="133"/>
      <c r="BT194" s="133"/>
      <c r="BU194" s="133"/>
      <c r="BV194" s="133"/>
      <c r="BW194" s="14"/>
      <c r="BX194" s="127"/>
      <c r="BY194" s="127"/>
      <c r="BZ194" s="133"/>
      <c r="CA194" s="133"/>
      <c r="CB194" s="133"/>
      <c r="CC194" s="133"/>
      <c r="CD194" s="13"/>
      <c r="CE194" s="127"/>
      <c r="CF194" s="127"/>
      <c r="CG194" s="135"/>
      <c r="CH194" s="135"/>
      <c r="CI194" s="135"/>
      <c r="CJ194" s="135"/>
      <c r="CK194" s="14"/>
      <c r="CL194" s="127"/>
      <c r="CM194" s="127"/>
      <c r="CN194" s="133"/>
      <c r="CO194" s="133"/>
      <c r="CP194" s="133"/>
      <c r="CQ194" s="133"/>
      <c r="CR194" s="14"/>
      <c r="CS194" s="127"/>
      <c r="CT194" s="127"/>
      <c r="CU194" s="133"/>
      <c r="CV194" s="133"/>
      <c r="CW194" s="133"/>
      <c r="CX194" s="133"/>
      <c r="CY194" s="14"/>
    </row>
    <row r="195" spans="1:103">
      <c r="A195" s="83"/>
      <c r="B195" s="83"/>
      <c r="C195" s="83"/>
      <c r="D195" s="83"/>
      <c r="E195" s="83"/>
      <c r="F195" s="83"/>
      <c r="G195" s="83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26"/>
      <c r="AH195" s="127"/>
      <c r="AI195" s="127"/>
      <c r="AJ195" s="135"/>
      <c r="AK195" s="135"/>
      <c r="AL195" s="135"/>
      <c r="AM195" s="135"/>
      <c r="AN195" s="133"/>
      <c r="AO195" s="181"/>
      <c r="AP195" s="74"/>
      <c r="AQ195" s="142"/>
      <c r="AR195" s="142"/>
      <c r="AS195" s="135"/>
      <c r="AT195" s="135"/>
      <c r="AU195" s="135"/>
      <c r="AV195" s="135"/>
      <c r="AW195" s="127"/>
      <c r="AX195" s="127"/>
      <c r="AY195" s="133"/>
      <c r="AZ195" s="133"/>
      <c r="BA195" s="133"/>
      <c r="BB195" s="133"/>
      <c r="BC195" s="166"/>
      <c r="BD195" s="127"/>
      <c r="BE195" s="127"/>
      <c r="BF195" s="142"/>
      <c r="BG195" s="183"/>
      <c r="BH195" s="183"/>
      <c r="BI195" s="133"/>
      <c r="BJ195" s="127"/>
      <c r="BK195" s="127"/>
      <c r="BL195" s="135"/>
      <c r="BM195" s="135"/>
      <c r="BN195" s="135"/>
      <c r="BO195" s="135"/>
      <c r="BP195" s="14"/>
      <c r="BQ195" s="127"/>
      <c r="BR195" s="127"/>
      <c r="BS195" s="127"/>
      <c r="BT195" s="127"/>
      <c r="BU195" s="127"/>
      <c r="BV195" s="133"/>
      <c r="BW195" s="14"/>
      <c r="BX195" s="127"/>
      <c r="BY195" s="127"/>
      <c r="BZ195" s="133"/>
      <c r="CA195" s="133"/>
      <c r="CB195" s="133"/>
      <c r="CC195" s="133"/>
      <c r="CD195" s="13"/>
      <c r="CE195" s="127"/>
      <c r="CF195" s="127"/>
      <c r="CG195" s="135"/>
      <c r="CH195" s="135"/>
      <c r="CI195" s="135"/>
      <c r="CJ195" s="135"/>
      <c r="CK195" s="14"/>
      <c r="CL195" s="127"/>
      <c r="CM195" s="127"/>
      <c r="CN195" s="133"/>
      <c r="CO195" s="133"/>
      <c r="CP195" s="133"/>
      <c r="CQ195" s="133"/>
      <c r="CR195" s="14"/>
      <c r="CS195" s="127"/>
      <c r="CT195" s="127"/>
      <c r="CU195" s="133"/>
      <c r="CV195" s="133"/>
      <c r="CW195" s="133"/>
      <c r="CX195" s="133"/>
      <c r="CY195" s="14"/>
    </row>
    <row r="196" spans="1:103">
      <c r="A196" s="83"/>
      <c r="B196" s="83"/>
      <c r="C196" s="83"/>
      <c r="D196" s="83"/>
      <c r="E196" s="83"/>
      <c r="F196" s="83"/>
      <c r="G196" s="83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26"/>
      <c r="AH196" s="127"/>
      <c r="AI196" s="127"/>
      <c r="AJ196" s="135"/>
      <c r="AK196" s="135"/>
      <c r="AL196" s="135"/>
      <c r="AM196" s="135"/>
      <c r="AN196" s="133"/>
      <c r="AO196" s="181"/>
      <c r="AP196" s="74"/>
      <c r="AQ196" s="142"/>
      <c r="AR196" s="142"/>
      <c r="AS196" s="135"/>
      <c r="AT196" s="135"/>
      <c r="AU196" s="135"/>
      <c r="AV196" s="135"/>
      <c r="AW196" s="127"/>
      <c r="AX196" s="127"/>
      <c r="AY196" s="133"/>
      <c r="AZ196" s="133"/>
      <c r="BA196" s="133"/>
      <c r="BB196" s="133"/>
      <c r="BC196" s="166"/>
      <c r="BD196" s="127"/>
      <c r="BE196" s="127"/>
      <c r="BF196" s="142"/>
      <c r="BG196" s="183"/>
      <c r="BH196" s="183"/>
      <c r="BI196" s="133"/>
      <c r="BJ196" s="127"/>
      <c r="BK196" s="127"/>
      <c r="BL196" s="135"/>
      <c r="BM196" s="135"/>
      <c r="BN196" s="135"/>
      <c r="BO196" s="135"/>
      <c r="BP196" s="14"/>
      <c r="BQ196" s="127"/>
      <c r="BR196" s="127"/>
      <c r="BS196" s="127"/>
      <c r="BT196" s="127"/>
      <c r="BU196" s="127"/>
      <c r="BV196" s="133"/>
      <c r="BW196" s="14"/>
      <c r="BX196" s="127"/>
      <c r="BY196" s="127"/>
      <c r="BZ196" s="133"/>
      <c r="CA196" s="133"/>
      <c r="CB196" s="133"/>
      <c r="CC196" s="133"/>
      <c r="CD196" s="13"/>
      <c r="CE196" s="127"/>
      <c r="CF196" s="127"/>
      <c r="CG196" s="135"/>
      <c r="CH196" s="135"/>
      <c r="CI196" s="135"/>
      <c r="CJ196" s="135"/>
      <c r="CK196" s="14"/>
      <c r="CL196" s="127"/>
      <c r="CM196" s="127"/>
      <c r="CN196" s="133"/>
      <c r="CO196" s="133"/>
      <c r="CP196" s="133"/>
      <c r="CQ196" s="133"/>
      <c r="CR196" s="14"/>
      <c r="CS196" s="127"/>
      <c r="CT196" s="127"/>
      <c r="CU196" s="133"/>
      <c r="CV196" s="133"/>
      <c r="CW196" s="133"/>
      <c r="CX196" s="133"/>
      <c r="CY196" s="14"/>
    </row>
    <row r="197" spans="1:103">
      <c r="A197" s="83"/>
      <c r="B197" s="83"/>
      <c r="C197" s="83"/>
      <c r="D197" s="83"/>
      <c r="E197" s="83"/>
      <c r="F197" s="83"/>
      <c r="G197" s="83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AH197" s="127"/>
      <c r="AI197" s="127"/>
      <c r="AJ197" s="135"/>
      <c r="AK197" s="135"/>
      <c r="AL197" s="135"/>
      <c r="AM197" s="135"/>
      <c r="AN197" s="133"/>
      <c r="AO197" s="181"/>
      <c r="AP197" s="74"/>
      <c r="AQ197" s="142"/>
      <c r="AR197" s="142"/>
      <c r="AS197" s="135"/>
      <c r="AT197" s="135"/>
      <c r="AU197" s="135"/>
      <c r="AV197" s="135"/>
      <c r="AW197" s="127"/>
      <c r="AX197" s="127"/>
      <c r="AY197" s="133"/>
      <c r="AZ197" s="133"/>
      <c r="BA197" s="133"/>
      <c r="BB197" s="133"/>
      <c r="BC197" s="166"/>
      <c r="BD197" s="127"/>
      <c r="BE197" s="127"/>
      <c r="BF197" s="142"/>
      <c r="BG197" s="183"/>
      <c r="BH197" s="183"/>
      <c r="BI197" s="133"/>
      <c r="BJ197" s="127"/>
      <c r="BK197" s="127"/>
      <c r="BL197" s="135"/>
      <c r="BM197" s="135"/>
      <c r="BN197" s="135"/>
      <c r="BO197" s="135"/>
      <c r="BP197" s="14"/>
      <c r="BQ197" s="127"/>
      <c r="BR197" s="127"/>
      <c r="BS197" s="127"/>
      <c r="BT197" s="127"/>
      <c r="BU197" s="127"/>
      <c r="BV197" s="133"/>
      <c r="BW197" s="14"/>
      <c r="BX197" s="127"/>
      <c r="BY197" s="127"/>
      <c r="BZ197" s="133"/>
      <c r="CA197" s="133"/>
      <c r="CB197" s="133"/>
      <c r="CC197" s="133"/>
      <c r="CD197" s="13"/>
      <c r="CE197" s="127"/>
      <c r="CF197" s="127"/>
      <c r="CG197" s="135"/>
      <c r="CH197" s="135"/>
      <c r="CI197" s="135"/>
      <c r="CJ197" s="135"/>
      <c r="CK197" s="14"/>
      <c r="CL197" s="127"/>
      <c r="CM197" s="127"/>
      <c r="CN197" s="133"/>
      <c r="CO197" s="133"/>
      <c r="CP197" s="133"/>
      <c r="CQ197" s="133"/>
      <c r="CR197" s="14"/>
      <c r="CS197" s="127"/>
      <c r="CT197" s="127"/>
      <c r="CU197" s="133"/>
      <c r="CV197" s="133"/>
      <c r="CW197" s="133"/>
      <c r="CX197" s="133"/>
      <c r="CY197" s="14"/>
    </row>
    <row r="198" spans="1:103">
      <c r="A198" s="184"/>
      <c r="B198" s="133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26"/>
      <c r="AH198" s="127"/>
      <c r="AI198" s="127"/>
      <c r="AJ198" s="135"/>
      <c r="AK198" s="135"/>
      <c r="AL198" s="135"/>
      <c r="AM198" s="135"/>
      <c r="AN198" s="133"/>
      <c r="AO198" s="181"/>
      <c r="AP198" s="74"/>
      <c r="AQ198" s="142"/>
      <c r="AR198" s="142"/>
      <c r="AS198" s="26" t="str">
        <f>IF(ISNUMBER(AJ198),AJ198-($D191*AJ197+$E191),"")</f>
        <v/>
      </c>
      <c r="AT198" s="26" t="str">
        <f>IF(ISNUMBER(AK198),AK198-($D191*AK197+$E191),"")</f>
        <v/>
      </c>
      <c r="AU198" s="26"/>
      <c r="AV198" s="26" t="str">
        <f>IF(ISNUMBER(AM198),AM198-($D191*AM197+$E191),"")</f>
        <v/>
      </c>
      <c r="AW198" s="127"/>
      <c r="AX198" s="127"/>
      <c r="AY198" s="133"/>
      <c r="AZ198" s="133"/>
      <c r="BA198" s="133"/>
      <c r="BB198" s="133"/>
      <c r="BC198" s="166"/>
      <c r="BD198" s="127"/>
      <c r="BE198" s="127"/>
      <c r="BF198" s="142"/>
      <c r="BG198" s="183"/>
      <c r="BH198" s="183"/>
      <c r="BI198" s="133"/>
      <c r="BJ198" s="127"/>
      <c r="BK198" s="127"/>
      <c r="BL198" s="78" t="str">
        <f>IF(ISNUMBER(AS198),AS198/AJ190,"")</f>
        <v/>
      </c>
      <c r="BM198" s="78" t="str">
        <f>IF(ISNUMBER(AT198),AT198/AK190,"")</f>
        <v/>
      </c>
      <c r="BN198" s="78"/>
      <c r="BO198" s="78" t="str">
        <f>IF(ISNUMBER(AV198),AV198/AM190,"")</f>
        <v/>
      </c>
      <c r="BP198" s="117"/>
      <c r="BQ198" s="141"/>
      <c r="BR198" s="127"/>
      <c r="BS198" s="127"/>
      <c r="BT198" s="127"/>
      <c r="BU198" s="127"/>
      <c r="BV198" s="24"/>
      <c r="BW198" s="117"/>
      <c r="BX198" s="141"/>
      <c r="BY198" s="141"/>
      <c r="BZ198" s="27" t="s">
        <v>0</v>
      </c>
      <c r="CA198" s="24" t="str">
        <f>IF(ISNUMBER(BL198),1-BL198/BM198,"")</f>
        <v/>
      </c>
      <c r="CB198" s="24"/>
      <c r="CC198" s="24"/>
      <c r="CD198" s="197"/>
      <c r="CE198" s="141"/>
      <c r="CF198" s="141"/>
      <c r="CG198" s="147"/>
      <c r="CH198" s="147"/>
      <c r="CI198" s="147"/>
      <c r="CJ198" s="147"/>
      <c r="CK198" s="117"/>
      <c r="CL198" s="141"/>
      <c r="CM198" s="141"/>
      <c r="CN198" s="134"/>
      <c r="CO198" s="134"/>
      <c r="CP198" s="134"/>
      <c r="CQ198" s="134"/>
      <c r="CR198" s="117"/>
      <c r="CS198" s="141"/>
      <c r="CT198" s="141"/>
      <c r="CU198" s="134"/>
      <c r="CV198" s="134"/>
      <c r="CW198" s="134"/>
      <c r="CX198" s="134"/>
      <c r="CY198" s="117"/>
    </row>
    <row r="199" spans="1:103">
      <c r="A199" s="184"/>
      <c r="B199" s="133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26"/>
      <c r="AH199" s="127"/>
      <c r="AI199" s="127"/>
      <c r="AJ199" s="135"/>
      <c r="AK199" s="135"/>
      <c r="AL199" s="135"/>
      <c r="AM199" s="135"/>
      <c r="AN199" s="133"/>
      <c r="AO199" s="181"/>
      <c r="AP199" s="74"/>
      <c r="AQ199" s="142"/>
      <c r="AR199" s="142"/>
      <c r="AS199" s="147"/>
      <c r="AT199" s="147"/>
      <c r="AU199" s="147"/>
      <c r="AV199" s="147"/>
      <c r="AW199" s="127"/>
      <c r="AX199" s="127"/>
      <c r="AY199" s="133"/>
      <c r="AZ199" s="133"/>
      <c r="BA199" s="133"/>
      <c r="BB199" s="133"/>
      <c r="BC199" s="166"/>
      <c r="BD199" s="127"/>
      <c r="BE199" s="127"/>
      <c r="BF199" s="142"/>
      <c r="BG199" s="183"/>
      <c r="BH199" s="183"/>
      <c r="BI199" s="133"/>
      <c r="BJ199" s="127"/>
      <c r="BK199" s="127"/>
      <c r="BL199" s="147"/>
      <c r="BM199" s="147"/>
      <c r="BN199" s="147"/>
      <c r="BO199" s="147"/>
      <c r="BP199" s="117"/>
      <c r="BQ199" s="141"/>
      <c r="BR199" s="127"/>
      <c r="BS199" s="127"/>
      <c r="BT199" s="127"/>
      <c r="BU199" s="127"/>
      <c r="BV199" s="134"/>
      <c r="BW199" s="117"/>
      <c r="BX199" s="141"/>
      <c r="BY199" s="141"/>
      <c r="BZ199" s="134"/>
      <c r="CA199" s="134"/>
      <c r="CB199" s="134"/>
      <c r="CC199" s="134"/>
      <c r="CD199" s="197"/>
      <c r="CE199" s="141"/>
      <c r="CF199" s="141"/>
      <c r="CG199" s="147"/>
      <c r="CH199" s="147"/>
      <c r="CI199" s="147"/>
      <c r="CJ199" s="147"/>
      <c r="CK199" s="117"/>
      <c r="CL199" s="141"/>
      <c r="CM199" s="141"/>
      <c r="CN199" s="134"/>
      <c r="CO199" s="134"/>
      <c r="CP199" s="134"/>
      <c r="CQ199" s="134"/>
      <c r="CR199" s="117"/>
      <c r="CS199" s="141"/>
      <c r="CT199" s="141"/>
      <c r="CU199" s="134"/>
      <c r="CV199" s="134"/>
      <c r="CW199" s="134"/>
      <c r="CX199" s="134"/>
      <c r="CY199" s="117"/>
    </row>
    <row r="200" spans="1:103" ht="13.5" thickBot="1">
      <c r="A200" s="460" t="s">
        <v>68</v>
      </c>
      <c r="B200" s="198" t="str">
        <f>$G$22</f>
        <v>DatLab 7 Template 16-08-02</v>
      </c>
      <c r="C200" s="199"/>
      <c r="D200" s="199"/>
      <c r="E200" s="199"/>
      <c r="F200" s="199"/>
      <c r="G200" s="199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1"/>
      <c r="AA200" s="202"/>
      <c r="AB200" s="202"/>
      <c r="AC200" s="202"/>
      <c r="AD200" s="202"/>
      <c r="AE200" s="202"/>
      <c r="AF200" s="202"/>
      <c r="AG200" s="202"/>
      <c r="AH200" s="12" t="str">
        <f>$B200</f>
        <v>DatLab 7 Template 16-08-02</v>
      </c>
      <c r="AI200" s="161"/>
      <c r="AJ200" s="203"/>
      <c r="AK200" s="203"/>
      <c r="AL200" s="203"/>
      <c r="AM200" s="203"/>
      <c r="AN200" s="204"/>
      <c r="AO200" s="205"/>
      <c r="AP200" s="206"/>
      <c r="AQ200" s="79" t="str">
        <f>$B200</f>
        <v>DatLab 7 Template 16-08-02</v>
      </c>
      <c r="AR200" s="161"/>
      <c r="AS200" s="203"/>
      <c r="AT200" s="203"/>
      <c r="AU200" s="203"/>
      <c r="AV200" s="203"/>
      <c r="AW200" s="161"/>
      <c r="AX200" s="161"/>
      <c r="AY200" s="204"/>
      <c r="AZ200" s="204"/>
      <c r="BA200" s="204"/>
      <c r="BB200" s="204"/>
      <c r="BC200" s="207"/>
      <c r="BD200" s="161"/>
      <c r="BE200" s="161"/>
      <c r="BF200" s="61"/>
      <c r="BG200" s="208"/>
      <c r="BH200" s="208"/>
      <c r="BI200" s="204"/>
      <c r="BJ200" s="79" t="str">
        <f>$B200</f>
        <v>DatLab 7 Template 16-08-02</v>
      </c>
      <c r="BK200" s="161"/>
      <c r="BL200" s="203"/>
      <c r="BM200" s="203"/>
      <c r="BN200" s="203"/>
      <c r="BO200" s="203"/>
      <c r="BP200" s="209"/>
      <c r="BQ200" s="79" t="str">
        <f>$B200</f>
        <v>DatLab 7 Template 16-08-02</v>
      </c>
      <c r="BR200" s="200"/>
      <c r="BS200" s="200"/>
      <c r="BT200" s="200"/>
      <c r="BU200" s="200"/>
      <c r="BV200" s="204"/>
      <c r="BW200" s="209"/>
      <c r="BX200" s="79" t="str">
        <f>$B200</f>
        <v>DatLab 7 Template 16-08-02</v>
      </c>
      <c r="BY200" s="161"/>
      <c r="BZ200" s="204"/>
      <c r="CA200" s="204"/>
      <c r="CB200" s="204"/>
      <c r="CC200" s="204"/>
      <c r="CD200" s="210"/>
      <c r="CE200" s="79" t="str">
        <f>$B200</f>
        <v>DatLab 7 Template 16-08-02</v>
      </c>
      <c r="CF200" s="161"/>
      <c r="CG200" s="203"/>
      <c r="CH200" s="203"/>
      <c r="CI200" s="203"/>
      <c r="CJ200" s="203"/>
      <c r="CK200" s="209"/>
      <c r="CL200" s="79" t="str">
        <f>$B200</f>
        <v>DatLab 7 Template 16-08-02</v>
      </c>
      <c r="CM200" s="161"/>
      <c r="CN200" s="204"/>
      <c r="CO200" s="204"/>
      <c r="CP200" s="204"/>
      <c r="CQ200" s="204"/>
      <c r="CR200" s="209"/>
      <c r="CS200" s="79" t="str">
        <f>$B200</f>
        <v>DatLab 7 Template 16-08-02</v>
      </c>
      <c r="CT200" s="161"/>
      <c r="CU200" s="204"/>
      <c r="CV200" s="204"/>
      <c r="CW200" s="204"/>
      <c r="CX200" s="204"/>
      <c r="CY200" s="209"/>
    </row>
    <row r="208" spans="1:103">
      <c r="AQ208" s="486"/>
      <c r="AR208" s="486"/>
      <c r="AS208" s="306"/>
      <c r="AT208" s="306"/>
      <c r="AU208" s="306"/>
      <c r="AV208" s="306"/>
    </row>
    <row r="209" spans="43:48">
      <c r="AQ209" s="487"/>
      <c r="AR209" s="483"/>
      <c r="AS209" s="483"/>
      <c r="AT209" s="483"/>
      <c r="AU209" s="483"/>
      <c r="AV209" s="483"/>
    </row>
  </sheetData>
  <conditionalFormatting sqref="CU3:CX10 CN34:CQ34 CN3:CQ32 CG34:CJ34 CG3:CJ32 BZ3:CA10 CB3:CC32 BS34:BV34 BI34 BL34:BO34 AV17 AS34:AV34 AQ3:AR32 AS3:AV10 AY3:BB32 BL3:BO10 BS3:BV10 BZ34:CC34 CU34:CX34">
    <cfRule type="containsErrors" dxfId="5" priority="2" stopIfTrue="1">
      <formula>ISERROR(AQ3)</formula>
    </cfRule>
  </conditionalFormatting>
  <conditionalFormatting sqref="AS34:AV34">
    <cfRule type="containsErrors" dxfId="4" priority="1" stopIfTrue="1">
      <formula>ISERROR(AS34)</formula>
    </cfRule>
  </conditionalFormatting>
  <hyperlinks>
    <hyperlink ref="G2" r:id="rId1" display="SUIT protocol"/>
    <hyperlink ref="A3" r:id="rId2" display="Subsample"/>
    <hyperlink ref="A4" location="Subs_a" display="↓  Subsample entry #a"/>
    <hyperlink ref="CZ45" location="'SUIT1 template'!A60" display="Goto Subsample #1"/>
    <hyperlink ref="B3" r:id="rId3" display="Sample summary"/>
    <hyperlink ref="A40" location="Sample_statistics" display="é Sample statistics"/>
    <hyperlink ref="G3" r:id="rId4"/>
    <hyperlink ref="F45" location="O2k!B3" display="O2 background check ↗"/>
    <hyperlink ref="AA2" r:id="rId5" display="↓ Paste 'Mark statistics'"/>
    <hyperlink ref="A43" location="MSa" display="î Mark statistics #a"/>
    <hyperlink ref="A60" location="Sample_statistics" display="é Sample statistics"/>
    <hyperlink ref="Z43" location="Subs_a" display="←  Graph"/>
    <hyperlink ref="A5" location="Subs_b" display="↓  Subsample entry #b"/>
    <hyperlink ref="CZ65" location="'SUIT1 template'!A60" display="Goto Subsample #1"/>
    <hyperlink ref="A63" location="MSb" display="↘ Mark statistics"/>
    <hyperlink ref="A80" location="Sample_statistics" display="é Sample statistics"/>
    <hyperlink ref="Z63" location="Subs_b" display="←  Graph"/>
    <hyperlink ref="CZ125" location="'SUIT1 template'!A60" display="Goto Subsample #1"/>
    <hyperlink ref="A123" location="MSe" display="↘ Mark statistics"/>
    <hyperlink ref="A140" location="Sample_statistics" display="é Sample statistics"/>
    <hyperlink ref="Z123" location="Subs_e" display="←  Graph"/>
    <hyperlink ref="CZ145" location="'SUIT1 template'!A60" display="Goto Subsample #1"/>
    <hyperlink ref="A143" location="MSf" display="↘ Mark statistics"/>
    <hyperlink ref="A160" location="Sample_statistics" display="é Sample statistics"/>
    <hyperlink ref="Z143" location="Subs_f" display="←  Graph"/>
    <hyperlink ref="CZ165" location="'SUIT1 template'!A60" display="Goto Subsample #1"/>
    <hyperlink ref="A163" location="MSg" display="↘ Mark statistics"/>
    <hyperlink ref="A180" location="Sample_statistics" display="é Sample statistics"/>
    <hyperlink ref="Z163" location="Subs_g" display="←  Graph"/>
    <hyperlink ref="CZ185" location="'SUIT1 template'!A60" display="Goto Subsample #1"/>
    <hyperlink ref="A183" location="MSh" display="↘ Mark statistics"/>
    <hyperlink ref="A200" location="Sample_statistics" display="é Sample statistics"/>
    <hyperlink ref="Z183" location="Subs_h" display="←  Graph"/>
    <hyperlink ref="A6" location="Subs_c" display="↓  Subsample entry #c"/>
    <hyperlink ref="A1" location="Sample_statistics" display="Sample entry #1"/>
    <hyperlink ref="CZ85" location="'SUIT1 template'!A60" display="Goto Subsample #1"/>
    <hyperlink ref="A83" location="MSc" display="↘ Mark statistics"/>
    <hyperlink ref="A100" location="Sample_statistics" display="é Sample statistics"/>
    <hyperlink ref="Z83" location="Subs_c" display="←  Graph"/>
    <hyperlink ref="CZ105" location="'SUIT1 template'!A60" display="Goto Subsample #1"/>
    <hyperlink ref="A103" location="MSd" display="↘ Mark statistics"/>
    <hyperlink ref="A120" location="Sample_statistics" display="é Sample statistics"/>
    <hyperlink ref="Z103" location="Subs_d" display="←  Graph"/>
    <hyperlink ref="A7" location="Subs_d" display="↓  Subsample entry #d"/>
    <hyperlink ref="A8" location="Subs_e" display="↓  Subsample entry #e"/>
    <hyperlink ref="A9" location="Subs_f" display="↓  Subsample entry #f"/>
    <hyperlink ref="A10" location="Subs_g" display="↓  Subsample entry #g"/>
    <hyperlink ref="A11" location="Subs_h" display="↓  Subsample entry #h"/>
    <hyperlink ref="G1" location="Cohort!B3" display="↗ Cohort"/>
    <hyperlink ref="A2" location="Navigation!B3" display="↗ Navigation"/>
    <hyperlink ref="F65" location="O2k!B3" display="O2 background check ↗"/>
    <hyperlink ref="F85" location="O2k!B3" display="O2 background check ↗"/>
    <hyperlink ref="F105" location="O2k!B3" display="O2 background check ↗"/>
    <hyperlink ref="F125" location="O2k!B3" display="O2 background check ↗"/>
    <hyperlink ref="F145" location="O2k!B3" display="O2 background check ↗"/>
    <hyperlink ref="F165" location="O2k!B3" display="O2 background check ↗"/>
    <hyperlink ref="F185" location="O2k!B3" display="O2 background check ↗"/>
    <hyperlink ref="AI5" r:id="rId6"/>
    <hyperlink ref="AM5" location="Sample_statistics" display="← Sample statistics"/>
    <hyperlink ref="A33" location="'#1'!AV33" display="→ Tables: Sample statistics"/>
    <hyperlink ref="A32" location="'#1'!AI5" display="→ Coupling-pathway diagram"/>
    <hyperlink ref="AM33" location="Sample_statistics" display="← Sample statistics"/>
  </hyperlinks>
  <pageMargins left="0.7" right="0.7" top="0.78740157499999996" bottom="0.78740157499999996" header="0.3" footer="0.3"/>
  <pageSetup paperSize="9" orientation="portrait" r:id="rId7"/>
  <drawing r:id="rId8"/>
  <legacyDrawing r:id="rId9"/>
</worksheet>
</file>

<file path=xl/worksheets/sheet9.xml><?xml version="1.0" encoding="utf-8"?>
<worksheet xmlns="http://schemas.openxmlformats.org/spreadsheetml/2006/main" xmlns:r="http://schemas.openxmlformats.org/officeDocument/2006/relationships">
  <dimension ref="A1:DL209"/>
  <sheetViews>
    <sheetView zoomScale="86" zoomScaleNormal="86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baseColWidth="10" defaultColWidth="11.5703125" defaultRowHeight="12.75"/>
  <cols>
    <col min="1" max="1" width="24.7109375" style="93" customWidth="1"/>
    <col min="2" max="2" width="18.7109375" style="116" customWidth="1"/>
    <col min="3" max="3" width="11.7109375" style="116" customWidth="1"/>
    <col min="4" max="5" width="12.7109375" style="116" customWidth="1"/>
    <col min="6" max="6" width="13.85546875" style="116" customWidth="1"/>
    <col min="7" max="7" width="13.7109375" style="116" customWidth="1"/>
    <col min="8" max="25" width="16.7109375" style="116" customWidth="1"/>
    <col min="26" max="26" width="8.85546875" style="132" customWidth="1"/>
    <col min="27" max="27" width="18.7109375" style="130" customWidth="1"/>
    <col min="28" max="29" width="10.7109375" style="130" customWidth="1"/>
    <col min="30" max="30" width="16.7109375" style="130" customWidth="1"/>
    <col min="31" max="31" width="10.7109375" style="130" customWidth="1"/>
    <col min="32" max="32" width="12.7109375" style="130" customWidth="1"/>
    <col min="33" max="33" width="10.7109375" style="130" customWidth="1"/>
    <col min="34" max="34" width="54.140625" style="130" bestFit="1" customWidth="1"/>
    <col min="35" max="35" width="13.7109375" style="130" customWidth="1"/>
    <col min="36" max="39" width="9.7109375" style="116" customWidth="1"/>
    <col min="40" max="40" width="6.7109375" style="116" customWidth="1"/>
    <col min="41" max="41" width="6.7109375" style="89" customWidth="1"/>
    <col min="42" max="42" width="7.7109375" style="89" customWidth="1"/>
    <col min="43" max="43" width="20.7109375" style="128" customWidth="1"/>
    <col min="44" max="44" width="13.7109375" style="128" customWidth="1"/>
    <col min="45" max="48" width="8" style="129" bestFit="1" customWidth="1"/>
    <col min="49" max="49" width="20.140625" style="130" customWidth="1"/>
    <col min="50" max="50" width="7.85546875" style="130" customWidth="1"/>
    <col min="51" max="54" width="9.42578125" style="116" bestFit="1" customWidth="1"/>
    <col min="55" max="55" width="1.5703125" style="89" customWidth="1"/>
    <col min="56" max="56" width="20.7109375" style="130" customWidth="1"/>
    <col min="57" max="57" width="13.7109375" style="130" customWidth="1"/>
    <col min="58" max="58" width="13.7109375" style="128" customWidth="1"/>
    <col min="59" max="60" width="9.7109375" style="131" customWidth="1"/>
    <col min="61" max="61" width="9.7109375" style="116" customWidth="1"/>
    <col min="62" max="62" width="20.7109375" style="130" customWidth="1"/>
    <col min="63" max="63" width="13.7109375" style="130" customWidth="1"/>
    <col min="64" max="67" width="9.42578125" style="129" bestFit="1" customWidth="1"/>
    <col min="68" max="68" width="7.7109375" style="116" customWidth="1"/>
    <col min="69" max="69" width="20.7109375" style="130" customWidth="1"/>
    <col min="70" max="70" width="13.7109375" style="130" customWidth="1"/>
    <col min="71" max="74" width="9.42578125" style="116" bestFit="1" customWidth="1"/>
    <col min="75" max="75" width="7.7109375" style="116" customWidth="1"/>
    <col min="76" max="76" width="20.7109375" style="130" customWidth="1"/>
    <col min="77" max="77" width="13.7109375" style="130" customWidth="1"/>
    <col min="78" max="78" width="8.85546875" style="116" bestFit="1" customWidth="1"/>
    <col min="79" max="81" width="9.42578125" style="116" bestFit="1" customWidth="1"/>
    <col min="82" max="82" width="7.7109375" style="132" customWidth="1"/>
    <col min="83" max="83" width="20.7109375" style="130" customWidth="1"/>
    <col min="84" max="84" width="13.7109375" style="130" customWidth="1"/>
    <col min="85" max="88" width="9.42578125" style="129" bestFit="1" customWidth="1"/>
    <col min="89" max="89" width="7.7109375" style="116" customWidth="1"/>
    <col min="90" max="90" width="20.7109375" style="130" customWidth="1"/>
    <col min="91" max="91" width="13.7109375" style="130" customWidth="1"/>
    <col min="92" max="95" width="9.42578125" style="116" bestFit="1" customWidth="1"/>
    <col min="96" max="96" width="7.7109375" style="116" customWidth="1"/>
    <col min="97" max="97" width="20.7109375" style="130" customWidth="1"/>
    <col min="98" max="98" width="13.7109375" style="130" customWidth="1"/>
    <col min="99" max="99" width="6.42578125" style="116" bestFit="1" customWidth="1"/>
    <col min="100" max="102" width="9.42578125" style="116" bestFit="1" customWidth="1"/>
    <col min="103" max="103" width="5.7109375" style="116" customWidth="1"/>
    <col min="104" max="16384" width="11.5703125" style="116"/>
  </cols>
  <sheetData>
    <row r="1" spans="1:116" ht="16.5" thickBot="1">
      <c r="A1" s="324" t="s">
        <v>227</v>
      </c>
      <c r="B1" s="325" t="str">
        <f>IF(ISTEXT(AB48),AB48,"Cohort")</f>
        <v>Cohort</v>
      </c>
      <c r="C1" s="330" t="str">
        <f>IF(ISTEXT(AB47),AB47,"Type")</f>
        <v>Type</v>
      </c>
      <c r="D1" s="330" t="str">
        <f>IF(ISTEXT(AB49),AB49,"Code")</f>
        <v>Code</v>
      </c>
      <c r="E1" s="326" t="str">
        <f>IF(ISNUMBER(AB50),AB50,"")</f>
        <v/>
      </c>
      <c r="F1" s="325"/>
      <c r="G1" s="428" t="s">
        <v>121</v>
      </c>
      <c r="H1" s="108"/>
      <c r="I1" s="108"/>
      <c r="J1" s="108"/>
      <c r="K1" s="108"/>
      <c r="L1" s="108"/>
      <c r="M1" s="108"/>
      <c r="N1" s="108"/>
      <c r="O1" s="108"/>
      <c r="P1" s="108"/>
      <c r="Q1" s="108"/>
      <c r="R1" s="108"/>
      <c r="S1" s="108"/>
      <c r="T1" s="108"/>
      <c r="U1" s="108"/>
      <c r="V1" s="108"/>
      <c r="W1" s="108"/>
      <c r="X1" s="108"/>
      <c r="Y1" s="108"/>
      <c r="Z1" s="448" t="str">
        <f>$E$1</f>
        <v/>
      </c>
      <c r="AA1" s="470" t="str">
        <f>$G$3</f>
        <v>DatLab 7</v>
      </c>
      <c r="AB1" s="110"/>
      <c r="AC1" s="110"/>
      <c r="AD1" s="110"/>
      <c r="AE1" s="110"/>
      <c r="AF1" s="332" t="s">
        <v>170</v>
      </c>
      <c r="AG1" s="332"/>
      <c r="AH1" s="332" t="s">
        <v>184</v>
      </c>
      <c r="AI1" s="332" t="s">
        <v>13</v>
      </c>
      <c r="AJ1" s="485" t="s">
        <v>169</v>
      </c>
      <c r="AK1" s="333" t="s">
        <v>185</v>
      </c>
      <c r="AL1" s="334" t="s">
        <v>186</v>
      </c>
      <c r="AM1" s="335" t="s">
        <v>222</v>
      </c>
      <c r="AN1" s="111" t="s">
        <v>25</v>
      </c>
      <c r="AO1" s="112" t="s">
        <v>26</v>
      </c>
      <c r="AP1" s="448" t="str">
        <f>$E$1</f>
        <v/>
      </c>
      <c r="AQ1" s="113" t="s">
        <v>14</v>
      </c>
      <c r="AR1" s="113" t="s">
        <v>13</v>
      </c>
      <c r="AS1" s="485" t="str">
        <f>AJ1</f>
        <v>R</v>
      </c>
      <c r="AT1" s="31" t="str">
        <f>AK1</f>
        <v>1Omy</v>
      </c>
      <c r="AU1" s="32" t="str">
        <f>AL1</f>
        <v>2U</v>
      </c>
      <c r="AV1" s="33" t="str">
        <f>AM1</f>
        <v>3Ama</v>
      </c>
      <c r="AW1" s="114" t="str">
        <f>AQ1</f>
        <v>Quantity</v>
      </c>
      <c r="AX1" s="114" t="str">
        <f>AR1</f>
        <v>Units</v>
      </c>
      <c r="AY1" s="485" t="str">
        <f>AJ1</f>
        <v>R</v>
      </c>
      <c r="AZ1" s="31" t="str">
        <f>AK1</f>
        <v>1Omy</v>
      </c>
      <c r="BA1" s="32" t="str">
        <f>AL1</f>
        <v>2U</v>
      </c>
      <c r="BB1" s="33" t="str">
        <f>AM1</f>
        <v>3Ama</v>
      </c>
      <c r="BC1" s="115"/>
      <c r="BD1" s="34" t="s">
        <v>27</v>
      </c>
      <c r="BE1" s="34" t="s">
        <v>28</v>
      </c>
      <c r="BF1" s="35" t="s">
        <v>120</v>
      </c>
      <c r="BG1" s="448" t="str">
        <f>$E$1</f>
        <v/>
      </c>
      <c r="BH1" s="449" t="s">
        <v>32</v>
      </c>
      <c r="BI1" s="36" t="s">
        <v>7</v>
      </c>
      <c r="BJ1" s="114" t="str">
        <f>AQ1</f>
        <v>Quantity</v>
      </c>
      <c r="BK1" s="114" t="str">
        <f>AR1</f>
        <v>Units</v>
      </c>
      <c r="BL1" s="485" t="str">
        <f>AJ1</f>
        <v>R</v>
      </c>
      <c r="BM1" s="31" t="str">
        <f>AK1</f>
        <v>1Omy</v>
      </c>
      <c r="BN1" s="32" t="str">
        <f>AL1</f>
        <v>2U</v>
      </c>
      <c r="BO1" s="33" t="str">
        <f>AM1</f>
        <v>3Ama</v>
      </c>
      <c r="BP1" s="448" t="str">
        <f>$E$1</f>
        <v/>
      </c>
      <c r="BQ1" s="114" t="str">
        <f>AQ1</f>
        <v>Quantity</v>
      </c>
      <c r="BR1" s="114" t="str">
        <f>AR1</f>
        <v>Units</v>
      </c>
      <c r="BS1" s="485" t="str">
        <f>AJ1</f>
        <v>R</v>
      </c>
      <c r="BT1" s="31" t="str">
        <f>AK1</f>
        <v>1Omy</v>
      </c>
      <c r="BU1" s="32" t="str">
        <f>AL1</f>
        <v>2U</v>
      </c>
      <c r="BV1" s="33" t="str">
        <f>AM1</f>
        <v>3Ama</v>
      </c>
      <c r="BW1" s="448" t="str">
        <f>$E$1</f>
        <v/>
      </c>
      <c r="BX1" s="114" t="str">
        <f>AQ1</f>
        <v>Quantity</v>
      </c>
      <c r="BY1" s="114" t="str">
        <f>AR1</f>
        <v>Units</v>
      </c>
      <c r="BZ1" s="485" t="s">
        <v>219</v>
      </c>
      <c r="CA1" s="31" t="s">
        <v>220</v>
      </c>
      <c r="CB1" s="32" t="s">
        <v>218</v>
      </c>
      <c r="CC1" s="33" t="s">
        <v>221</v>
      </c>
      <c r="CD1" s="448" t="str">
        <f>$E$1</f>
        <v/>
      </c>
      <c r="CE1" s="114" t="str">
        <f>AQ1</f>
        <v>Quantity</v>
      </c>
      <c r="CF1" s="114" t="str">
        <f>AR1</f>
        <v>Units</v>
      </c>
      <c r="CG1" s="485" t="str">
        <f>AJ1</f>
        <v>R</v>
      </c>
      <c r="CH1" s="31" t="str">
        <f>AK1</f>
        <v>1Omy</v>
      </c>
      <c r="CI1" s="32" t="str">
        <f>AL1</f>
        <v>2U</v>
      </c>
      <c r="CJ1" s="33" t="str">
        <f>AM1</f>
        <v>3Ama</v>
      </c>
      <c r="CK1" s="448" t="str">
        <f>$E$1</f>
        <v/>
      </c>
      <c r="CL1" s="114" t="str">
        <f>AQ1</f>
        <v>Quantity</v>
      </c>
      <c r="CM1" s="114" t="str">
        <f>AR1</f>
        <v>Units</v>
      </c>
      <c r="CN1" s="485" t="str">
        <f>AJ1</f>
        <v>R</v>
      </c>
      <c r="CO1" s="31" t="str">
        <f>AK1</f>
        <v>1Omy</v>
      </c>
      <c r="CP1" s="32" t="str">
        <f>AL1</f>
        <v>2U</v>
      </c>
      <c r="CQ1" s="33" t="str">
        <f>AM1</f>
        <v>3Ama</v>
      </c>
      <c r="CR1" s="448" t="str">
        <f>$E$1</f>
        <v/>
      </c>
      <c r="CS1" s="114" t="str">
        <f>AQ1</f>
        <v>Quantity</v>
      </c>
      <c r="CT1" s="114" t="str">
        <f>AR1</f>
        <v>Units</v>
      </c>
      <c r="CU1" s="485" t="s">
        <v>219</v>
      </c>
      <c r="CV1" s="31" t="s">
        <v>220</v>
      </c>
      <c r="CW1" s="32" t="s">
        <v>218</v>
      </c>
      <c r="CX1" s="33" t="s">
        <v>221</v>
      </c>
      <c r="CY1" s="448" t="str">
        <f>$E$1</f>
        <v/>
      </c>
    </row>
    <row r="2" spans="1:116" ht="14.25">
      <c r="A2" s="459" t="s">
        <v>67</v>
      </c>
      <c r="B2" s="329" t="str">
        <f>AH1</f>
        <v>CCP</v>
      </c>
      <c r="C2" s="338"/>
      <c r="D2" s="338"/>
      <c r="E2" s="339" t="s">
        <v>96</v>
      </c>
      <c r="F2" s="340">
        <f>E37</f>
        <v>0</v>
      </c>
      <c r="G2" s="451" t="s">
        <v>128</v>
      </c>
      <c r="H2" s="117"/>
      <c r="I2" s="117"/>
      <c r="J2" s="117"/>
      <c r="K2" s="117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25"/>
      <c r="AA2" s="471" t="s">
        <v>76</v>
      </c>
      <c r="AB2" s="118"/>
      <c r="AC2" s="118"/>
      <c r="AD2" s="118"/>
      <c r="AE2" s="118"/>
      <c r="AF2" s="332" t="s">
        <v>171</v>
      </c>
      <c r="AG2" s="332"/>
      <c r="AH2" s="332" t="s">
        <v>173</v>
      </c>
      <c r="AI2" s="332" t="s">
        <v>176</v>
      </c>
      <c r="AJ2" s="118"/>
      <c r="AK2" s="118"/>
      <c r="AL2" s="118"/>
      <c r="AM2" s="118"/>
      <c r="AN2" s="119"/>
      <c r="AO2" s="120"/>
      <c r="AP2" s="121"/>
      <c r="AQ2" s="122"/>
      <c r="AR2" s="122"/>
      <c r="AS2" s="118"/>
      <c r="AT2" s="118"/>
      <c r="AU2" s="118"/>
      <c r="AV2" s="118"/>
      <c r="AW2" s="122"/>
      <c r="AX2" s="122"/>
      <c r="AY2" s="118"/>
      <c r="AZ2" s="118"/>
      <c r="BA2" s="118"/>
      <c r="BB2" s="118"/>
      <c r="BC2" s="123"/>
      <c r="BD2" s="122"/>
      <c r="BE2" s="122"/>
      <c r="BF2" s="124"/>
      <c r="BG2" s="125"/>
      <c r="BH2" s="125"/>
      <c r="BI2" s="118"/>
      <c r="BJ2" s="122"/>
      <c r="BK2" s="122"/>
      <c r="BL2" s="118"/>
      <c r="BM2" s="118"/>
      <c r="BN2" s="118"/>
      <c r="BO2" s="118"/>
      <c r="BP2" s="125"/>
      <c r="BQ2" s="122"/>
      <c r="BR2" s="122"/>
      <c r="BS2" s="118"/>
      <c r="BT2" s="118"/>
      <c r="BU2" s="118"/>
      <c r="BV2" s="118"/>
      <c r="BW2" s="125"/>
      <c r="BX2" s="122"/>
      <c r="BY2" s="122"/>
      <c r="BZ2" s="118"/>
      <c r="CA2" s="503" t="s">
        <v>190</v>
      </c>
      <c r="CB2" s="118"/>
      <c r="CC2" s="33" t="s">
        <v>190</v>
      </c>
      <c r="CD2" s="125"/>
      <c r="CE2" s="122"/>
      <c r="CF2" s="122"/>
      <c r="CG2" s="118"/>
      <c r="CH2" s="118"/>
      <c r="CI2" s="118"/>
      <c r="CJ2" s="118"/>
      <c r="CK2" s="125"/>
      <c r="CL2" s="122"/>
      <c r="CM2" s="122"/>
      <c r="CN2" s="118"/>
      <c r="CO2" s="118"/>
      <c r="CP2" s="118"/>
      <c r="CQ2" s="118"/>
      <c r="CR2" s="125"/>
      <c r="CS2" s="122"/>
      <c r="CT2" s="122"/>
      <c r="CU2" s="118"/>
      <c r="CV2" s="503" t="s">
        <v>190</v>
      </c>
      <c r="CW2" s="118"/>
      <c r="CX2" s="33" t="s">
        <v>190</v>
      </c>
      <c r="CY2" s="125"/>
    </row>
    <row r="3" spans="1:116" ht="14.25">
      <c r="A3" s="450" t="s">
        <v>79</v>
      </c>
      <c r="B3" s="430" t="s">
        <v>86</v>
      </c>
      <c r="C3" s="317" t="s">
        <v>87</v>
      </c>
      <c r="D3" s="317" t="s">
        <v>88</v>
      </c>
      <c r="E3" s="317" t="s">
        <v>59</v>
      </c>
      <c r="F3" s="317" t="s">
        <v>57</v>
      </c>
      <c r="G3" s="430" t="s">
        <v>15</v>
      </c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26"/>
      <c r="AA3" s="127"/>
      <c r="AB3" s="127"/>
      <c r="AC3" s="127"/>
      <c r="AD3" s="127"/>
      <c r="AE3" s="127"/>
      <c r="AF3" s="127"/>
      <c r="AG3" s="127"/>
      <c r="AH3" s="332" t="s">
        <v>172</v>
      </c>
      <c r="AI3" s="127"/>
      <c r="AJ3" s="127"/>
      <c r="AK3" s="127"/>
      <c r="AL3" s="127"/>
      <c r="AM3" s="127"/>
      <c r="AN3" s="136">
        <v>51</v>
      </c>
      <c r="AO3" s="137">
        <v>1</v>
      </c>
      <c r="AP3" s="138" t="str">
        <f>$AP51</f>
        <v/>
      </c>
      <c r="AQ3" s="38" t="str">
        <f>AQ51</f>
        <v>O2 flux per volume</v>
      </c>
      <c r="AR3" s="38" t="str">
        <f>AR51</f>
        <v>pmol/(s*ml)</v>
      </c>
      <c r="AS3" s="38" t="e">
        <f>IF(ISNUMBER(AS51),AS51,NA())</f>
        <v>#N/A</v>
      </c>
      <c r="AT3" s="38" t="e">
        <f t="shared" ref="AT3:AV3" si="0">IF(ISNUMBER(AT51),AT51,NA())</f>
        <v>#N/A</v>
      </c>
      <c r="AU3" s="38" t="e">
        <f t="shared" si="0"/>
        <v>#N/A</v>
      </c>
      <c r="AV3" s="38" t="e">
        <f t="shared" si="0"/>
        <v>#N/A</v>
      </c>
      <c r="AW3" s="351">
        <f>AW51</f>
        <v>0</v>
      </c>
      <c r="AX3" s="351">
        <f>AX51</f>
        <v>0</v>
      </c>
      <c r="AY3" s="350" t="e">
        <f>IF(ISNUMBER(AY51),AY51,NA())</f>
        <v>#N/A</v>
      </c>
      <c r="AZ3" s="350" t="e">
        <f t="shared" ref="AZ3:BB3" si="1">IF(ISNUMBER(AZ51),AZ51,NA())</f>
        <v>#N/A</v>
      </c>
      <c r="BA3" s="350" t="e">
        <f t="shared" si="1"/>
        <v>#N/A</v>
      </c>
      <c r="BB3" s="350" t="e">
        <f t="shared" si="1"/>
        <v>#N/A</v>
      </c>
      <c r="BC3" s="140">
        <f>BC51</f>
        <v>0</v>
      </c>
      <c r="BD3" s="141" t="str">
        <f>BD51</f>
        <v>•</v>
      </c>
      <c r="BE3" s="141">
        <f>BE51</f>
        <v>0</v>
      </c>
      <c r="BF3" s="142">
        <f>BF51</f>
        <v>0</v>
      </c>
      <c r="BG3" s="143" t="str">
        <f>$AP51</f>
        <v/>
      </c>
      <c r="BH3" s="143"/>
      <c r="BI3" s="144" t="str">
        <f>BI51</f>
        <v/>
      </c>
      <c r="BJ3" s="353" t="str">
        <f>BJ51</f>
        <v>O2 flow per cells</v>
      </c>
      <c r="BK3" s="353" t="str">
        <f>BK51</f>
        <v>pmol/(s*Mill)</v>
      </c>
      <c r="BL3" s="38" t="e">
        <f>IF(ISNUMBER(BL51),BL51,NA())</f>
        <v>#N/A</v>
      </c>
      <c r="BM3" s="38" t="e">
        <f t="shared" ref="BM3:BO3" si="2">IF(ISNUMBER(BM51),BM51,NA())</f>
        <v>#N/A</v>
      </c>
      <c r="BN3" s="38" t="e">
        <f t="shared" si="2"/>
        <v>#N/A</v>
      </c>
      <c r="BO3" s="38" t="e">
        <f t="shared" si="2"/>
        <v>#N/A</v>
      </c>
      <c r="BP3" s="143" t="str">
        <f>$AP51</f>
        <v/>
      </c>
      <c r="BQ3" s="354" t="str">
        <f>BQ51</f>
        <v>Flux control ratio</v>
      </c>
      <c r="BR3" s="354" t="str">
        <f>BR51</f>
        <v>FCR, relative</v>
      </c>
      <c r="BS3" s="315" t="e">
        <f>IF(ISNUMBER(BS51),BS51,NA())</f>
        <v>#N/A</v>
      </c>
      <c r="BT3" s="315" t="e">
        <f t="shared" ref="BT3:BV3" si="3">IF(ISNUMBER(BT51),BT51,NA())</f>
        <v>#N/A</v>
      </c>
      <c r="BU3" s="315" t="e">
        <f t="shared" si="3"/>
        <v>#N/A</v>
      </c>
      <c r="BV3" s="315" t="e">
        <f t="shared" si="3"/>
        <v>#N/A</v>
      </c>
      <c r="BW3" s="143" t="str">
        <f>$AP51</f>
        <v/>
      </c>
      <c r="BX3" s="354" t="str">
        <f>BX51</f>
        <v>Flux control factor</v>
      </c>
      <c r="BY3" s="354" t="str">
        <f>BY51</f>
        <v>FCF, relative</v>
      </c>
      <c r="BZ3" s="315" t="e">
        <f>IF(ISNUMBER(BZ51),BZ51,NA())</f>
        <v>#N/A</v>
      </c>
      <c r="CA3" s="315" t="e">
        <f t="shared" ref="CA3:CC3" si="4">IF(ISNUMBER(CA51),CA51,NA())</f>
        <v>#N/A</v>
      </c>
      <c r="CB3" s="315" t="e">
        <f t="shared" si="4"/>
        <v>#N/A</v>
      </c>
      <c r="CC3" s="315" t="e">
        <f t="shared" si="4"/>
        <v>#N/A</v>
      </c>
      <c r="CD3" s="143" t="str">
        <f>$AP51</f>
        <v/>
      </c>
      <c r="CE3" s="353" t="str">
        <f>CE51</f>
        <v>O2 flow per cells (mt: ROX-corr.)</v>
      </c>
      <c r="CF3" s="353" t="str">
        <f>CF51</f>
        <v>pmol/(s*Mill)</v>
      </c>
      <c r="CG3" s="38" t="e">
        <f>IF(ISNUMBER(CG51),CG51,NA())</f>
        <v>#N/A</v>
      </c>
      <c r="CH3" s="38" t="e">
        <f t="shared" ref="CH3:CJ3" si="5">IF(ISNUMBER(CH51),CH51,NA())</f>
        <v>#N/A</v>
      </c>
      <c r="CI3" s="38" t="e">
        <f t="shared" si="5"/>
        <v>#N/A</v>
      </c>
      <c r="CJ3" s="38" t="e">
        <f t="shared" si="5"/>
        <v>#N/A</v>
      </c>
      <c r="CK3" s="143" t="str">
        <f>$AP51</f>
        <v/>
      </c>
      <c r="CL3" s="354" t="str">
        <f>CL51</f>
        <v>FCR (mt: ROX-corr.)</v>
      </c>
      <c r="CM3" s="354" t="str">
        <f>CM51</f>
        <v>relative</v>
      </c>
      <c r="CN3" s="315" t="e">
        <f>IF(ISNUMBER(CN51),CN51,NA())</f>
        <v>#N/A</v>
      </c>
      <c r="CO3" s="315" t="e">
        <f t="shared" ref="CO3:CQ3" si="6">IF(ISNUMBER(CO51),CO51,NA())</f>
        <v>#N/A</v>
      </c>
      <c r="CP3" s="315" t="e">
        <f t="shared" si="6"/>
        <v>#N/A</v>
      </c>
      <c r="CQ3" s="315" t="e">
        <f t="shared" si="6"/>
        <v>#N/A</v>
      </c>
      <c r="CR3" s="143" t="str">
        <f>$AP51</f>
        <v/>
      </c>
      <c r="CS3" s="354" t="str">
        <f>CS51</f>
        <v>FCF (mt: ROX-corr.)</v>
      </c>
      <c r="CT3" s="354" t="str">
        <f>CT51</f>
        <v>relative</v>
      </c>
      <c r="CU3" s="315" t="e">
        <f>IF(ISNUMBER(CU51),CU51,NA())</f>
        <v>#N/A</v>
      </c>
      <c r="CV3" s="315" t="e">
        <f t="shared" ref="CV3:CX3" si="7">IF(ISNUMBER(CV51),CV51,NA())</f>
        <v>#N/A</v>
      </c>
      <c r="CW3" s="315" t="e">
        <f t="shared" si="7"/>
        <v>#N/A</v>
      </c>
      <c r="CX3" s="315" t="e">
        <f t="shared" si="7"/>
        <v>#N/A</v>
      </c>
      <c r="CY3" s="143" t="str">
        <f>$AP51</f>
        <v/>
      </c>
    </row>
    <row r="4" spans="1:116">
      <c r="A4" s="468" t="s">
        <v>103</v>
      </c>
      <c r="B4" s="288" t="str">
        <f>B41</f>
        <v>•</v>
      </c>
      <c r="C4" s="166" t="str">
        <f>IF(ISTEXT(C42),C42,"")</f>
        <v/>
      </c>
      <c r="D4" s="166" t="str">
        <f>IF(ISTEXT(D42),D42,"")</f>
        <v/>
      </c>
      <c r="E4" s="240" t="str">
        <f>E42</f>
        <v/>
      </c>
      <c r="F4" s="166" t="str">
        <f>IF(ISTEXT(G41),G41,"")</f>
        <v/>
      </c>
      <c r="G4" s="40"/>
      <c r="H4" s="117"/>
      <c r="I4" s="117"/>
      <c r="J4" s="117"/>
      <c r="K4" s="117"/>
      <c r="L4" s="117"/>
      <c r="M4" s="117"/>
      <c r="N4" s="117"/>
      <c r="O4" s="117"/>
      <c r="P4" s="117"/>
      <c r="Q4" s="117"/>
      <c r="R4" s="117"/>
      <c r="S4" s="117"/>
      <c r="T4" s="117"/>
      <c r="U4" s="117"/>
      <c r="V4" s="117"/>
      <c r="W4" s="117"/>
      <c r="X4" s="117"/>
      <c r="Y4" s="117"/>
      <c r="Z4" s="126"/>
      <c r="AA4" s="127"/>
      <c r="AB4" s="127"/>
      <c r="AC4" s="127"/>
      <c r="AD4" s="127"/>
      <c r="AE4" s="127"/>
      <c r="AF4" s="127"/>
      <c r="AG4" s="127"/>
      <c r="AH4" s="127"/>
      <c r="AK4" s="130"/>
      <c r="AL4" s="130"/>
      <c r="AM4" s="130"/>
      <c r="AN4" s="136">
        <f t="shared" ref="AN4:AN32" si="8">AN3+20</f>
        <v>71</v>
      </c>
      <c r="AO4" s="137">
        <v>2</v>
      </c>
      <c r="AP4" s="138" t="str">
        <f>$AP71</f>
        <v/>
      </c>
      <c r="AQ4" s="38" t="str">
        <f>AQ71</f>
        <v>O2 flux per volume</v>
      </c>
      <c r="AR4" s="38" t="str">
        <f>AR71</f>
        <v>pmol/(s*ml)</v>
      </c>
      <c r="AS4" s="38" t="e">
        <f>IF(ISNUMBER(AS71),AS71,NA())</f>
        <v>#N/A</v>
      </c>
      <c r="AT4" s="38" t="e">
        <f t="shared" ref="AT4:AV4" si="9">IF(ISNUMBER(AT71),AT71,NA())</f>
        <v>#N/A</v>
      </c>
      <c r="AU4" s="38" t="e">
        <f t="shared" si="9"/>
        <v>#N/A</v>
      </c>
      <c r="AV4" s="38" t="e">
        <f t="shared" si="9"/>
        <v>#N/A</v>
      </c>
      <c r="AW4" s="351">
        <f>AW71</f>
        <v>0</v>
      </c>
      <c r="AX4" s="351">
        <f>AX71</f>
        <v>0</v>
      </c>
      <c r="AY4" s="350" t="e">
        <f>IF(ISNUMBER(AY71),AY71,NA())</f>
        <v>#N/A</v>
      </c>
      <c r="AZ4" s="350" t="e">
        <f t="shared" ref="AZ4:BB4" si="10">IF(ISNUMBER(AZ71),AZ71,NA())</f>
        <v>#N/A</v>
      </c>
      <c r="BA4" s="350" t="e">
        <f t="shared" si="10"/>
        <v>#N/A</v>
      </c>
      <c r="BB4" s="350" t="e">
        <f t="shared" si="10"/>
        <v>#N/A</v>
      </c>
      <c r="BC4" s="140">
        <f>BC71</f>
        <v>0</v>
      </c>
      <c r="BD4" s="141" t="str">
        <f>BD71</f>
        <v>•</v>
      </c>
      <c r="BE4" s="141">
        <f>BE71</f>
        <v>0</v>
      </c>
      <c r="BF4" s="142">
        <f>BF71</f>
        <v>0</v>
      </c>
      <c r="BG4" s="143" t="str">
        <f>$AP71</f>
        <v/>
      </c>
      <c r="BH4" s="143"/>
      <c r="BI4" s="144" t="str">
        <f>BI71</f>
        <v/>
      </c>
      <c r="BJ4" s="353" t="str">
        <f>BJ71</f>
        <v>O2 flow per cells</v>
      </c>
      <c r="BK4" s="353" t="str">
        <f>BK71</f>
        <v>pmol/(s*Mill)</v>
      </c>
      <c r="BL4" s="38" t="e">
        <f>IF(ISNUMBER(BL71),BL71,NA())</f>
        <v>#N/A</v>
      </c>
      <c r="BM4" s="38" t="e">
        <f t="shared" ref="BM4:BO4" si="11">IF(ISNUMBER(BM71),BM71,NA())</f>
        <v>#N/A</v>
      </c>
      <c r="BN4" s="38" t="e">
        <f t="shared" si="11"/>
        <v>#N/A</v>
      </c>
      <c r="BO4" s="38" t="e">
        <f t="shared" si="11"/>
        <v>#N/A</v>
      </c>
      <c r="BP4" s="143" t="str">
        <f>$AP71</f>
        <v/>
      </c>
      <c r="BQ4" s="354" t="str">
        <f>BQ71</f>
        <v>Flux control ratio</v>
      </c>
      <c r="BR4" s="354" t="str">
        <f>BR71</f>
        <v>FCR, relative</v>
      </c>
      <c r="BS4" s="315" t="e">
        <f>IF(ISNUMBER(BS71),BS71,NA())</f>
        <v>#N/A</v>
      </c>
      <c r="BT4" s="315" t="e">
        <f t="shared" ref="BT4:BV4" si="12">IF(ISNUMBER(BT71),BT71,NA())</f>
        <v>#N/A</v>
      </c>
      <c r="BU4" s="315" t="e">
        <f t="shared" si="12"/>
        <v>#N/A</v>
      </c>
      <c r="BV4" s="315" t="e">
        <f t="shared" si="12"/>
        <v>#N/A</v>
      </c>
      <c r="BW4" s="143" t="str">
        <f>$AP71</f>
        <v/>
      </c>
      <c r="BX4" s="354" t="str">
        <f>BX71</f>
        <v>Flux control factor</v>
      </c>
      <c r="BY4" s="354" t="str">
        <f>BY71</f>
        <v>FCF, relative</v>
      </c>
      <c r="BZ4" s="315" t="e">
        <f>IF(ISNUMBER(BZ71),BZ71,NA())</f>
        <v>#N/A</v>
      </c>
      <c r="CA4" s="315" t="e">
        <f t="shared" ref="CA4:CC4" si="13">IF(ISNUMBER(CA71),CA71,NA())</f>
        <v>#N/A</v>
      </c>
      <c r="CB4" s="315" t="e">
        <f t="shared" si="13"/>
        <v>#N/A</v>
      </c>
      <c r="CC4" s="315" t="e">
        <f t="shared" si="13"/>
        <v>#N/A</v>
      </c>
      <c r="CD4" s="143" t="str">
        <f>$AP71</f>
        <v/>
      </c>
      <c r="CE4" s="353" t="str">
        <f>CE71</f>
        <v>O2 flow per cells (mt: ROX-corr.)</v>
      </c>
      <c r="CF4" s="353" t="str">
        <f>CF71</f>
        <v>pmol/(s*Mill)</v>
      </c>
      <c r="CG4" s="38" t="e">
        <f>IF(ISNUMBER(CG71),CG71,NA())</f>
        <v>#N/A</v>
      </c>
      <c r="CH4" s="38" t="e">
        <f t="shared" ref="CH4:CJ4" si="14">IF(ISNUMBER(CH71),CH71,NA())</f>
        <v>#N/A</v>
      </c>
      <c r="CI4" s="38" t="e">
        <f t="shared" si="14"/>
        <v>#N/A</v>
      </c>
      <c r="CJ4" s="38" t="e">
        <f t="shared" si="14"/>
        <v>#N/A</v>
      </c>
      <c r="CK4" s="143" t="str">
        <f>$AP71</f>
        <v/>
      </c>
      <c r="CL4" s="354" t="str">
        <f>CL71</f>
        <v>FCR (mt: ROX-corr.)</v>
      </c>
      <c r="CM4" s="354" t="str">
        <f>CM71</f>
        <v>relative</v>
      </c>
      <c r="CN4" s="315" t="e">
        <f>IF(ISNUMBER(CN71),CN71,NA())</f>
        <v>#N/A</v>
      </c>
      <c r="CO4" s="315" t="e">
        <f t="shared" ref="CO4:CQ4" si="15">IF(ISNUMBER(CO71),CO71,NA())</f>
        <v>#N/A</v>
      </c>
      <c r="CP4" s="315" t="e">
        <f t="shared" si="15"/>
        <v>#N/A</v>
      </c>
      <c r="CQ4" s="315" t="e">
        <f t="shared" si="15"/>
        <v>#N/A</v>
      </c>
      <c r="CR4" s="143" t="str">
        <f>$AP71</f>
        <v/>
      </c>
      <c r="CS4" s="354" t="str">
        <f>CS71</f>
        <v>FCF (mt: ROX-corr.)</v>
      </c>
      <c r="CT4" s="354" t="str">
        <f>CT71</f>
        <v>relative</v>
      </c>
      <c r="CU4" s="315" t="e">
        <f>IF(ISNUMBER(CU71),CU71,NA())</f>
        <v>#N/A</v>
      </c>
      <c r="CV4" s="315" t="e">
        <f t="shared" ref="CV4:CX4" si="16">IF(ISNUMBER(CV71),CV71,NA())</f>
        <v>#N/A</v>
      </c>
      <c r="CW4" s="315" t="e">
        <f t="shared" si="16"/>
        <v>#N/A</v>
      </c>
      <c r="CX4" s="315" t="e">
        <f t="shared" si="16"/>
        <v>#N/A</v>
      </c>
      <c r="CY4" s="143" t="str">
        <f>$AP71</f>
        <v/>
      </c>
    </row>
    <row r="5" spans="1:116">
      <c r="A5" s="468" t="s">
        <v>112</v>
      </c>
      <c r="B5" s="288" t="str">
        <f>B61</f>
        <v>•</v>
      </c>
      <c r="C5" s="166" t="str">
        <f>IF(ISTEXT(C62),C62,"")</f>
        <v/>
      </c>
      <c r="D5" s="166" t="str">
        <f>IF(ISTEXT(D62),D62,"")</f>
        <v/>
      </c>
      <c r="E5" s="240" t="str">
        <f>E62</f>
        <v/>
      </c>
      <c r="F5" s="166" t="str">
        <f>IF(ISTEXT(G61),G61,"")</f>
        <v/>
      </c>
      <c r="G5" s="134"/>
      <c r="H5" s="117"/>
      <c r="I5" s="117"/>
      <c r="J5" s="117"/>
      <c r="K5" s="117"/>
      <c r="L5" s="117"/>
      <c r="M5" s="117"/>
      <c r="N5" s="117"/>
      <c r="O5" s="117"/>
      <c r="P5" s="117"/>
      <c r="Q5" s="117"/>
      <c r="R5" s="117"/>
      <c r="S5" s="117"/>
      <c r="T5" s="117"/>
      <c r="U5" s="117"/>
      <c r="V5" s="117"/>
      <c r="W5" s="117"/>
      <c r="X5" s="117"/>
      <c r="Y5" s="117"/>
      <c r="Z5" s="126"/>
      <c r="AA5" s="127"/>
      <c r="AB5" s="127"/>
      <c r="AC5" s="127"/>
      <c r="AD5" s="127"/>
      <c r="AE5" s="127"/>
      <c r="AF5" s="127"/>
      <c r="AG5" s="127"/>
      <c r="AH5" s="127"/>
      <c r="AI5" s="493" t="s">
        <v>208</v>
      </c>
      <c r="AJ5" s="494"/>
      <c r="AK5" s="494"/>
      <c r="AL5" s="494"/>
      <c r="AM5" s="463" t="s">
        <v>209</v>
      </c>
      <c r="AN5" s="136">
        <f t="shared" si="8"/>
        <v>91</v>
      </c>
      <c r="AO5" s="137">
        <v>3</v>
      </c>
      <c r="AP5" s="138" t="str">
        <f>$AP91</f>
        <v/>
      </c>
      <c r="AQ5" s="38" t="str">
        <f>AQ91</f>
        <v>O2 flux per volume</v>
      </c>
      <c r="AR5" s="38" t="str">
        <f>AR91</f>
        <v>pmol/(s*ml)</v>
      </c>
      <c r="AS5" s="38" t="e">
        <f>IF(ISNUMBER(AS91),AS91,NA())</f>
        <v>#N/A</v>
      </c>
      <c r="AT5" s="38" t="e">
        <f t="shared" ref="AT5:AV5" si="17">IF(ISNUMBER(AT91),AT91,NA())</f>
        <v>#N/A</v>
      </c>
      <c r="AU5" s="38" t="e">
        <f t="shared" si="17"/>
        <v>#N/A</v>
      </c>
      <c r="AV5" s="38" t="e">
        <f t="shared" si="17"/>
        <v>#N/A</v>
      </c>
      <c r="AW5" s="351">
        <f>AW91</f>
        <v>0</v>
      </c>
      <c r="AX5" s="351">
        <f>AX91</f>
        <v>0</v>
      </c>
      <c r="AY5" s="350" t="e">
        <f>IF(ISNUMBER(AY91),AY91,NA())</f>
        <v>#N/A</v>
      </c>
      <c r="AZ5" s="350" t="e">
        <f t="shared" ref="AZ5:BB5" si="18">IF(ISNUMBER(AZ91),AZ91,NA())</f>
        <v>#N/A</v>
      </c>
      <c r="BA5" s="350" t="e">
        <f t="shared" si="18"/>
        <v>#N/A</v>
      </c>
      <c r="BB5" s="350" t="e">
        <f t="shared" si="18"/>
        <v>#N/A</v>
      </c>
      <c r="BC5" s="140">
        <f>BC91</f>
        <v>0</v>
      </c>
      <c r="BD5" s="141" t="str">
        <f>BD91</f>
        <v>•</v>
      </c>
      <c r="BE5" s="141">
        <f>BE91</f>
        <v>0</v>
      </c>
      <c r="BF5" s="142">
        <f>BF91</f>
        <v>0</v>
      </c>
      <c r="BG5" s="143" t="str">
        <f>$AP91</f>
        <v/>
      </c>
      <c r="BH5" s="143"/>
      <c r="BI5" s="144" t="str">
        <f>BI91</f>
        <v/>
      </c>
      <c r="BJ5" s="353" t="str">
        <f>BJ91</f>
        <v>O2 flow per cells</v>
      </c>
      <c r="BK5" s="353" t="str">
        <f>BK91</f>
        <v>pmol/(s*Mill)</v>
      </c>
      <c r="BL5" s="38" t="e">
        <f>IF(ISNUMBER(BL91),BL91,NA())</f>
        <v>#N/A</v>
      </c>
      <c r="BM5" s="38" t="e">
        <f t="shared" ref="BM5:BO5" si="19">IF(ISNUMBER(BM91),BM91,NA())</f>
        <v>#N/A</v>
      </c>
      <c r="BN5" s="38" t="e">
        <f t="shared" si="19"/>
        <v>#N/A</v>
      </c>
      <c r="BO5" s="38" t="e">
        <f t="shared" si="19"/>
        <v>#N/A</v>
      </c>
      <c r="BP5" s="143" t="str">
        <f>$AP91</f>
        <v/>
      </c>
      <c r="BQ5" s="354" t="str">
        <f>BQ91</f>
        <v>Flux control ratio</v>
      </c>
      <c r="BR5" s="354" t="str">
        <f>BR91</f>
        <v>FCR, relative</v>
      </c>
      <c r="BS5" s="315" t="e">
        <f>IF(ISNUMBER(BS91),BS91,NA())</f>
        <v>#N/A</v>
      </c>
      <c r="BT5" s="315" t="e">
        <f t="shared" ref="BT5:BV5" si="20">IF(ISNUMBER(BT91),BT91,NA())</f>
        <v>#N/A</v>
      </c>
      <c r="BU5" s="315" t="e">
        <f t="shared" si="20"/>
        <v>#N/A</v>
      </c>
      <c r="BV5" s="315" t="e">
        <f t="shared" si="20"/>
        <v>#N/A</v>
      </c>
      <c r="BW5" s="143" t="str">
        <f>$AP91</f>
        <v/>
      </c>
      <c r="BX5" s="354" t="str">
        <f>BX91</f>
        <v>Flux control factor</v>
      </c>
      <c r="BY5" s="354" t="str">
        <f>BY91</f>
        <v>FCF, relative</v>
      </c>
      <c r="BZ5" s="312" t="e">
        <f>IF(ISNUMBER(BZ91),BZ91,NA())</f>
        <v>#N/A</v>
      </c>
      <c r="CA5" s="312" t="e">
        <f t="shared" ref="CA5:CC5" si="21">IF(ISNUMBER(CA91),CA91,NA())</f>
        <v>#N/A</v>
      </c>
      <c r="CB5" s="315" t="e">
        <f t="shared" si="21"/>
        <v>#N/A</v>
      </c>
      <c r="CC5" s="315" t="e">
        <f t="shared" si="21"/>
        <v>#N/A</v>
      </c>
      <c r="CD5" s="143" t="str">
        <f>$AP91</f>
        <v/>
      </c>
      <c r="CE5" s="353" t="str">
        <f>CE91</f>
        <v>O2 flow per cells (mt: ROX-corr.)</v>
      </c>
      <c r="CF5" s="353" t="str">
        <f>CF91</f>
        <v>pmol/(s*Mill)</v>
      </c>
      <c r="CG5" s="38" t="e">
        <f>IF(ISNUMBER(CG91),CG91,NA())</f>
        <v>#N/A</v>
      </c>
      <c r="CH5" s="38" t="e">
        <f t="shared" ref="CH5:CJ5" si="22">IF(ISNUMBER(CH91),CH91,NA())</f>
        <v>#N/A</v>
      </c>
      <c r="CI5" s="38" t="e">
        <f t="shared" si="22"/>
        <v>#N/A</v>
      </c>
      <c r="CJ5" s="38" t="e">
        <f t="shared" si="22"/>
        <v>#N/A</v>
      </c>
      <c r="CK5" s="143" t="str">
        <f>$AP91</f>
        <v/>
      </c>
      <c r="CL5" s="354" t="str">
        <f>CL91</f>
        <v>FCR (mt: ROX-corr.)</v>
      </c>
      <c r="CM5" s="354" t="str">
        <f>CM91</f>
        <v>relative</v>
      </c>
      <c r="CN5" s="315" t="e">
        <f>IF(ISNUMBER(CN91),CN91,NA())</f>
        <v>#N/A</v>
      </c>
      <c r="CO5" s="315" t="e">
        <f t="shared" ref="CO5:CQ5" si="23">IF(ISNUMBER(CO91),CO91,NA())</f>
        <v>#N/A</v>
      </c>
      <c r="CP5" s="315" t="e">
        <f t="shared" si="23"/>
        <v>#N/A</v>
      </c>
      <c r="CQ5" s="315" t="e">
        <f t="shared" si="23"/>
        <v>#N/A</v>
      </c>
      <c r="CR5" s="143" t="str">
        <f>$AP91</f>
        <v/>
      </c>
      <c r="CS5" s="354" t="str">
        <f>CS91</f>
        <v>FCF (mt: ROX-corr.)</v>
      </c>
      <c r="CT5" s="354" t="str">
        <f>CT91</f>
        <v>relative</v>
      </c>
      <c r="CU5" s="315" t="e">
        <f>IF(ISNUMBER(CU91),CU91,NA())</f>
        <v>#N/A</v>
      </c>
      <c r="CV5" s="315" t="e">
        <f t="shared" ref="CV5:CX5" si="24">IF(ISNUMBER(CV91),CV91,NA())</f>
        <v>#N/A</v>
      </c>
      <c r="CW5" s="315" t="e">
        <f t="shared" si="24"/>
        <v>#N/A</v>
      </c>
      <c r="CX5" s="315" t="e">
        <f t="shared" si="24"/>
        <v>#N/A</v>
      </c>
      <c r="CY5" s="143" t="str">
        <f>$AP91</f>
        <v/>
      </c>
    </row>
    <row r="6" spans="1:116" ht="13.5" thickBot="1">
      <c r="A6" s="468" t="s">
        <v>113</v>
      </c>
      <c r="B6" s="288" t="str">
        <f>B81</f>
        <v>•</v>
      </c>
      <c r="C6" s="166" t="str">
        <f>IF(ISTEXT(C82),C82,"")</f>
        <v/>
      </c>
      <c r="D6" s="166" t="str">
        <f>IF(ISTEXT(D82),D82,"")</f>
        <v/>
      </c>
      <c r="E6" s="288" t="str">
        <f>E82</f>
        <v/>
      </c>
      <c r="F6" s="166" t="str">
        <f>IF(ISTEXT(G81),G81,"")</f>
        <v/>
      </c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26"/>
      <c r="AA6" s="127"/>
      <c r="AH6" s="127"/>
      <c r="AI6" s="495" t="s">
        <v>206</v>
      </c>
      <c r="AJ6" s="496" t="e">
        <f>AL18</f>
        <v>#NUM!</v>
      </c>
      <c r="AK6" s="130"/>
      <c r="AL6" s="130"/>
      <c r="AM6" s="130"/>
      <c r="AN6" s="136">
        <f t="shared" si="8"/>
        <v>111</v>
      </c>
      <c r="AO6" s="137">
        <v>4</v>
      </c>
      <c r="AP6" s="138" t="str">
        <f>$AP111</f>
        <v/>
      </c>
      <c r="AQ6" s="38" t="str">
        <f>AQ111</f>
        <v>O2 flux per volume</v>
      </c>
      <c r="AR6" s="38" t="str">
        <f>AR111</f>
        <v>pmol/(s*ml)</v>
      </c>
      <c r="AS6" s="38" t="e">
        <f>IF(ISNUMBER(AS111),AS111,NA())</f>
        <v>#N/A</v>
      </c>
      <c r="AT6" s="38" t="e">
        <f t="shared" ref="AT6:AV6" si="25">IF(ISNUMBER(AT111),AT111,NA())</f>
        <v>#N/A</v>
      </c>
      <c r="AU6" s="38" t="e">
        <f t="shared" si="25"/>
        <v>#N/A</v>
      </c>
      <c r="AV6" s="38" t="e">
        <f t="shared" si="25"/>
        <v>#N/A</v>
      </c>
      <c r="AW6" s="351">
        <f>AW111</f>
        <v>0</v>
      </c>
      <c r="AX6" s="351">
        <f>AX111</f>
        <v>0</v>
      </c>
      <c r="AY6" s="350" t="e">
        <f>IF(ISNUMBER(AY111),AY111,NA())</f>
        <v>#N/A</v>
      </c>
      <c r="AZ6" s="350" t="e">
        <f t="shared" ref="AZ6:BB6" si="26">IF(ISNUMBER(AZ111),AZ111,NA())</f>
        <v>#N/A</v>
      </c>
      <c r="BA6" s="350" t="e">
        <f t="shared" si="26"/>
        <v>#N/A</v>
      </c>
      <c r="BB6" s="350" t="e">
        <f t="shared" si="26"/>
        <v>#N/A</v>
      </c>
      <c r="BC6" s="140">
        <f>BC111</f>
        <v>0</v>
      </c>
      <c r="BD6" s="141" t="str">
        <f>BD111</f>
        <v>•</v>
      </c>
      <c r="BE6" s="141">
        <f>BE111</f>
        <v>0</v>
      </c>
      <c r="BF6" s="142">
        <f>BF111</f>
        <v>0</v>
      </c>
      <c r="BG6" s="143" t="str">
        <f>$AP111</f>
        <v/>
      </c>
      <c r="BH6" s="143"/>
      <c r="BI6" s="144" t="str">
        <f>BI111</f>
        <v/>
      </c>
      <c r="BJ6" s="353" t="str">
        <f>BJ111</f>
        <v>O2 flow per cells</v>
      </c>
      <c r="BK6" s="353" t="str">
        <f>BK111</f>
        <v>pmol/(s*Mill)</v>
      </c>
      <c r="BL6" s="38" t="e">
        <f>IF(ISNUMBER(BL111),BL111,NA())</f>
        <v>#N/A</v>
      </c>
      <c r="BM6" s="38" t="e">
        <f t="shared" ref="BM6:BO6" si="27">IF(ISNUMBER(BM111),BM111,NA())</f>
        <v>#N/A</v>
      </c>
      <c r="BN6" s="38" t="e">
        <f t="shared" si="27"/>
        <v>#N/A</v>
      </c>
      <c r="BO6" s="38" t="e">
        <f t="shared" si="27"/>
        <v>#N/A</v>
      </c>
      <c r="BP6" s="143" t="str">
        <f>$AP111</f>
        <v/>
      </c>
      <c r="BQ6" s="354" t="str">
        <f>BQ111</f>
        <v>Flux control ratio</v>
      </c>
      <c r="BR6" s="354" t="str">
        <f>BR111</f>
        <v>FCR, relative</v>
      </c>
      <c r="BS6" s="315" t="e">
        <f>IF(ISNUMBER(BS111),BS111,NA())</f>
        <v>#N/A</v>
      </c>
      <c r="BT6" s="315" t="e">
        <f t="shared" ref="BT6:BV6" si="28">IF(ISNUMBER(BT111),BT111,NA())</f>
        <v>#N/A</v>
      </c>
      <c r="BU6" s="315" t="e">
        <f t="shared" si="28"/>
        <v>#N/A</v>
      </c>
      <c r="BV6" s="315" t="e">
        <f t="shared" si="28"/>
        <v>#N/A</v>
      </c>
      <c r="BW6" s="143" t="str">
        <f>$AP111</f>
        <v/>
      </c>
      <c r="BX6" s="354" t="str">
        <f>BX111</f>
        <v>Flux control factor</v>
      </c>
      <c r="BY6" s="354" t="str">
        <f>BY111</f>
        <v>FCF, relative</v>
      </c>
      <c r="BZ6" s="312" t="e">
        <f>IF(ISNUMBER(BZ111),BZ111,NA())</f>
        <v>#N/A</v>
      </c>
      <c r="CA6" s="312" t="e">
        <f t="shared" ref="CA6:CC6" si="29">IF(ISNUMBER(CA111),CA111,NA())</f>
        <v>#N/A</v>
      </c>
      <c r="CB6" s="315" t="e">
        <f t="shared" si="29"/>
        <v>#N/A</v>
      </c>
      <c r="CC6" s="315" t="e">
        <f t="shared" si="29"/>
        <v>#N/A</v>
      </c>
      <c r="CD6" s="143" t="str">
        <f>$AP111</f>
        <v/>
      </c>
      <c r="CE6" s="353" t="str">
        <f>CE111</f>
        <v>O2 flow per cells (mt: ROX-corr.)</v>
      </c>
      <c r="CF6" s="353" t="str">
        <f>CF111</f>
        <v>pmol/(s*Mill)</v>
      </c>
      <c r="CG6" s="38" t="e">
        <f>IF(ISNUMBER(CG111),CG111,NA())</f>
        <v>#N/A</v>
      </c>
      <c r="CH6" s="38" t="e">
        <f t="shared" ref="CH6:CJ6" si="30">IF(ISNUMBER(CH111),CH111,NA())</f>
        <v>#N/A</v>
      </c>
      <c r="CI6" s="38" t="e">
        <f t="shared" si="30"/>
        <v>#N/A</v>
      </c>
      <c r="CJ6" s="38" t="e">
        <f t="shared" si="30"/>
        <v>#N/A</v>
      </c>
      <c r="CK6" s="143" t="str">
        <f>$AP111</f>
        <v/>
      </c>
      <c r="CL6" s="354" t="str">
        <f>CL111</f>
        <v>FCR (mt: ROX-corr.)</v>
      </c>
      <c r="CM6" s="354" t="str">
        <f>CM111</f>
        <v>relative</v>
      </c>
      <c r="CN6" s="315" t="e">
        <f>IF(ISNUMBER(CN111),CN111,NA())</f>
        <v>#N/A</v>
      </c>
      <c r="CO6" s="315" t="e">
        <f t="shared" ref="CO6:CQ6" si="31">IF(ISNUMBER(CO111),CO111,NA())</f>
        <v>#N/A</v>
      </c>
      <c r="CP6" s="315" t="e">
        <f t="shared" si="31"/>
        <v>#N/A</v>
      </c>
      <c r="CQ6" s="315" t="e">
        <f t="shared" si="31"/>
        <v>#N/A</v>
      </c>
      <c r="CR6" s="143" t="str">
        <f>$AP111</f>
        <v/>
      </c>
      <c r="CS6" s="354" t="str">
        <f>CS111</f>
        <v>FCF (mt: ROX-corr.)</v>
      </c>
      <c r="CT6" s="354" t="str">
        <f>CT111</f>
        <v>relative</v>
      </c>
      <c r="CU6" s="315" t="e">
        <f>IF(ISNUMBER(CU111),CU111,NA())</f>
        <v>#N/A</v>
      </c>
      <c r="CV6" s="315" t="e">
        <f t="shared" ref="CV6:CX6" si="32">IF(ISNUMBER(CV111),CV111,NA())</f>
        <v>#N/A</v>
      </c>
      <c r="CW6" s="315" t="e">
        <f t="shared" si="32"/>
        <v>#N/A</v>
      </c>
      <c r="CX6" s="315" t="e">
        <f t="shared" si="32"/>
        <v>#N/A</v>
      </c>
      <c r="CY6" s="143" t="str">
        <f>$AP111</f>
        <v/>
      </c>
      <c r="CZ6" s="129"/>
      <c r="DA6" s="129"/>
      <c r="DB6" s="129"/>
      <c r="DC6" s="129"/>
      <c r="DD6" s="129"/>
      <c r="DE6" s="129"/>
      <c r="DF6" s="129"/>
      <c r="DG6" s="129"/>
      <c r="DH6" s="129"/>
      <c r="DI6" s="129"/>
      <c r="DJ6" s="129"/>
      <c r="DK6" s="129"/>
      <c r="DL6" s="129"/>
    </row>
    <row r="7" spans="1:116">
      <c r="A7" s="468" t="s">
        <v>114</v>
      </c>
      <c r="B7" s="288" t="str">
        <f>B101</f>
        <v>•</v>
      </c>
      <c r="C7" s="289" t="str">
        <f>IF(ISTEXT(C102),C102,"")</f>
        <v/>
      </c>
      <c r="D7" s="289" t="str">
        <f>IF(ISTEXT(D102),D102,"")</f>
        <v/>
      </c>
      <c r="E7" s="288" t="str">
        <f>E102</f>
        <v/>
      </c>
      <c r="F7" s="166" t="str">
        <f>IF(ISTEXT(G101),G101,"")</f>
        <v/>
      </c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26"/>
      <c r="AA7" s="127"/>
      <c r="AB7" s="127"/>
      <c r="AC7" s="127"/>
      <c r="AD7" s="127"/>
      <c r="AE7" s="127"/>
      <c r="AF7" s="127"/>
      <c r="AG7" s="127"/>
      <c r="AH7" s="127"/>
      <c r="AI7" s="497" t="s">
        <v>169</v>
      </c>
      <c r="AJ7" s="500" t="e">
        <f>AJ18</f>
        <v>#NUM!</v>
      </c>
      <c r="AK7" s="130"/>
      <c r="AL7" s="130"/>
      <c r="AM7" s="130"/>
      <c r="AN7" s="136">
        <f t="shared" si="8"/>
        <v>131</v>
      </c>
      <c r="AO7" s="137">
        <v>5</v>
      </c>
      <c r="AP7" s="138" t="str">
        <f>$AP131</f>
        <v/>
      </c>
      <c r="AQ7" s="38" t="str">
        <f>AQ131</f>
        <v>O2 flux per volume</v>
      </c>
      <c r="AR7" s="38" t="str">
        <f>AR131</f>
        <v>pmol/(s*ml)</v>
      </c>
      <c r="AS7" s="38" t="e">
        <f>IF(ISNUMBER(AS131),AS131,NA())</f>
        <v>#N/A</v>
      </c>
      <c r="AT7" s="38" t="e">
        <f t="shared" ref="AT7:AV7" si="33">IF(ISNUMBER(AT131),AT131,NA())</f>
        <v>#N/A</v>
      </c>
      <c r="AU7" s="38" t="e">
        <f t="shared" si="33"/>
        <v>#N/A</v>
      </c>
      <c r="AV7" s="38" t="e">
        <f t="shared" si="33"/>
        <v>#N/A</v>
      </c>
      <c r="AW7" s="351">
        <f>AW131</f>
        <v>0</v>
      </c>
      <c r="AX7" s="351">
        <f>AX131</f>
        <v>0</v>
      </c>
      <c r="AY7" s="350" t="e">
        <f>IF(ISNUMBER(AY131),AY131,NA())</f>
        <v>#N/A</v>
      </c>
      <c r="AZ7" s="350" t="e">
        <f t="shared" ref="AZ7:BB7" si="34">IF(ISNUMBER(AZ131),AZ131,NA())</f>
        <v>#N/A</v>
      </c>
      <c r="BA7" s="350" t="e">
        <f t="shared" si="34"/>
        <v>#N/A</v>
      </c>
      <c r="BB7" s="350" t="e">
        <f t="shared" si="34"/>
        <v>#N/A</v>
      </c>
      <c r="BC7" s="140">
        <f>BC131</f>
        <v>0</v>
      </c>
      <c r="BD7" s="141" t="str">
        <f>BD131</f>
        <v>•</v>
      </c>
      <c r="BE7" s="141">
        <f>BE131</f>
        <v>0</v>
      </c>
      <c r="BF7" s="142">
        <f>BF131</f>
        <v>0</v>
      </c>
      <c r="BG7" s="143" t="str">
        <f>$AP131</f>
        <v/>
      </c>
      <c r="BH7" s="143"/>
      <c r="BI7" s="144" t="str">
        <f>BI131</f>
        <v/>
      </c>
      <c r="BJ7" s="353" t="str">
        <f>BJ131</f>
        <v>O2 flow per cells</v>
      </c>
      <c r="BK7" s="353" t="str">
        <f>BK131</f>
        <v>pmol/(s*Mill)</v>
      </c>
      <c r="BL7" s="38" t="e">
        <f>IF(ISNUMBER(BL131),BL131,NA())</f>
        <v>#N/A</v>
      </c>
      <c r="BM7" s="38" t="e">
        <f t="shared" ref="BM7:BO7" si="35">IF(ISNUMBER(BM131),BM131,NA())</f>
        <v>#N/A</v>
      </c>
      <c r="BN7" s="38" t="e">
        <f t="shared" si="35"/>
        <v>#N/A</v>
      </c>
      <c r="BO7" s="38" t="e">
        <f t="shared" si="35"/>
        <v>#N/A</v>
      </c>
      <c r="BP7" s="143" t="str">
        <f>$AP131</f>
        <v/>
      </c>
      <c r="BQ7" s="354" t="str">
        <f>BQ131</f>
        <v>Flux control ratio</v>
      </c>
      <c r="BR7" s="354" t="str">
        <f>BR131</f>
        <v>FCR, relative</v>
      </c>
      <c r="BS7" s="315" t="e">
        <f>IF(ISNUMBER(BS131),BS131,NA())</f>
        <v>#N/A</v>
      </c>
      <c r="BT7" s="315" t="e">
        <f t="shared" ref="BT7:BV7" si="36">IF(ISNUMBER(BT131),BT131,NA())</f>
        <v>#N/A</v>
      </c>
      <c r="BU7" s="315" t="e">
        <f t="shared" si="36"/>
        <v>#N/A</v>
      </c>
      <c r="BV7" s="315" t="e">
        <f t="shared" si="36"/>
        <v>#N/A</v>
      </c>
      <c r="BW7" s="143" t="str">
        <f>$AP131</f>
        <v/>
      </c>
      <c r="BX7" s="354" t="str">
        <f>BX131</f>
        <v>Flux control factor</v>
      </c>
      <c r="BY7" s="354" t="str">
        <f>BY131</f>
        <v>FCF, relative</v>
      </c>
      <c r="BZ7" s="312" t="e">
        <f>IF(ISNUMBER(BZ131),BZ131,NA())</f>
        <v>#N/A</v>
      </c>
      <c r="CA7" s="312" t="e">
        <f t="shared" ref="CA7:CC7" si="37">IF(ISNUMBER(CA131),CA131,NA())</f>
        <v>#N/A</v>
      </c>
      <c r="CB7" s="315" t="e">
        <f t="shared" si="37"/>
        <v>#N/A</v>
      </c>
      <c r="CC7" s="315" t="e">
        <f t="shared" si="37"/>
        <v>#N/A</v>
      </c>
      <c r="CD7" s="143" t="str">
        <f>$AP131</f>
        <v/>
      </c>
      <c r="CE7" s="353" t="str">
        <f>CE131</f>
        <v>O2 flow per cells (mt: ROX-corr.)</v>
      </c>
      <c r="CF7" s="353" t="str">
        <f>CF131</f>
        <v>pmol/(s*Mill)</v>
      </c>
      <c r="CG7" s="38" t="e">
        <f>IF(ISNUMBER(CG131),CG131,NA())</f>
        <v>#N/A</v>
      </c>
      <c r="CH7" s="38" t="e">
        <f t="shared" ref="CH7:CJ7" si="38">IF(ISNUMBER(CH131),CH131,NA())</f>
        <v>#N/A</v>
      </c>
      <c r="CI7" s="38" t="e">
        <f t="shared" si="38"/>
        <v>#N/A</v>
      </c>
      <c r="CJ7" s="38" t="e">
        <f t="shared" si="38"/>
        <v>#N/A</v>
      </c>
      <c r="CK7" s="143" t="str">
        <f>$AP131</f>
        <v/>
      </c>
      <c r="CL7" s="354" t="str">
        <f>CL131</f>
        <v>FCR (mt: ROX-corr.)</v>
      </c>
      <c r="CM7" s="354" t="str">
        <f>CM131</f>
        <v>relative</v>
      </c>
      <c r="CN7" s="315" t="e">
        <f>IF(ISNUMBER(CN131),CN131,NA())</f>
        <v>#N/A</v>
      </c>
      <c r="CO7" s="315" t="e">
        <f t="shared" ref="CO7:CQ7" si="39">IF(ISNUMBER(CO131),CO131,NA())</f>
        <v>#N/A</v>
      </c>
      <c r="CP7" s="315" t="e">
        <f t="shared" si="39"/>
        <v>#N/A</v>
      </c>
      <c r="CQ7" s="315" t="e">
        <f t="shared" si="39"/>
        <v>#N/A</v>
      </c>
      <c r="CR7" s="143" t="str">
        <f>$AP131</f>
        <v/>
      </c>
      <c r="CS7" s="354" t="str">
        <f>CS131</f>
        <v>FCF (mt: ROX-corr.)</v>
      </c>
      <c r="CT7" s="354" t="str">
        <f>CT131</f>
        <v>relative</v>
      </c>
      <c r="CU7" s="315" t="e">
        <f>IF(ISNUMBER(CU131),CU131,NA())</f>
        <v>#N/A</v>
      </c>
      <c r="CV7" s="315" t="e">
        <f t="shared" ref="CV7:CX7" si="40">IF(ISNUMBER(CV131),CV131,NA())</f>
        <v>#N/A</v>
      </c>
      <c r="CW7" s="315" t="e">
        <f t="shared" si="40"/>
        <v>#N/A</v>
      </c>
      <c r="CX7" s="315" t="e">
        <f t="shared" si="40"/>
        <v>#N/A</v>
      </c>
      <c r="CY7" s="143" t="str">
        <f>$AP131</f>
        <v/>
      </c>
    </row>
    <row r="8" spans="1:116">
      <c r="A8" s="468" t="s">
        <v>115</v>
      </c>
      <c r="B8" s="288" t="str">
        <f>B121</f>
        <v>•</v>
      </c>
      <c r="C8" s="289" t="str">
        <f>IF(ISTEXT(C122),C122,"")</f>
        <v/>
      </c>
      <c r="D8" s="289" t="str">
        <f>IF(ISTEXT(D122),D122,"")</f>
        <v/>
      </c>
      <c r="E8" s="288" t="str">
        <f>E122</f>
        <v/>
      </c>
      <c r="F8" s="166" t="str">
        <f>IF(ISTEXT(G121),G121,"")</f>
        <v/>
      </c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26"/>
      <c r="AA8" s="127"/>
      <c r="AH8" s="127"/>
      <c r="AI8" s="498" t="s">
        <v>207</v>
      </c>
      <c r="AJ8" s="499" t="e">
        <f>AK18</f>
        <v>#NUM!</v>
      </c>
      <c r="AK8" s="130"/>
      <c r="AL8" s="130"/>
      <c r="AM8" s="130"/>
      <c r="AN8" s="136">
        <f t="shared" si="8"/>
        <v>151</v>
      </c>
      <c r="AO8" s="137">
        <v>6</v>
      </c>
      <c r="AP8" s="138" t="str">
        <f>$AP151</f>
        <v/>
      </c>
      <c r="AQ8" s="38" t="str">
        <f>AQ151</f>
        <v>O2 flux per volume</v>
      </c>
      <c r="AR8" s="38" t="str">
        <f>AR151</f>
        <v>pmol/(s*ml)</v>
      </c>
      <c r="AS8" s="38" t="e">
        <f>IF(ISNUMBER(AS151),AS151,NA())</f>
        <v>#N/A</v>
      </c>
      <c r="AT8" s="38" t="e">
        <f t="shared" ref="AT8:AV8" si="41">IF(ISNUMBER(AT151),AT151,NA())</f>
        <v>#N/A</v>
      </c>
      <c r="AU8" s="38" t="e">
        <f t="shared" si="41"/>
        <v>#N/A</v>
      </c>
      <c r="AV8" s="38" t="e">
        <f t="shared" si="41"/>
        <v>#N/A</v>
      </c>
      <c r="AW8" s="351">
        <f>AW151</f>
        <v>0</v>
      </c>
      <c r="AX8" s="351">
        <f>AX151</f>
        <v>0</v>
      </c>
      <c r="AY8" s="350" t="e">
        <f>IF(ISNUMBER(AY151),AY151,NA())</f>
        <v>#N/A</v>
      </c>
      <c r="AZ8" s="350" t="e">
        <f t="shared" ref="AZ8:BB8" si="42">IF(ISNUMBER(AZ151),AZ151,NA())</f>
        <v>#N/A</v>
      </c>
      <c r="BA8" s="350" t="e">
        <f t="shared" si="42"/>
        <v>#N/A</v>
      </c>
      <c r="BB8" s="350" t="e">
        <f t="shared" si="42"/>
        <v>#N/A</v>
      </c>
      <c r="BC8" s="140">
        <f>BC151</f>
        <v>0</v>
      </c>
      <c r="BD8" s="141" t="str">
        <f>BD151</f>
        <v>•</v>
      </c>
      <c r="BE8" s="141">
        <f>BE151</f>
        <v>0</v>
      </c>
      <c r="BF8" s="142">
        <f>BF151</f>
        <v>0</v>
      </c>
      <c r="BG8" s="143" t="str">
        <f>$AP151</f>
        <v/>
      </c>
      <c r="BH8" s="143"/>
      <c r="BI8" s="144" t="str">
        <f>BI151</f>
        <v/>
      </c>
      <c r="BJ8" s="353" t="str">
        <f>BJ151</f>
        <v>O2 flow per cells</v>
      </c>
      <c r="BK8" s="353" t="str">
        <f>BK151</f>
        <v>pmol/(s*Mill)</v>
      </c>
      <c r="BL8" s="38" t="e">
        <f>IF(ISNUMBER(BL151),BL151,NA())</f>
        <v>#N/A</v>
      </c>
      <c r="BM8" s="38" t="e">
        <f t="shared" ref="BM8:BO8" si="43">IF(ISNUMBER(BM151),BM151,NA())</f>
        <v>#N/A</v>
      </c>
      <c r="BN8" s="38" t="e">
        <f t="shared" si="43"/>
        <v>#N/A</v>
      </c>
      <c r="BO8" s="38" t="e">
        <f t="shared" si="43"/>
        <v>#N/A</v>
      </c>
      <c r="BP8" s="143" t="str">
        <f>$AP151</f>
        <v/>
      </c>
      <c r="BQ8" s="354" t="str">
        <f>BQ151</f>
        <v>Flux control ratio</v>
      </c>
      <c r="BR8" s="354" t="str">
        <f>BR151</f>
        <v>FCR, relative</v>
      </c>
      <c r="BS8" s="315" t="e">
        <f>IF(ISNUMBER(BS151),BS151,NA())</f>
        <v>#N/A</v>
      </c>
      <c r="BT8" s="315" t="e">
        <f t="shared" ref="BT8:BV8" si="44">IF(ISNUMBER(BT151),BT151,NA())</f>
        <v>#N/A</v>
      </c>
      <c r="BU8" s="315" t="e">
        <f t="shared" si="44"/>
        <v>#N/A</v>
      </c>
      <c r="BV8" s="315" t="e">
        <f t="shared" si="44"/>
        <v>#N/A</v>
      </c>
      <c r="BW8" s="143" t="str">
        <f>$AP151</f>
        <v/>
      </c>
      <c r="BX8" s="354" t="str">
        <f>BX151</f>
        <v>Flux control factor</v>
      </c>
      <c r="BY8" s="354" t="str">
        <f>BY151</f>
        <v>FCF, relative</v>
      </c>
      <c r="BZ8" s="312" t="e">
        <f>IF(ISNUMBER(BZ151),BZ151,NA())</f>
        <v>#N/A</v>
      </c>
      <c r="CA8" s="312" t="e">
        <f t="shared" ref="CA8:CC8" si="45">IF(ISNUMBER(CA151),CA151,NA())</f>
        <v>#N/A</v>
      </c>
      <c r="CB8" s="315" t="e">
        <f t="shared" si="45"/>
        <v>#N/A</v>
      </c>
      <c r="CC8" s="315" t="e">
        <f t="shared" si="45"/>
        <v>#N/A</v>
      </c>
      <c r="CD8" s="143" t="str">
        <f>$AP151</f>
        <v/>
      </c>
      <c r="CE8" s="353" t="str">
        <f>CE151</f>
        <v>O2 flow per cells (mt: ROX-corr.)</v>
      </c>
      <c r="CF8" s="353" t="str">
        <f>CF151</f>
        <v>pmol/(s*Mill)</v>
      </c>
      <c r="CG8" s="38" t="e">
        <f>IF(ISNUMBER(CG151),CG151,NA())</f>
        <v>#N/A</v>
      </c>
      <c r="CH8" s="38" t="e">
        <f t="shared" ref="CH8:CJ8" si="46">IF(ISNUMBER(CH151),CH151,NA())</f>
        <v>#N/A</v>
      </c>
      <c r="CI8" s="38" t="e">
        <f t="shared" si="46"/>
        <v>#N/A</v>
      </c>
      <c r="CJ8" s="38" t="e">
        <f t="shared" si="46"/>
        <v>#N/A</v>
      </c>
      <c r="CK8" s="143" t="str">
        <f>$AP151</f>
        <v/>
      </c>
      <c r="CL8" s="354" t="str">
        <f>CL151</f>
        <v>FCR (mt: ROX-corr.)</v>
      </c>
      <c r="CM8" s="354" t="str">
        <f>CM151</f>
        <v>relative</v>
      </c>
      <c r="CN8" s="315" t="e">
        <f>IF(ISNUMBER(CN151),CN151,NA())</f>
        <v>#N/A</v>
      </c>
      <c r="CO8" s="315" t="e">
        <f t="shared" ref="CO8:CQ8" si="47">IF(ISNUMBER(CO151),CO151,NA())</f>
        <v>#N/A</v>
      </c>
      <c r="CP8" s="315" t="e">
        <f t="shared" si="47"/>
        <v>#N/A</v>
      </c>
      <c r="CQ8" s="315" t="e">
        <f t="shared" si="47"/>
        <v>#N/A</v>
      </c>
      <c r="CR8" s="143" t="str">
        <f>$AP151</f>
        <v/>
      </c>
      <c r="CS8" s="354" t="str">
        <f>CS151</f>
        <v>FCF (mt: ROX-corr.)</v>
      </c>
      <c r="CT8" s="354" t="str">
        <f>CT151</f>
        <v>relative</v>
      </c>
      <c r="CU8" s="315" t="e">
        <f>IF(ISNUMBER(CU151),CU151,NA())</f>
        <v>#N/A</v>
      </c>
      <c r="CV8" s="315" t="e">
        <f t="shared" ref="CV8:CX8" si="48">IF(ISNUMBER(CV151),CV151,NA())</f>
        <v>#N/A</v>
      </c>
      <c r="CW8" s="315" t="e">
        <f t="shared" si="48"/>
        <v>#N/A</v>
      </c>
      <c r="CX8" s="315" t="e">
        <f t="shared" si="48"/>
        <v>#N/A</v>
      </c>
      <c r="CY8" s="143" t="str">
        <f>$AP151</f>
        <v/>
      </c>
    </row>
    <row r="9" spans="1:116">
      <c r="A9" s="468" t="s">
        <v>116</v>
      </c>
      <c r="B9" s="288" t="str">
        <f>B141</f>
        <v>•</v>
      </c>
      <c r="C9" s="289" t="str">
        <f>IF(ISTEXT(C142),C142,"")</f>
        <v/>
      </c>
      <c r="D9" s="289" t="str">
        <f>IF(ISTEXT(D142),D142,"")</f>
        <v/>
      </c>
      <c r="E9" s="288" t="str">
        <f>E142</f>
        <v/>
      </c>
      <c r="F9" s="166" t="str">
        <f>IF(ISTEXT(G141),G141,"")</f>
        <v/>
      </c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26"/>
      <c r="AA9" s="127"/>
      <c r="AB9" s="127"/>
      <c r="AC9" s="127"/>
      <c r="AD9" s="127"/>
      <c r="AE9" s="127"/>
      <c r="AF9" s="127"/>
      <c r="AG9" s="127"/>
      <c r="AH9" s="127"/>
      <c r="AK9" s="130"/>
      <c r="AL9" s="130"/>
      <c r="AM9" s="130"/>
      <c r="AN9" s="136">
        <f t="shared" si="8"/>
        <v>171</v>
      </c>
      <c r="AO9" s="137">
        <v>7</v>
      </c>
      <c r="AP9" s="138" t="str">
        <f>$AP171</f>
        <v/>
      </c>
      <c r="AQ9" s="38" t="str">
        <f>AQ171</f>
        <v>O2 flux per volume</v>
      </c>
      <c r="AR9" s="38" t="str">
        <f>AR171</f>
        <v>pmol/(s*ml)</v>
      </c>
      <c r="AS9" s="38" t="e">
        <f>IF(ISNUMBER(AS171),AS171,NA())</f>
        <v>#N/A</v>
      </c>
      <c r="AT9" s="38" t="e">
        <f t="shared" ref="AT9:AV9" si="49">IF(ISNUMBER(AT171),AT171,NA())</f>
        <v>#N/A</v>
      </c>
      <c r="AU9" s="38" t="e">
        <f t="shared" si="49"/>
        <v>#N/A</v>
      </c>
      <c r="AV9" s="38" t="e">
        <f t="shared" si="49"/>
        <v>#N/A</v>
      </c>
      <c r="AW9" s="351">
        <f>AW171</f>
        <v>0</v>
      </c>
      <c r="AX9" s="351">
        <f>AX171</f>
        <v>0</v>
      </c>
      <c r="AY9" s="350" t="e">
        <f>IF(ISNUMBER(AY171),AY171,NA())</f>
        <v>#N/A</v>
      </c>
      <c r="AZ9" s="350" t="e">
        <f t="shared" ref="AZ9:BB9" si="50">IF(ISNUMBER(AZ171),AZ171,NA())</f>
        <v>#N/A</v>
      </c>
      <c r="BA9" s="350" t="e">
        <f t="shared" si="50"/>
        <v>#N/A</v>
      </c>
      <c r="BB9" s="350" t="e">
        <f t="shared" si="50"/>
        <v>#N/A</v>
      </c>
      <c r="BC9" s="140">
        <f>BC171</f>
        <v>0</v>
      </c>
      <c r="BD9" s="141" t="str">
        <f>BD171</f>
        <v>•</v>
      </c>
      <c r="BE9" s="141">
        <f>BE171</f>
        <v>0</v>
      </c>
      <c r="BF9" s="142">
        <f>BF171</f>
        <v>0</v>
      </c>
      <c r="BG9" s="143" t="str">
        <f>$AP171</f>
        <v/>
      </c>
      <c r="BH9" s="143"/>
      <c r="BI9" s="144" t="str">
        <f>BI171</f>
        <v/>
      </c>
      <c r="BJ9" s="353" t="str">
        <f>BJ171</f>
        <v>O2 flow per cells</v>
      </c>
      <c r="BK9" s="353" t="str">
        <f>BK171</f>
        <v>pmol/(s*Mill)</v>
      </c>
      <c r="BL9" s="38" t="e">
        <f>IF(ISNUMBER(BL171),BL171,NA())</f>
        <v>#N/A</v>
      </c>
      <c r="BM9" s="38" t="e">
        <f t="shared" ref="BM9:BO9" si="51">IF(ISNUMBER(BM171),BM171,NA())</f>
        <v>#N/A</v>
      </c>
      <c r="BN9" s="38" t="e">
        <f t="shared" si="51"/>
        <v>#N/A</v>
      </c>
      <c r="BO9" s="38" t="e">
        <f t="shared" si="51"/>
        <v>#N/A</v>
      </c>
      <c r="BP9" s="143" t="str">
        <f>$AP171</f>
        <v/>
      </c>
      <c r="BQ9" s="354" t="str">
        <f>BQ171</f>
        <v>Flux control ratio</v>
      </c>
      <c r="BR9" s="354" t="str">
        <f>BR171</f>
        <v>FCR, relative</v>
      </c>
      <c r="BS9" s="315" t="e">
        <f>IF(ISNUMBER(BS171),BS171,NA())</f>
        <v>#N/A</v>
      </c>
      <c r="BT9" s="315" t="e">
        <f t="shared" ref="BT9:BV9" si="52">IF(ISNUMBER(BT171),BT171,NA())</f>
        <v>#N/A</v>
      </c>
      <c r="BU9" s="315" t="e">
        <f t="shared" si="52"/>
        <v>#N/A</v>
      </c>
      <c r="BV9" s="315" t="e">
        <f t="shared" si="52"/>
        <v>#N/A</v>
      </c>
      <c r="BW9" s="143" t="str">
        <f>$AP171</f>
        <v/>
      </c>
      <c r="BX9" s="354" t="str">
        <f>BX171</f>
        <v>Flux control factor</v>
      </c>
      <c r="BY9" s="354" t="str">
        <f>BY171</f>
        <v>FCF, relative</v>
      </c>
      <c r="BZ9" s="312" t="e">
        <f>IF(ISNUMBER(BZ171),BZ171,NA())</f>
        <v>#N/A</v>
      </c>
      <c r="CA9" s="312" t="e">
        <f t="shared" ref="CA9:CC9" si="53">IF(ISNUMBER(CA171),CA171,NA())</f>
        <v>#N/A</v>
      </c>
      <c r="CB9" s="315" t="e">
        <f t="shared" si="53"/>
        <v>#N/A</v>
      </c>
      <c r="CC9" s="315" t="e">
        <f t="shared" si="53"/>
        <v>#N/A</v>
      </c>
      <c r="CD9" s="143" t="str">
        <f>$AP171</f>
        <v/>
      </c>
      <c r="CE9" s="353" t="str">
        <f>CE171</f>
        <v>O2 flow per cells (mt: ROX-corr.)</v>
      </c>
      <c r="CF9" s="353" t="str">
        <f>CF171</f>
        <v>pmol/(s*Mill)</v>
      </c>
      <c r="CG9" s="38" t="e">
        <f>IF(ISNUMBER(CG171),CG171,NA())</f>
        <v>#N/A</v>
      </c>
      <c r="CH9" s="38" t="e">
        <f t="shared" ref="CH9:CJ9" si="54">IF(ISNUMBER(CH171),CH171,NA())</f>
        <v>#N/A</v>
      </c>
      <c r="CI9" s="38" t="e">
        <f t="shared" si="54"/>
        <v>#N/A</v>
      </c>
      <c r="CJ9" s="38" t="e">
        <f t="shared" si="54"/>
        <v>#N/A</v>
      </c>
      <c r="CK9" s="143" t="str">
        <f>$AP171</f>
        <v/>
      </c>
      <c r="CL9" s="354" t="str">
        <f>CL171</f>
        <v>FCR (mt: ROX-corr.)</v>
      </c>
      <c r="CM9" s="354" t="str">
        <f>CM171</f>
        <v>relative</v>
      </c>
      <c r="CN9" s="315" t="e">
        <f>IF(ISNUMBER(CN171),CN171,NA())</f>
        <v>#N/A</v>
      </c>
      <c r="CO9" s="315" t="e">
        <f t="shared" ref="CO9:CQ9" si="55">IF(ISNUMBER(CO171),CO171,NA())</f>
        <v>#N/A</v>
      </c>
      <c r="CP9" s="315" t="e">
        <f t="shared" si="55"/>
        <v>#N/A</v>
      </c>
      <c r="CQ9" s="315" t="e">
        <f t="shared" si="55"/>
        <v>#N/A</v>
      </c>
      <c r="CR9" s="143" t="str">
        <f>$AP171</f>
        <v/>
      </c>
      <c r="CS9" s="354" t="str">
        <f>CS171</f>
        <v>FCF (mt: ROX-corr.)</v>
      </c>
      <c r="CT9" s="354" t="str">
        <f>CT171</f>
        <v>relative</v>
      </c>
      <c r="CU9" s="315" t="e">
        <f>IF(ISNUMBER(CU171),CU171,NA())</f>
        <v>#N/A</v>
      </c>
      <c r="CV9" s="315" t="e">
        <f t="shared" ref="CV9:CX9" si="56">IF(ISNUMBER(CV171),CV171,NA())</f>
        <v>#N/A</v>
      </c>
      <c r="CW9" s="315" t="e">
        <f t="shared" si="56"/>
        <v>#N/A</v>
      </c>
      <c r="CX9" s="315" t="e">
        <f t="shared" si="56"/>
        <v>#N/A</v>
      </c>
      <c r="CY9" s="143" t="str">
        <f>$AP171</f>
        <v/>
      </c>
    </row>
    <row r="10" spans="1:116">
      <c r="A10" s="468" t="s">
        <v>117</v>
      </c>
      <c r="B10" s="288" t="str">
        <f>B161</f>
        <v>•</v>
      </c>
      <c r="C10" s="289" t="str">
        <f>IF(ISTEXT(C162),C162,"")</f>
        <v/>
      </c>
      <c r="D10" s="289" t="str">
        <f>IF(ISTEXT(D162),D162,"")</f>
        <v/>
      </c>
      <c r="E10" s="288" t="str">
        <f>E162</f>
        <v/>
      </c>
      <c r="F10" s="166" t="str">
        <f>IF(ISTEXT(G161),G161,"")</f>
        <v/>
      </c>
      <c r="G10" s="43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6"/>
      <c r="AA10" s="127"/>
      <c r="AH10" s="127"/>
      <c r="AK10" s="130"/>
      <c r="AL10" s="130"/>
      <c r="AM10" s="130"/>
      <c r="AN10" s="136">
        <f t="shared" si="8"/>
        <v>191</v>
      </c>
      <c r="AO10" s="137">
        <v>8</v>
      </c>
      <c r="AP10" s="138" t="str">
        <f>$AP191</f>
        <v/>
      </c>
      <c r="AQ10" s="38" t="str">
        <f>AQ191</f>
        <v>O2 flux per volume</v>
      </c>
      <c r="AR10" s="38" t="str">
        <f>AR191</f>
        <v>pmol/(s*ml)</v>
      </c>
      <c r="AS10" s="38" t="e">
        <f>IF(ISNUMBER(AS191),AS191,NA())</f>
        <v>#N/A</v>
      </c>
      <c r="AT10" s="38" t="e">
        <f t="shared" ref="AT10:AV10" si="57">IF(ISNUMBER(AT191),AT191,NA())</f>
        <v>#N/A</v>
      </c>
      <c r="AU10" s="38" t="e">
        <f t="shared" si="57"/>
        <v>#N/A</v>
      </c>
      <c r="AV10" s="38" t="e">
        <f t="shared" si="57"/>
        <v>#N/A</v>
      </c>
      <c r="AW10" s="351">
        <f>AW191</f>
        <v>0</v>
      </c>
      <c r="AX10" s="351">
        <f>AX191</f>
        <v>0</v>
      </c>
      <c r="AY10" s="350" t="e">
        <f>IF(ISNUMBER(AY191),AY191,NA())</f>
        <v>#N/A</v>
      </c>
      <c r="AZ10" s="350" t="e">
        <f t="shared" ref="AZ10:BB10" si="58">IF(ISNUMBER(AZ191),AZ191,NA())</f>
        <v>#N/A</v>
      </c>
      <c r="BA10" s="350" t="e">
        <f t="shared" si="58"/>
        <v>#N/A</v>
      </c>
      <c r="BB10" s="350" t="e">
        <f t="shared" si="58"/>
        <v>#N/A</v>
      </c>
      <c r="BC10" s="140">
        <f>BC191</f>
        <v>0</v>
      </c>
      <c r="BD10" s="141" t="str">
        <f>BD191</f>
        <v>•</v>
      </c>
      <c r="BE10" s="141">
        <f>BE191</f>
        <v>0</v>
      </c>
      <c r="BF10" s="142">
        <f>BF191</f>
        <v>0</v>
      </c>
      <c r="BG10" s="143" t="str">
        <f>$AP191</f>
        <v/>
      </c>
      <c r="BH10" s="143"/>
      <c r="BI10" s="144" t="str">
        <f>BI191</f>
        <v/>
      </c>
      <c r="BJ10" s="353" t="str">
        <f>BJ191</f>
        <v>O2 flow per cells</v>
      </c>
      <c r="BK10" s="353" t="str">
        <f>BK191</f>
        <v>pmol/(s*Mill)</v>
      </c>
      <c r="BL10" s="38" t="e">
        <f>IF(ISNUMBER(BL191),BL191,NA())</f>
        <v>#N/A</v>
      </c>
      <c r="BM10" s="38" t="e">
        <f t="shared" ref="BM10:BO10" si="59">IF(ISNUMBER(BM191),BM191,NA())</f>
        <v>#N/A</v>
      </c>
      <c r="BN10" s="38" t="e">
        <f t="shared" si="59"/>
        <v>#N/A</v>
      </c>
      <c r="BO10" s="38" t="e">
        <f t="shared" si="59"/>
        <v>#N/A</v>
      </c>
      <c r="BP10" s="143" t="str">
        <f>$AP191</f>
        <v/>
      </c>
      <c r="BQ10" s="354" t="str">
        <f>BQ191</f>
        <v>Flux control ratio</v>
      </c>
      <c r="BR10" s="354" t="str">
        <f>BR191</f>
        <v>FCR, relative</v>
      </c>
      <c r="BS10" s="315" t="e">
        <f>IF(ISNUMBER(BS191),BS191,NA())</f>
        <v>#N/A</v>
      </c>
      <c r="BT10" s="315" t="e">
        <f t="shared" ref="BT10:BV10" si="60">IF(ISNUMBER(BT191),BT191,NA())</f>
        <v>#N/A</v>
      </c>
      <c r="BU10" s="315" t="e">
        <f t="shared" si="60"/>
        <v>#N/A</v>
      </c>
      <c r="BV10" s="315" t="e">
        <f t="shared" si="60"/>
        <v>#N/A</v>
      </c>
      <c r="BW10" s="143" t="str">
        <f>$AP191</f>
        <v/>
      </c>
      <c r="BX10" s="354" t="str">
        <f>BX191</f>
        <v>Flux control factor</v>
      </c>
      <c r="BY10" s="354" t="str">
        <f>BY191</f>
        <v>FCF, relative</v>
      </c>
      <c r="BZ10" s="312" t="e">
        <f>IF(ISNUMBER(BZ191),BZ191,NA())</f>
        <v>#N/A</v>
      </c>
      <c r="CA10" s="312" t="e">
        <f t="shared" ref="CA10:CC10" si="61">IF(ISNUMBER(CA191),CA191,NA())</f>
        <v>#N/A</v>
      </c>
      <c r="CB10" s="315" t="e">
        <f t="shared" si="61"/>
        <v>#N/A</v>
      </c>
      <c r="CC10" s="315" t="e">
        <f t="shared" si="61"/>
        <v>#N/A</v>
      </c>
      <c r="CD10" s="143" t="str">
        <f>$AP191</f>
        <v/>
      </c>
      <c r="CE10" s="353" t="str">
        <f>CE191</f>
        <v>O2 flow per cells (mt: ROX-corr.)</v>
      </c>
      <c r="CF10" s="353" t="str">
        <f>CF191</f>
        <v>pmol/(s*Mill)</v>
      </c>
      <c r="CG10" s="38" t="e">
        <f>IF(ISNUMBER(CG191),CG191,NA())</f>
        <v>#N/A</v>
      </c>
      <c r="CH10" s="38" t="e">
        <f t="shared" ref="CH10:CJ10" si="62">IF(ISNUMBER(CH191),CH191,NA())</f>
        <v>#N/A</v>
      </c>
      <c r="CI10" s="38" t="e">
        <f t="shared" si="62"/>
        <v>#N/A</v>
      </c>
      <c r="CJ10" s="38" t="e">
        <f t="shared" si="62"/>
        <v>#N/A</v>
      </c>
      <c r="CK10" s="143" t="str">
        <f>$AP191</f>
        <v/>
      </c>
      <c r="CL10" s="354" t="str">
        <f>CL191</f>
        <v>FCR (mt: ROX-corr.)</v>
      </c>
      <c r="CM10" s="354" t="str">
        <f>CM191</f>
        <v>relative</v>
      </c>
      <c r="CN10" s="315" t="e">
        <f>IF(ISNUMBER(CN191),CN191,NA())</f>
        <v>#N/A</v>
      </c>
      <c r="CO10" s="315" t="e">
        <f t="shared" ref="CO10:CQ10" si="63">IF(ISNUMBER(CO191),CO191,NA())</f>
        <v>#N/A</v>
      </c>
      <c r="CP10" s="315" t="e">
        <f t="shared" si="63"/>
        <v>#N/A</v>
      </c>
      <c r="CQ10" s="315" t="e">
        <f t="shared" si="63"/>
        <v>#N/A</v>
      </c>
      <c r="CR10" s="143" t="str">
        <f>$AP191</f>
        <v/>
      </c>
      <c r="CS10" s="354" t="str">
        <f>CS191</f>
        <v>FCF (mt: ROX-corr.)</v>
      </c>
      <c r="CT10" s="354" t="str">
        <f>CT191</f>
        <v>relative</v>
      </c>
      <c r="CU10" s="315" t="e">
        <f>IF(ISNUMBER(CU191),CU191,NA())</f>
        <v>#N/A</v>
      </c>
      <c r="CV10" s="315" t="e">
        <f t="shared" ref="CV10:CX10" si="64">IF(ISNUMBER(CV191),CV191,NA())</f>
        <v>#N/A</v>
      </c>
      <c r="CW10" s="315" t="e">
        <f t="shared" si="64"/>
        <v>#N/A</v>
      </c>
      <c r="CX10" s="315" t="e">
        <f t="shared" si="64"/>
        <v>#N/A</v>
      </c>
      <c r="CY10" s="143" t="str">
        <f>$AP191</f>
        <v/>
      </c>
    </row>
    <row r="11" spans="1:116">
      <c r="A11" s="468" t="s">
        <v>118</v>
      </c>
      <c r="B11" s="288" t="str">
        <f>B181</f>
        <v>•</v>
      </c>
      <c r="C11" s="289" t="str">
        <f>IF(ISTEXT(C182),C182,"")</f>
        <v/>
      </c>
      <c r="D11" s="289" t="str">
        <f>IF(ISTEXT(D182),D182,"")</f>
        <v/>
      </c>
      <c r="E11" s="288" t="str">
        <f>E182</f>
        <v/>
      </c>
      <c r="F11" s="166" t="str">
        <f>IF(ISTEXT(G181),G181,"")</f>
        <v/>
      </c>
      <c r="G11" s="42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  <c r="X11" s="19"/>
      <c r="Y11" s="19"/>
      <c r="Z11" s="116"/>
      <c r="AA11" s="127"/>
      <c r="AB11" s="127"/>
      <c r="AC11" s="127"/>
      <c r="AD11" s="127"/>
      <c r="AE11" s="127"/>
      <c r="AF11" s="127"/>
      <c r="AG11" s="127"/>
      <c r="AH11" s="127"/>
      <c r="AK11" s="130"/>
      <c r="AL11" s="130"/>
      <c r="AM11" s="130"/>
      <c r="AN11" s="136">
        <f t="shared" si="8"/>
        <v>211</v>
      </c>
      <c r="AO11" s="137">
        <v>9</v>
      </c>
      <c r="AP11" s="138"/>
      <c r="AQ11" s="38"/>
      <c r="AR11" s="38"/>
      <c r="AS11" s="38"/>
      <c r="AT11" s="38"/>
      <c r="AU11" s="38"/>
      <c r="AV11" s="38"/>
      <c r="AW11" s="351"/>
      <c r="AX11" s="351"/>
      <c r="AY11" s="350"/>
      <c r="AZ11" s="350"/>
      <c r="BA11" s="350"/>
      <c r="BB11" s="350"/>
      <c r="BC11" s="140"/>
      <c r="BD11" s="141"/>
      <c r="BE11" s="141"/>
      <c r="BF11" s="142"/>
      <c r="BG11" s="143"/>
      <c r="BH11" s="143"/>
      <c r="BI11" s="144"/>
      <c r="BJ11" s="353"/>
      <c r="BK11" s="353"/>
      <c r="BL11" s="26"/>
      <c r="BM11" s="26"/>
      <c r="BN11" s="26"/>
      <c r="BO11" s="26"/>
      <c r="BP11" s="148"/>
      <c r="BQ11" s="354"/>
      <c r="BR11" s="354"/>
      <c r="BS11" s="24"/>
      <c r="BT11" s="24"/>
      <c r="BU11" s="24"/>
      <c r="BV11" s="24"/>
      <c r="BW11" s="148"/>
      <c r="BX11" s="354"/>
      <c r="BY11" s="354"/>
      <c r="BZ11" s="24"/>
      <c r="CA11" s="24"/>
      <c r="CB11" s="315"/>
      <c r="CC11" s="315"/>
      <c r="CD11" s="148"/>
      <c r="CE11" s="353"/>
      <c r="CF11" s="353"/>
      <c r="CG11" s="38"/>
      <c r="CH11" s="38"/>
      <c r="CI11" s="38"/>
      <c r="CJ11" s="38"/>
      <c r="CK11" s="148"/>
      <c r="CL11" s="354"/>
      <c r="CM11" s="354"/>
      <c r="CN11" s="315"/>
      <c r="CO11" s="315"/>
      <c r="CP11" s="315"/>
      <c r="CQ11" s="315"/>
      <c r="CR11" s="148"/>
      <c r="CS11" s="354"/>
      <c r="CT11" s="354"/>
      <c r="CU11" s="297"/>
      <c r="CV11" s="297"/>
      <c r="CW11" s="297"/>
      <c r="CX11" s="297"/>
      <c r="CY11" s="148"/>
    </row>
    <row r="12" spans="1:116">
      <c r="A12" s="431"/>
      <c r="D12" s="88"/>
      <c r="E12" s="287"/>
      <c r="F12" s="89"/>
      <c r="G12" s="42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  <c r="X12" s="19"/>
      <c r="Y12" s="19"/>
      <c r="Z12" s="126"/>
      <c r="AA12" s="127"/>
      <c r="AH12" s="127"/>
      <c r="AK12" s="130"/>
      <c r="AL12" s="130"/>
      <c r="AM12" s="130"/>
      <c r="AN12" s="136">
        <f t="shared" si="8"/>
        <v>231</v>
      </c>
      <c r="AO12" s="137">
        <v>10</v>
      </c>
      <c r="AP12" s="138"/>
      <c r="AQ12" s="38"/>
      <c r="AR12" s="38"/>
      <c r="AS12" s="38"/>
      <c r="AT12" s="38"/>
      <c r="AU12" s="38"/>
      <c r="AV12" s="38"/>
      <c r="AW12" s="351"/>
      <c r="AX12" s="351"/>
      <c r="AY12" s="350"/>
      <c r="AZ12" s="350"/>
      <c r="BA12" s="350"/>
      <c r="BB12" s="350"/>
      <c r="BC12" s="140"/>
      <c r="BD12" s="141"/>
      <c r="BE12" s="141"/>
      <c r="BF12" s="142"/>
      <c r="BG12" s="143"/>
      <c r="BH12" s="143"/>
      <c r="BI12" s="144"/>
      <c r="BJ12" s="353"/>
      <c r="BK12" s="353"/>
      <c r="BL12" s="26"/>
      <c r="BM12" s="26"/>
      <c r="BN12" s="26"/>
      <c r="BO12" s="26"/>
      <c r="BP12" s="148"/>
      <c r="BQ12" s="354"/>
      <c r="BR12" s="354"/>
      <c r="BS12" s="24"/>
      <c r="BT12" s="24"/>
      <c r="BU12" s="24"/>
      <c r="BV12" s="24"/>
      <c r="BW12" s="148"/>
      <c r="BX12" s="354"/>
      <c r="BY12" s="354"/>
      <c r="BZ12" s="24"/>
      <c r="CA12" s="24"/>
      <c r="CB12" s="315"/>
      <c r="CC12" s="315"/>
      <c r="CD12" s="148"/>
      <c r="CE12" s="353"/>
      <c r="CF12" s="353"/>
      <c r="CG12" s="38"/>
      <c r="CH12" s="38"/>
      <c r="CI12" s="38"/>
      <c r="CJ12" s="38"/>
      <c r="CK12" s="148"/>
      <c r="CL12" s="354"/>
      <c r="CM12" s="354"/>
      <c r="CN12" s="315"/>
      <c r="CO12" s="315"/>
      <c r="CP12" s="315"/>
      <c r="CQ12" s="315"/>
      <c r="CR12" s="148"/>
      <c r="CS12" s="354"/>
      <c r="CT12" s="354"/>
      <c r="CU12" s="297"/>
      <c r="CV12" s="297"/>
      <c r="CW12" s="297"/>
      <c r="CX12" s="297"/>
      <c r="CY12" s="148"/>
    </row>
    <row r="13" spans="1:116">
      <c r="A13" s="431"/>
      <c r="B13" s="93"/>
      <c r="D13" s="88"/>
      <c r="E13" s="287"/>
      <c r="F13" s="89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26"/>
      <c r="AA13" s="127"/>
      <c r="AB13" s="127"/>
      <c r="AC13" s="127"/>
      <c r="AD13" s="127"/>
      <c r="AE13" s="127"/>
      <c r="AF13" s="127"/>
      <c r="AG13" s="127"/>
      <c r="AH13" s="127"/>
      <c r="AK13" s="130"/>
      <c r="AL13" s="130"/>
      <c r="AM13" s="130"/>
      <c r="AN13" s="136">
        <f t="shared" si="8"/>
        <v>251</v>
      </c>
      <c r="AO13" s="137">
        <v>11</v>
      </c>
      <c r="AP13" s="138"/>
      <c r="AQ13" s="38"/>
      <c r="AR13" s="38"/>
      <c r="AS13" s="38"/>
      <c r="AT13" s="38"/>
      <c r="AU13" s="38"/>
      <c r="AV13" s="38"/>
      <c r="AW13" s="351"/>
      <c r="AX13" s="351"/>
      <c r="AY13" s="350"/>
      <c r="AZ13" s="350"/>
      <c r="BA13" s="350"/>
      <c r="BB13" s="350"/>
      <c r="BC13" s="140"/>
      <c r="BD13" s="141"/>
      <c r="BE13" s="141"/>
      <c r="BF13" s="142"/>
      <c r="BG13" s="143"/>
      <c r="BH13" s="143"/>
      <c r="BI13" s="144"/>
      <c r="BJ13" s="353"/>
      <c r="BK13" s="353"/>
      <c r="BL13" s="26"/>
      <c r="BM13" s="26"/>
      <c r="BN13" s="26"/>
      <c r="BO13" s="26"/>
      <c r="BP13" s="148"/>
      <c r="BQ13" s="354"/>
      <c r="BR13" s="354"/>
      <c r="BS13" s="24"/>
      <c r="BT13" s="24"/>
      <c r="BU13" s="24"/>
      <c r="BV13" s="24"/>
      <c r="BW13" s="148"/>
      <c r="BX13" s="354"/>
      <c r="BY13" s="354"/>
      <c r="BZ13" s="24"/>
      <c r="CA13" s="24"/>
      <c r="CB13" s="315"/>
      <c r="CC13" s="315"/>
      <c r="CD13" s="148"/>
      <c r="CE13" s="353"/>
      <c r="CF13" s="353"/>
      <c r="CG13" s="38"/>
      <c r="CH13" s="38"/>
      <c r="CI13" s="38"/>
      <c r="CJ13" s="38"/>
      <c r="CK13" s="148"/>
      <c r="CL13" s="354"/>
      <c r="CM13" s="354"/>
      <c r="CN13" s="315"/>
      <c r="CO13" s="315"/>
      <c r="CP13" s="315"/>
      <c r="CQ13" s="315"/>
      <c r="CR13" s="148"/>
      <c r="CS13" s="354"/>
      <c r="CT13" s="354"/>
      <c r="CU13" s="297"/>
      <c r="CV13" s="297"/>
      <c r="CW13" s="297"/>
      <c r="CX13" s="297"/>
      <c r="CY13" s="148"/>
    </row>
    <row r="14" spans="1:116">
      <c r="A14" s="431"/>
      <c r="B14" s="82"/>
      <c r="D14" s="88"/>
      <c r="E14" s="287"/>
      <c r="F14" s="89"/>
      <c r="G14" s="42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26"/>
      <c r="AH14" s="127"/>
      <c r="AJ14" s="130"/>
      <c r="AK14" s="130"/>
      <c r="AL14" s="130"/>
      <c r="AM14" s="130"/>
      <c r="AN14" s="136">
        <f t="shared" si="8"/>
        <v>271</v>
      </c>
      <c r="AO14" s="137">
        <v>12</v>
      </c>
      <c r="AP14" s="138"/>
      <c r="AQ14" s="38"/>
      <c r="AR14" s="38"/>
      <c r="AS14" s="38"/>
      <c r="AT14" s="38"/>
      <c r="AU14" s="38"/>
      <c r="AV14" s="38"/>
      <c r="AW14" s="351"/>
      <c r="AX14" s="351"/>
      <c r="AY14" s="350"/>
      <c r="AZ14" s="350"/>
      <c r="BA14" s="350"/>
      <c r="BB14" s="350"/>
      <c r="BC14" s="140"/>
      <c r="BD14" s="141"/>
      <c r="BE14" s="141"/>
      <c r="BF14" s="142"/>
      <c r="BG14" s="143"/>
      <c r="BH14" s="143"/>
      <c r="BI14" s="144"/>
      <c r="BJ14" s="353"/>
      <c r="BK14" s="353"/>
      <c r="BL14" s="26"/>
      <c r="BM14" s="26"/>
      <c r="BN14" s="26"/>
      <c r="BO14" s="26"/>
      <c r="BP14" s="148"/>
      <c r="BQ14" s="354"/>
      <c r="BR14" s="354"/>
      <c r="BS14" s="24"/>
      <c r="BT14" s="24"/>
      <c r="BU14" s="24"/>
      <c r="BV14" s="24"/>
      <c r="BW14" s="148"/>
      <c r="BX14" s="354"/>
      <c r="BY14" s="354"/>
      <c r="BZ14" s="24"/>
      <c r="CA14" s="24"/>
      <c r="CB14" s="315"/>
      <c r="CC14" s="315"/>
      <c r="CD14" s="148"/>
      <c r="CE14" s="353"/>
      <c r="CF14" s="353"/>
      <c r="CG14" s="38"/>
      <c r="CH14" s="38"/>
      <c r="CI14" s="38"/>
      <c r="CJ14" s="38"/>
      <c r="CK14" s="148"/>
      <c r="CL14" s="354"/>
      <c r="CM14" s="354"/>
      <c r="CN14" s="315"/>
      <c r="CO14" s="315"/>
      <c r="CP14" s="315"/>
      <c r="CQ14" s="315"/>
      <c r="CR14" s="148"/>
      <c r="CS14" s="354"/>
      <c r="CT14" s="354"/>
      <c r="CU14" s="297"/>
      <c r="CV14" s="297"/>
      <c r="CW14" s="297"/>
      <c r="CX14" s="297"/>
      <c r="CY14" s="148"/>
    </row>
    <row r="15" spans="1:116">
      <c r="A15" s="431"/>
      <c r="D15" s="88"/>
      <c r="E15" s="287"/>
      <c r="F15" s="89"/>
      <c r="G15" s="4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26"/>
      <c r="AH15" s="127"/>
      <c r="AM15" s="135"/>
      <c r="AN15" s="136">
        <f t="shared" si="8"/>
        <v>291</v>
      </c>
      <c r="AO15" s="137">
        <v>13</v>
      </c>
      <c r="AP15" s="138"/>
      <c r="AQ15" s="38"/>
      <c r="AR15" s="38"/>
      <c r="AS15" s="38"/>
      <c r="AT15" s="38"/>
      <c r="AU15" s="38"/>
      <c r="AV15" s="38"/>
      <c r="AW15" s="351"/>
      <c r="AX15" s="351"/>
      <c r="AY15" s="350"/>
      <c r="AZ15" s="350"/>
      <c r="BA15" s="350"/>
      <c r="BB15" s="350"/>
      <c r="BC15" s="140"/>
      <c r="BD15" s="141"/>
      <c r="BE15" s="141"/>
      <c r="BF15" s="142"/>
      <c r="BG15" s="143"/>
      <c r="BH15" s="143"/>
      <c r="BI15" s="144"/>
      <c r="BJ15" s="353"/>
      <c r="BK15" s="353"/>
      <c r="BL15" s="26"/>
      <c r="BM15" s="26"/>
      <c r="BN15" s="26"/>
      <c r="BO15" s="26"/>
      <c r="BP15" s="148"/>
      <c r="BQ15" s="354"/>
      <c r="BR15" s="354"/>
      <c r="BS15" s="24"/>
      <c r="BT15" s="24"/>
      <c r="BU15" s="24"/>
      <c r="BV15" s="24"/>
      <c r="BW15" s="148"/>
      <c r="BX15" s="354"/>
      <c r="BY15" s="354"/>
      <c r="BZ15" s="24"/>
      <c r="CA15" s="24"/>
      <c r="CB15" s="315"/>
      <c r="CC15" s="315"/>
      <c r="CD15" s="148"/>
      <c r="CE15" s="353"/>
      <c r="CF15" s="353"/>
      <c r="CG15" s="38"/>
      <c r="CH15" s="38"/>
      <c r="CI15" s="38"/>
      <c r="CJ15" s="38"/>
      <c r="CK15" s="148"/>
      <c r="CL15" s="354"/>
      <c r="CM15" s="354"/>
      <c r="CN15" s="315"/>
      <c r="CO15" s="315"/>
      <c r="CP15" s="315"/>
      <c r="CQ15" s="315"/>
      <c r="CR15" s="148"/>
      <c r="CS15" s="354"/>
      <c r="CT15" s="354"/>
      <c r="CU15" s="297"/>
      <c r="CV15" s="297"/>
      <c r="CW15" s="297"/>
      <c r="CX15" s="297"/>
      <c r="CY15" s="148"/>
    </row>
    <row r="16" spans="1:116" ht="13.5" thickBot="1">
      <c r="A16" s="431"/>
      <c r="B16" s="149"/>
      <c r="D16" s="88"/>
      <c r="E16" s="287"/>
      <c r="F16" s="89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26"/>
      <c r="AH16" s="127"/>
      <c r="AM16" s="133"/>
      <c r="AN16" s="136">
        <f t="shared" si="8"/>
        <v>311</v>
      </c>
      <c r="AO16" s="137">
        <v>14</v>
      </c>
      <c r="AP16" s="138"/>
      <c r="AQ16" s="38"/>
      <c r="AR16" s="38"/>
      <c r="AS16" s="38"/>
      <c r="AT16" s="38"/>
      <c r="AU16" s="38"/>
      <c r="AV16" s="38"/>
      <c r="AW16" s="351"/>
      <c r="AX16" s="351"/>
      <c r="AY16" s="350"/>
      <c r="AZ16" s="350"/>
      <c r="BA16" s="350"/>
      <c r="BB16" s="350"/>
      <c r="BC16" s="140"/>
      <c r="BD16" s="141"/>
      <c r="BE16" s="141"/>
      <c r="BF16" s="142"/>
      <c r="BG16" s="143"/>
      <c r="BH16" s="143"/>
      <c r="BI16" s="144"/>
      <c r="BJ16" s="353"/>
      <c r="BK16" s="353"/>
      <c r="BL16" s="26"/>
      <c r="BM16" s="26"/>
      <c r="BN16" s="26"/>
      <c r="BO16" s="26"/>
      <c r="BP16" s="148"/>
      <c r="BQ16" s="354"/>
      <c r="BR16" s="354"/>
      <c r="BS16" s="24"/>
      <c r="BT16" s="24"/>
      <c r="BU16" s="24"/>
      <c r="BV16" s="24"/>
      <c r="BW16" s="148"/>
      <c r="BX16" s="354"/>
      <c r="BY16" s="354"/>
      <c r="BZ16" s="24"/>
      <c r="CA16" s="24"/>
      <c r="CB16" s="315"/>
      <c r="CC16" s="315"/>
      <c r="CD16" s="148"/>
      <c r="CE16" s="353"/>
      <c r="CF16" s="353"/>
      <c r="CG16" s="38"/>
      <c r="CH16" s="38"/>
      <c r="CI16" s="38"/>
      <c r="CJ16" s="38"/>
      <c r="CK16" s="148"/>
      <c r="CL16" s="354"/>
      <c r="CM16" s="354"/>
      <c r="CN16" s="315"/>
      <c r="CO16" s="315"/>
      <c r="CP16" s="315"/>
      <c r="CQ16" s="315"/>
      <c r="CR16" s="148"/>
      <c r="CS16" s="354"/>
      <c r="CT16" s="354"/>
      <c r="CU16" s="297"/>
      <c r="CV16" s="297"/>
      <c r="CW16" s="297"/>
      <c r="CX16" s="297"/>
      <c r="CY16" s="148"/>
    </row>
    <row r="17" spans="1:103">
      <c r="A17" s="431"/>
      <c r="B17" s="149"/>
      <c r="D17" s="88"/>
      <c r="E17" s="287"/>
      <c r="F17" s="89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AH17" s="127"/>
      <c r="AI17" s="127" t="str">
        <f>BR33</f>
        <v>FCR, relative</v>
      </c>
      <c r="AJ17" s="485" t="str">
        <f>AJ$1</f>
        <v>R</v>
      </c>
      <c r="AK17" s="31" t="str">
        <f t="shared" ref="AK17:AM17" si="65">AK$1</f>
        <v>1Omy</v>
      </c>
      <c r="AL17" s="32" t="str">
        <f t="shared" si="65"/>
        <v>2U</v>
      </c>
      <c r="AM17" s="33" t="str">
        <f t="shared" si="65"/>
        <v>3Ama</v>
      </c>
      <c r="AN17" s="136">
        <f t="shared" si="8"/>
        <v>331</v>
      </c>
      <c r="AO17" s="137">
        <v>15</v>
      </c>
      <c r="AP17" s="138"/>
      <c r="AQ17" s="38"/>
      <c r="AR17" s="38"/>
      <c r="AS17" s="38"/>
      <c r="AT17" s="38"/>
      <c r="AU17" s="38"/>
      <c r="AV17" s="38"/>
      <c r="AW17" s="351"/>
      <c r="AX17" s="351"/>
      <c r="AY17" s="350"/>
      <c r="AZ17" s="350"/>
      <c r="BA17" s="350"/>
      <c r="BB17" s="350"/>
      <c r="BC17" s="140"/>
      <c r="BD17" s="141"/>
      <c r="BE17" s="141"/>
      <c r="BF17" s="142"/>
      <c r="BG17" s="143"/>
      <c r="BH17" s="143"/>
      <c r="BI17" s="144"/>
      <c r="BJ17" s="353"/>
      <c r="BK17" s="353"/>
      <c r="BL17" s="26"/>
      <c r="BM17" s="26"/>
      <c r="BN17" s="26"/>
      <c r="BO17" s="26"/>
      <c r="BP17" s="148"/>
      <c r="BQ17" s="354"/>
      <c r="BR17" s="354"/>
      <c r="BS17" s="24"/>
      <c r="BT17" s="24"/>
      <c r="BU17" s="24"/>
      <c r="BV17" s="24"/>
      <c r="BW17" s="148"/>
      <c r="BX17" s="354"/>
      <c r="BY17" s="354"/>
      <c r="BZ17" s="24"/>
      <c r="CA17" s="24"/>
      <c r="CB17" s="315"/>
      <c r="CC17" s="315"/>
      <c r="CD17" s="148"/>
      <c r="CE17" s="353"/>
      <c r="CF17" s="353"/>
      <c r="CG17" s="38"/>
      <c r="CH17" s="38"/>
      <c r="CI17" s="38"/>
      <c r="CJ17" s="38"/>
      <c r="CK17" s="148"/>
      <c r="CL17" s="354"/>
      <c r="CM17" s="354"/>
      <c r="CN17" s="315"/>
      <c r="CO17" s="315"/>
      <c r="CP17" s="315"/>
      <c r="CQ17" s="315"/>
      <c r="CR17" s="148"/>
      <c r="CS17" s="354"/>
      <c r="CT17" s="354"/>
      <c r="CU17" s="297"/>
      <c r="CV17" s="297"/>
      <c r="CW17" s="297"/>
      <c r="CX17" s="297"/>
      <c r="CY17" s="148"/>
    </row>
    <row r="18" spans="1:103">
      <c r="A18" s="431"/>
      <c r="B18" s="149"/>
      <c r="D18" s="88"/>
      <c r="E18" s="287"/>
      <c r="F18" s="89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26"/>
      <c r="AH18" s="127"/>
      <c r="AI18" s="127" t="str">
        <f>BR34</f>
        <v>Median</v>
      </c>
      <c r="AJ18" s="212" t="e">
        <f>BS34</f>
        <v>#NUM!</v>
      </c>
      <c r="AK18" s="212" t="e">
        <f>BT34</f>
        <v>#NUM!</v>
      </c>
      <c r="AL18" s="212" t="e">
        <f>BU34</f>
        <v>#NUM!</v>
      </c>
      <c r="AM18" s="212" t="e">
        <f>BV34</f>
        <v>#NUM!</v>
      </c>
      <c r="AN18" s="155">
        <f t="shared" si="8"/>
        <v>351</v>
      </c>
      <c r="AO18" s="137">
        <v>16</v>
      </c>
      <c r="AP18" s="138"/>
      <c r="AQ18" s="38"/>
      <c r="AR18" s="38"/>
      <c r="AS18" s="38"/>
      <c r="AT18" s="38"/>
      <c r="AU18" s="38"/>
      <c r="AV18" s="38"/>
      <c r="AW18" s="351"/>
      <c r="AX18" s="351"/>
      <c r="AY18" s="350"/>
      <c r="AZ18" s="350"/>
      <c r="BA18" s="350"/>
      <c r="BB18" s="350"/>
      <c r="BC18" s="140"/>
      <c r="BD18" s="141"/>
      <c r="BE18" s="141"/>
      <c r="BF18" s="142"/>
      <c r="BG18" s="143"/>
      <c r="BH18" s="143"/>
      <c r="BI18" s="144"/>
      <c r="BJ18" s="353"/>
      <c r="BK18" s="353"/>
      <c r="BL18" s="26"/>
      <c r="BM18" s="26"/>
      <c r="BN18" s="26"/>
      <c r="BO18" s="26"/>
      <c r="BP18" s="148"/>
      <c r="BQ18" s="354"/>
      <c r="BR18" s="354"/>
      <c r="BS18" s="24"/>
      <c r="BT18" s="24"/>
      <c r="BU18" s="24"/>
      <c r="BV18" s="24"/>
      <c r="BW18" s="148"/>
      <c r="BX18" s="354"/>
      <c r="BY18" s="354"/>
      <c r="BZ18" s="24"/>
      <c r="CA18" s="24"/>
      <c r="CB18" s="315"/>
      <c r="CC18" s="315"/>
      <c r="CD18" s="148"/>
      <c r="CE18" s="353"/>
      <c r="CF18" s="353"/>
      <c r="CG18" s="38"/>
      <c r="CH18" s="38"/>
      <c r="CI18" s="38"/>
      <c r="CJ18" s="38"/>
      <c r="CK18" s="148"/>
      <c r="CL18" s="354"/>
      <c r="CM18" s="354"/>
      <c r="CN18" s="315"/>
      <c r="CO18" s="315"/>
      <c r="CP18" s="315"/>
      <c r="CQ18" s="315"/>
      <c r="CR18" s="148"/>
      <c r="CS18" s="354"/>
      <c r="CT18" s="354"/>
      <c r="CU18" s="297"/>
      <c r="CV18" s="297"/>
      <c r="CW18" s="297"/>
      <c r="CX18" s="297"/>
      <c r="CY18" s="148"/>
    </row>
    <row r="19" spans="1:103">
      <c r="A19" s="431"/>
      <c r="B19" s="149"/>
      <c r="D19" s="88"/>
      <c r="F19" s="89"/>
      <c r="H19" s="492"/>
      <c r="I19" s="492"/>
      <c r="J19" s="492"/>
      <c r="K19" s="492"/>
      <c r="L19" s="492"/>
      <c r="M19" s="492"/>
      <c r="N19" s="492"/>
      <c r="O19" s="492"/>
      <c r="P19" s="492"/>
      <c r="Q19" s="492"/>
      <c r="R19" s="492"/>
      <c r="S19" s="492"/>
      <c r="T19" s="492"/>
      <c r="U19" s="492"/>
      <c r="V19" s="492"/>
      <c r="W19" s="492"/>
      <c r="X19" s="492"/>
      <c r="Y19" s="492"/>
      <c r="Z19" s="126"/>
      <c r="AH19" s="127"/>
      <c r="AN19" s="155">
        <f t="shared" si="8"/>
        <v>371</v>
      </c>
      <c r="AO19" s="137">
        <v>17</v>
      </c>
      <c r="AP19" s="138"/>
      <c r="AQ19" s="38"/>
      <c r="AR19" s="38"/>
      <c r="AS19" s="38"/>
      <c r="AT19" s="38"/>
      <c r="AU19" s="38"/>
      <c r="AV19" s="38"/>
      <c r="AW19" s="351"/>
      <c r="AX19" s="351"/>
      <c r="AY19" s="350"/>
      <c r="AZ19" s="350"/>
      <c r="BA19" s="350"/>
      <c r="BB19" s="350"/>
      <c r="BC19" s="140"/>
      <c r="BD19" s="141"/>
      <c r="BE19" s="141"/>
      <c r="BF19" s="142"/>
      <c r="BG19" s="143"/>
      <c r="BH19" s="143"/>
      <c r="BI19" s="144"/>
      <c r="BJ19" s="353"/>
      <c r="BK19" s="353"/>
      <c r="BL19" s="26"/>
      <c r="BM19" s="26"/>
      <c r="BN19" s="26"/>
      <c r="BO19" s="26"/>
      <c r="BP19" s="148"/>
      <c r="BQ19" s="354"/>
      <c r="BR19" s="354"/>
      <c r="BS19" s="24"/>
      <c r="BT19" s="24"/>
      <c r="BU19" s="24"/>
      <c r="BV19" s="24"/>
      <c r="BW19" s="148"/>
      <c r="BX19" s="354"/>
      <c r="BY19" s="354"/>
      <c r="BZ19" s="24"/>
      <c r="CA19" s="24"/>
      <c r="CB19" s="315"/>
      <c r="CC19" s="315"/>
      <c r="CD19" s="148"/>
      <c r="CE19" s="353"/>
      <c r="CF19" s="353"/>
      <c r="CG19" s="38"/>
      <c r="CH19" s="38"/>
      <c r="CI19" s="38"/>
      <c r="CJ19" s="38"/>
      <c r="CK19" s="148"/>
      <c r="CL19" s="354"/>
      <c r="CM19" s="354"/>
      <c r="CN19" s="315"/>
      <c r="CO19" s="315"/>
      <c r="CP19" s="315"/>
      <c r="CQ19" s="315"/>
      <c r="CR19" s="148"/>
      <c r="CS19" s="354"/>
      <c r="CT19" s="354"/>
      <c r="CU19" s="297"/>
      <c r="CV19" s="297"/>
      <c r="CW19" s="297"/>
      <c r="CX19" s="297"/>
      <c r="CY19" s="148"/>
    </row>
    <row r="20" spans="1:103">
      <c r="A20" s="431"/>
      <c r="D20" s="88"/>
      <c r="F20" s="89"/>
      <c r="H20" s="492"/>
      <c r="I20" s="492"/>
      <c r="J20" s="492"/>
      <c r="K20" s="492"/>
      <c r="L20" s="492"/>
      <c r="M20" s="492"/>
      <c r="N20" s="492"/>
      <c r="O20" s="492"/>
      <c r="P20" s="492"/>
      <c r="Q20" s="492"/>
      <c r="R20" s="492"/>
      <c r="S20" s="492"/>
      <c r="T20" s="492"/>
      <c r="U20" s="492"/>
      <c r="V20" s="492"/>
      <c r="W20" s="492"/>
      <c r="X20" s="492"/>
      <c r="Y20" s="492"/>
      <c r="AN20" s="136">
        <f t="shared" si="8"/>
        <v>391</v>
      </c>
      <c r="AO20" s="137">
        <v>18</v>
      </c>
      <c r="AP20" s="138"/>
      <c r="AQ20" s="38"/>
      <c r="AR20" s="38"/>
      <c r="AS20" s="38"/>
      <c r="AT20" s="38"/>
      <c r="AU20" s="38"/>
      <c r="AV20" s="38"/>
      <c r="AW20" s="351"/>
      <c r="AX20" s="351"/>
      <c r="AY20" s="350"/>
      <c r="AZ20" s="350"/>
      <c r="BA20" s="350"/>
      <c r="BB20" s="350"/>
      <c r="BC20" s="140"/>
      <c r="BD20" s="141"/>
      <c r="BE20" s="141"/>
      <c r="BF20" s="142"/>
      <c r="BG20" s="143"/>
      <c r="BH20" s="143"/>
      <c r="BI20" s="144"/>
      <c r="BJ20" s="353"/>
      <c r="BK20" s="353"/>
      <c r="BL20" s="26"/>
      <c r="BM20" s="26"/>
      <c r="BN20" s="26"/>
      <c r="BO20" s="26"/>
      <c r="BP20" s="148"/>
      <c r="BQ20" s="354"/>
      <c r="BR20" s="354"/>
      <c r="BS20" s="24"/>
      <c r="BT20" s="24"/>
      <c r="BU20" s="24"/>
      <c r="BV20" s="24"/>
      <c r="BW20" s="148"/>
      <c r="BX20" s="354"/>
      <c r="BY20" s="354"/>
      <c r="BZ20" s="24"/>
      <c r="CA20" s="24"/>
      <c r="CB20" s="315"/>
      <c r="CC20" s="315"/>
      <c r="CD20" s="148"/>
      <c r="CE20" s="353"/>
      <c r="CF20" s="353"/>
      <c r="CG20" s="38"/>
      <c r="CH20" s="38"/>
      <c r="CI20" s="38"/>
      <c r="CJ20" s="38"/>
      <c r="CK20" s="148"/>
      <c r="CL20" s="354"/>
      <c r="CM20" s="354"/>
      <c r="CN20" s="315"/>
      <c r="CO20" s="315"/>
      <c r="CP20" s="315"/>
      <c r="CQ20" s="315"/>
      <c r="CR20" s="148"/>
      <c r="CS20" s="354"/>
      <c r="CT20" s="354"/>
      <c r="CU20" s="297"/>
      <c r="CV20" s="297"/>
      <c r="CW20" s="297"/>
      <c r="CX20" s="297"/>
      <c r="CY20" s="148"/>
    </row>
    <row r="21" spans="1:103">
      <c r="A21" s="431"/>
      <c r="B21" s="93"/>
      <c r="C21" s="93"/>
      <c r="D21" s="93"/>
      <c r="E21" s="93"/>
      <c r="F21" s="93"/>
      <c r="H21" s="492"/>
      <c r="I21" s="492"/>
      <c r="J21" s="492"/>
      <c r="K21" s="492"/>
      <c r="L21" s="492"/>
      <c r="M21" s="492"/>
      <c r="N21" s="492"/>
      <c r="O21" s="492"/>
      <c r="P21" s="492"/>
      <c r="Q21" s="492"/>
      <c r="R21" s="492"/>
      <c r="S21" s="492"/>
      <c r="T21" s="492"/>
      <c r="U21" s="492"/>
      <c r="V21" s="492"/>
      <c r="W21" s="492"/>
      <c r="X21" s="492"/>
      <c r="Y21" s="492"/>
      <c r="AH21" s="23"/>
      <c r="AI21" s="141"/>
      <c r="AJ21" s="134"/>
      <c r="AK21" s="134"/>
      <c r="AL21" s="134"/>
      <c r="AM21" s="134"/>
      <c r="AN21" s="136">
        <f t="shared" si="8"/>
        <v>411</v>
      </c>
      <c r="AO21" s="137">
        <v>19</v>
      </c>
      <c r="AP21" s="138"/>
      <c r="AQ21" s="38"/>
      <c r="AR21" s="38"/>
      <c r="AS21" s="38"/>
      <c r="AT21" s="38"/>
      <c r="AU21" s="38"/>
      <c r="AV21" s="38"/>
      <c r="AW21" s="351"/>
      <c r="AX21" s="351"/>
      <c r="AY21" s="350"/>
      <c r="AZ21" s="350"/>
      <c r="BA21" s="350"/>
      <c r="BB21" s="350"/>
      <c r="BC21" s="140"/>
      <c r="BD21" s="141"/>
      <c r="BE21" s="141"/>
      <c r="BF21" s="142"/>
      <c r="BG21" s="143"/>
      <c r="BH21" s="143"/>
      <c r="BI21" s="144"/>
      <c r="BJ21" s="353"/>
      <c r="BK21" s="353"/>
      <c r="BL21" s="26"/>
      <c r="BM21" s="26"/>
      <c r="BN21" s="26"/>
      <c r="BO21" s="26"/>
      <c r="BP21" s="148"/>
      <c r="BQ21" s="354"/>
      <c r="BR21" s="354"/>
      <c r="BS21" s="24"/>
      <c r="BT21" s="24"/>
      <c r="BU21" s="24"/>
      <c r="BV21" s="24"/>
      <c r="BW21" s="148"/>
      <c r="BX21" s="354"/>
      <c r="BY21" s="354"/>
      <c r="BZ21" s="24"/>
      <c r="CA21" s="24"/>
      <c r="CB21" s="315"/>
      <c r="CC21" s="315"/>
      <c r="CD21" s="148"/>
      <c r="CE21" s="353"/>
      <c r="CF21" s="353"/>
      <c r="CG21" s="38"/>
      <c r="CH21" s="38"/>
      <c r="CI21" s="38"/>
      <c r="CJ21" s="38"/>
      <c r="CK21" s="148"/>
      <c r="CL21" s="354"/>
      <c r="CM21" s="354"/>
      <c r="CN21" s="315"/>
      <c r="CO21" s="315"/>
      <c r="CP21" s="315"/>
      <c r="CQ21" s="315"/>
      <c r="CR21" s="148"/>
      <c r="CS21" s="354"/>
      <c r="CT21" s="354"/>
      <c r="CU21" s="297"/>
      <c r="CV21" s="297"/>
      <c r="CW21" s="297"/>
      <c r="CX21" s="297"/>
      <c r="CY21" s="148"/>
    </row>
    <row r="22" spans="1:103">
      <c r="A22" s="431"/>
      <c r="B22" s="82"/>
      <c r="C22" s="82"/>
      <c r="D22" s="82"/>
      <c r="E22" s="82"/>
      <c r="F22" s="82"/>
      <c r="G22" s="150" t="s">
        <v>235</v>
      </c>
      <c r="H22" s="151"/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45"/>
      <c r="AA22" s="45"/>
      <c r="AB22" s="45"/>
      <c r="AC22" s="45"/>
      <c r="AD22" s="45"/>
      <c r="AE22" s="45"/>
      <c r="AF22" s="45"/>
      <c r="AG22" s="45"/>
      <c r="AH22" s="153"/>
      <c r="AI22" s="154"/>
      <c r="AJ22" s="154"/>
      <c r="AK22" s="154"/>
      <c r="AL22" s="154"/>
      <c r="AM22" s="154"/>
      <c r="AN22" s="136">
        <f t="shared" si="8"/>
        <v>431</v>
      </c>
      <c r="AO22" s="137">
        <v>20</v>
      </c>
      <c r="AP22" s="138"/>
      <c r="AQ22" s="38"/>
      <c r="AR22" s="38"/>
      <c r="AS22" s="38"/>
      <c r="AT22" s="38"/>
      <c r="AU22" s="38"/>
      <c r="AV22" s="38"/>
      <c r="AW22" s="351"/>
      <c r="AX22" s="351"/>
      <c r="AY22" s="350"/>
      <c r="AZ22" s="350"/>
      <c r="BA22" s="350"/>
      <c r="BB22" s="350"/>
      <c r="BC22" s="140"/>
      <c r="BD22" s="141"/>
      <c r="BE22" s="141"/>
      <c r="BF22" s="142"/>
      <c r="BG22" s="143"/>
      <c r="BH22" s="143"/>
      <c r="BI22" s="144"/>
      <c r="BJ22" s="353"/>
      <c r="BK22" s="353"/>
      <c r="BL22" s="26"/>
      <c r="BM22" s="26"/>
      <c r="BN22" s="26"/>
      <c r="BO22" s="26"/>
      <c r="BP22" s="148"/>
      <c r="BQ22" s="354"/>
      <c r="BR22" s="354"/>
      <c r="BS22" s="24"/>
      <c r="BT22" s="24"/>
      <c r="BU22" s="24"/>
      <c r="BV22" s="24"/>
      <c r="BW22" s="148"/>
      <c r="BX22" s="354"/>
      <c r="BY22" s="354"/>
      <c r="BZ22" s="24"/>
      <c r="CA22" s="24"/>
      <c r="CB22" s="315"/>
      <c r="CC22" s="315"/>
      <c r="CD22" s="148"/>
      <c r="CE22" s="353"/>
      <c r="CF22" s="353"/>
      <c r="CG22" s="38"/>
      <c r="CH22" s="38"/>
      <c r="CI22" s="38"/>
      <c r="CJ22" s="38"/>
      <c r="CK22" s="148"/>
      <c r="CL22" s="354"/>
      <c r="CM22" s="354"/>
      <c r="CN22" s="315"/>
      <c r="CO22" s="315"/>
      <c r="CP22" s="315"/>
      <c r="CQ22" s="315"/>
      <c r="CR22" s="148"/>
      <c r="CS22" s="354"/>
      <c r="CT22" s="354"/>
      <c r="CU22" s="297"/>
      <c r="CV22" s="297"/>
      <c r="CW22" s="297"/>
      <c r="CX22" s="297"/>
      <c r="CY22" s="148"/>
    </row>
    <row r="23" spans="1:103">
      <c r="A23" s="431"/>
      <c r="G23" s="82"/>
      <c r="H23" s="82"/>
      <c r="I23" s="82"/>
      <c r="J23" s="82"/>
      <c r="K23" s="82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AH23" s="23"/>
      <c r="AI23" s="141"/>
      <c r="AJ23" s="134"/>
      <c r="AK23" s="134"/>
      <c r="AL23" s="134"/>
      <c r="AM23" s="134"/>
      <c r="AN23" s="136">
        <f t="shared" si="8"/>
        <v>451</v>
      </c>
      <c r="AO23" s="137">
        <v>21</v>
      </c>
      <c r="AP23" s="138"/>
      <c r="AQ23" s="38"/>
      <c r="AR23" s="38"/>
      <c r="AS23" s="38"/>
      <c r="AT23" s="38"/>
      <c r="AU23" s="38"/>
      <c r="AV23" s="38"/>
      <c r="AW23" s="351"/>
      <c r="AX23" s="351"/>
      <c r="AY23" s="350"/>
      <c r="AZ23" s="350"/>
      <c r="BA23" s="350"/>
      <c r="BB23" s="350"/>
      <c r="BC23" s="140"/>
      <c r="BD23" s="141"/>
      <c r="BE23" s="141"/>
      <c r="BF23" s="142"/>
      <c r="BG23" s="143"/>
      <c r="BH23" s="143"/>
      <c r="BI23" s="144"/>
      <c r="BJ23" s="353"/>
      <c r="BK23" s="353"/>
      <c r="BL23" s="26"/>
      <c r="BM23" s="26"/>
      <c r="BN23" s="26"/>
      <c r="BO23" s="26"/>
      <c r="BP23" s="148"/>
      <c r="BQ23" s="354"/>
      <c r="BR23" s="354"/>
      <c r="BS23" s="24"/>
      <c r="BT23" s="24"/>
      <c r="BU23" s="24"/>
      <c r="BV23" s="24"/>
      <c r="BW23" s="148"/>
      <c r="BX23" s="354"/>
      <c r="BY23" s="354"/>
      <c r="BZ23" s="24"/>
      <c r="CA23" s="24"/>
      <c r="CB23" s="315"/>
      <c r="CC23" s="315"/>
      <c r="CD23" s="148"/>
      <c r="CE23" s="353"/>
      <c r="CF23" s="353"/>
      <c r="CG23" s="38"/>
      <c r="CH23" s="38"/>
      <c r="CI23" s="38"/>
      <c r="CJ23" s="38"/>
      <c r="CK23" s="483"/>
      <c r="CL23" s="354"/>
      <c r="CM23" s="354"/>
      <c r="CN23" s="315"/>
      <c r="CO23" s="315"/>
      <c r="CP23" s="315"/>
      <c r="CQ23" s="315"/>
      <c r="CR23" s="148"/>
      <c r="CS23" s="354"/>
      <c r="CT23" s="354"/>
      <c r="CU23" s="297"/>
      <c r="CV23" s="297"/>
      <c r="CW23" s="297"/>
      <c r="CX23" s="297"/>
      <c r="CY23" s="148"/>
    </row>
    <row r="24" spans="1:103">
      <c r="A24" s="431"/>
      <c r="B24" s="149"/>
      <c r="C24" s="149"/>
      <c r="D24" s="149"/>
      <c r="E24" s="149"/>
      <c r="F24" s="149"/>
      <c r="AH24" s="23"/>
      <c r="AI24" s="141"/>
      <c r="AJ24" s="134"/>
      <c r="AK24" s="134"/>
      <c r="AL24" s="134"/>
      <c r="AM24" s="134"/>
      <c r="AN24" s="136">
        <f t="shared" si="8"/>
        <v>471</v>
      </c>
      <c r="AO24" s="137">
        <v>22</v>
      </c>
      <c r="AP24" s="138"/>
      <c r="AQ24" s="38"/>
      <c r="AR24" s="38"/>
      <c r="AS24" s="38"/>
      <c r="AT24" s="38"/>
      <c r="AU24" s="38"/>
      <c r="AV24" s="38"/>
      <c r="AW24" s="351"/>
      <c r="AX24" s="351"/>
      <c r="AY24" s="350"/>
      <c r="AZ24" s="350"/>
      <c r="BA24" s="350"/>
      <c r="BB24" s="350"/>
      <c r="BC24" s="140"/>
      <c r="BD24" s="141"/>
      <c r="BE24" s="141"/>
      <c r="BF24" s="142"/>
      <c r="BG24" s="143"/>
      <c r="BH24" s="143"/>
      <c r="BI24" s="144"/>
      <c r="BJ24" s="353"/>
      <c r="BK24" s="353"/>
      <c r="BL24" s="26"/>
      <c r="BM24" s="26"/>
      <c r="BN24" s="26"/>
      <c r="BO24" s="26"/>
      <c r="BP24" s="148"/>
      <c r="BQ24" s="354"/>
      <c r="BR24" s="354"/>
      <c r="BS24" s="24"/>
      <c r="BT24" s="24"/>
      <c r="BU24" s="24"/>
      <c r="BV24" s="24"/>
      <c r="BW24" s="148"/>
      <c r="BX24" s="354"/>
      <c r="BY24" s="354"/>
      <c r="BZ24" s="24"/>
      <c r="CA24" s="24"/>
      <c r="CB24" s="315"/>
      <c r="CC24" s="315"/>
      <c r="CD24" s="148"/>
      <c r="CE24" s="353"/>
      <c r="CF24" s="353"/>
      <c r="CG24" s="38"/>
      <c r="CH24" s="38"/>
      <c r="CI24" s="38"/>
      <c r="CJ24" s="38"/>
      <c r="CK24" s="148"/>
      <c r="CL24" s="354"/>
      <c r="CM24" s="354"/>
      <c r="CN24" s="315"/>
      <c r="CO24" s="315"/>
      <c r="CP24" s="315"/>
      <c r="CQ24" s="315"/>
      <c r="CR24" s="148"/>
      <c r="CS24" s="354"/>
      <c r="CT24" s="354"/>
      <c r="CU24" s="297"/>
      <c r="CV24" s="297"/>
      <c r="CW24" s="297"/>
      <c r="CX24" s="297"/>
      <c r="CY24" s="148"/>
    </row>
    <row r="25" spans="1:103">
      <c r="A25" s="431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AH25" s="23"/>
      <c r="AI25" s="141"/>
      <c r="AJ25" s="134"/>
      <c r="AK25" s="134"/>
      <c r="AL25" s="134"/>
      <c r="AM25" s="134"/>
      <c r="AN25" s="136">
        <f t="shared" si="8"/>
        <v>491</v>
      </c>
      <c r="AO25" s="137">
        <v>23</v>
      </c>
      <c r="AP25" s="138"/>
      <c r="AQ25" s="38"/>
      <c r="AR25" s="38"/>
      <c r="AS25" s="38"/>
      <c r="AT25" s="38"/>
      <c r="AU25" s="38"/>
      <c r="AV25" s="38"/>
      <c r="AW25" s="351"/>
      <c r="AX25" s="351"/>
      <c r="AY25" s="350"/>
      <c r="AZ25" s="350"/>
      <c r="BA25" s="350"/>
      <c r="BB25" s="350"/>
      <c r="BC25" s="140"/>
      <c r="BD25" s="141"/>
      <c r="BE25" s="141"/>
      <c r="BF25" s="142"/>
      <c r="BG25" s="143"/>
      <c r="BH25" s="143"/>
      <c r="BI25" s="144"/>
      <c r="BJ25" s="353"/>
      <c r="BK25" s="353"/>
      <c r="BL25" s="26"/>
      <c r="BM25" s="26"/>
      <c r="BN25" s="26"/>
      <c r="BO25" s="26"/>
      <c r="BP25" s="148"/>
      <c r="BQ25" s="354"/>
      <c r="BR25" s="354"/>
      <c r="BS25" s="24"/>
      <c r="BT25" s="24"/>
      <c r="BU25" s="24"/>
      <c r="BV25" s="24"/>
      <c r="BW25" s="148"/>
      <c r="BX25" s="354"/>
      <c r="BY25" s="354"/>
      <c r="BZ25" s="24"/>
      <c r="CA25" s="24"/>
      <c r="CB25" s="315"/>
      <c r="CC25" s="315"/>
      <c r="CD25" s="148"/>
      <c r="CE25" s="353"/>
      <c r="CF25" s="353"/>
      <c r="CG25" s="38"/>
      <c r="CH25" s="38"/>
      <c r="CI25" s="38"/>
      <c r="CJ25" s="38"/>
      <c r="CK25" s="148"/>
      <c r="CL25" s="354"/>
      <c r="CM25" s="354"/>
      <c r="CN25" s="315"/>
      <c r="CO25" s="315"/>
      <c r="CP25" s="315"/>
      <c r="CQ25" s="315"/>
      <c r="CR25" s="148"/>
      <c r="CS25" s="354"/>
      <c r="CT25" s="354"/>
      <c r="CU25" s="297"/>
      <c r="CV25" s="297"/>
      <c r="CW25" s="297"/>
      <c r="CX25" s="297"/>
      <c r="CY25" s="148"/>
    </row>
    <row r="26" spans="1:103">
      <c r="A26" s="431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AH26" s="23"/>
      <c r="AI26" s="141"/>
      <c r="AJ26" s="134"/>
      <c r="AK26" s="134"/>
      <c r="AL26" s="134"/>
      <c r="AM26" s="134"/>
      <c r="AN26" s="136">
        <f t="shared" si="8"/>
        <v>511</v>
      </c>
      <c r="AO26" s="137">
        <v>24</v>
      </c>
      <c r="AP26" s="138"/>
      <c r="AQ26" s="38"/>
      <c r="AR26" s="38"/>
      <c r="AS26" s="38"/>
      <c r="AT26" s="38"/>
      <c r="AU26" s="38"/>
      <c r="AV26" s="38"/>
      <c r="AW26" s="351"/>
      <c r="AX26" s="351"/>
      <c r="AY26" s="350"/>
      <c r="AZ26" s="350"/>
      <c r="BA26" s="350"/>
      <c r="BB26" s="350"/>
      <c r="BC26" s="140"/>
      <c r="BD26" s="141"/>
      <c r="BE26" s="141"/>
      <c r="BF26" s="142"/>
      <c r="BG26" s="143"/>
      <c r="BH26" s="143"/>
      <c r="BI26" s="144"/>
      <c r="BJ26" s="353"/>
      <c r="BK26" s="353"/>
      <c r="BL26" s="26"/>
      <c r="BM26" s="26"/>
      <c r="BN26" s="26"/>
      <c r="BO26" s="26"/>
      <c r="BP26" s="148"/>
      <c r="BQ26" s="354"/>
      <c r="BR26" s="354"/>
      <c r="BS26" s="24"/>
      <c r="BT26" s="24"/>
      <c r="BU26" s="24"/>
      <c r="BV26" s="24"/>
      <c r="BW26" s="148"/>
      <c r="BX26" s="354"/>
      <c r="BY26" s="354"/>
      <c r="BZ26" s="24"/>
      <c r="CA26" s="24"/>
      <c r="CB26" s="315"/>
      <c r="CC26" s="315"/>
      <c r="CD26" s="148"/>
      <c r="CE26" s="353"/>
      <c r="CF26" s="353"/>
      <c r="CG26" s="38"/>
      <c r="CH26" s="38"/>
      <c r="CI26" s="38"/>
      <c r="CJ26" s="38"/>
      <c r="CK26" s="148"/>
      <c r="CL26" s="354"/>
      <c r="CM26" s="354"/>
      <c r="CN26" s="315"/>
      <c r="CO26" s="315"/>
      <c r="CP26" s="315"/>
      <c r="CQ26" s="315"/>
      <c r="CR26" s="148"/>
      <c r="CS26" s="354"/>
      <c r="CT26" s="354"/>
      <c r="CU26" s="297"/>
      <c r="CV26" s="297"/>
      <c r="CW26" s="297"/>
      <c r="CX26" s="297"/>
      <c r="CY26" s="148"/>
    </row>
    <row r="27" spans="1:103">
      <c r="A27" s="431"/>
      <c r="B27" s="149"/>
      <c r="C27" s="149"/>
      <c r="D27" s="149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AH27" s="23"/>
      <c r="AI27" s="141"/>
      <c r="AJ27" s="134"/>
      <c r="AK27" s="134"/>
      <c r="AL27" s="134"/>
      <c r="AM27" s="134"/>
      <c r="AN27" s="136">
        <f t="shared" si="8"/>
        <v>531</v>
      </c>
      <c r="AO27" s="137">
        <v>25</v>
      </c>
      <c r="AP27" s="138"/>
      <c r="AQ27" s="38"/>
      <c r="AR27" s="38"/>
      <c r="AW27" s="351"/>
      <c r="AX27" s="351"/>
      <c r="AY27" s="350"/>
      <c r="AZ27" s="350"/>
      <c r="BA27" s="350"/>
      <c r="BB27" s="350"/>
      <c r="BC27" s="140"/>
      <c r="BJ27" s="353"/>
      <c r="BK27" s="353"/>
      <c r="BP27" s="14"/>
      <c r="BQ27" s="354"/>
      <c r="BR27" s="354"/>
      <c r="BW27" s="14"/>
      <c r="BX27" s="354"/>
      <c r="BY27" s="354"/>
      <c r="CB27" s="315"/>
      <c r="CC27" s="315"/>
      <c r="CD27" s="14"/>
      <c r="CE27" s="353"/>
      <c r="CF27" s="353"/>
      <c r="CG27" s="38"/>
      <c r="CH27" s="38"/>
      <c r="CI27" s="38"/>
      <c r="CJ27" s="38"/>
      <c r="CK27" s="14"/>
      <c r="CL27" s="354"/>
      <c r="CM27" s="354"/>
      <c r="CN27" s="315"/>
      <c r="CO27" s="315"/>
      <c r="CP27" s="315"/>
      <c r="CQ27" s="315"/>
      <c r="CR27" s="14"/>
      <c r="CS27" s="354"/>
      <c r="CT27" s="354"/>
      <c r="CY27" s="14"/>
    </row>
    <row r="28" spans="1:103">
      <c r="A28" s="431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AH28" s="23"/>
      <c r="AI28" s="141"/>
      <c r="AJ28" s="134"/>
      <c r="AK28" s="134"/>
      <c r="AL28" s="134"/>
      <c r="AM28" s="134"/>
      <c r="AN28" s="136">
        <f t="shared" si="8"/>
        <v>551</v>
      </c>
      <c r="AO28" s="137">
        <v>26</v>
      </c>
      <c r="AP28" s="138"/>
      <c r="AQ28" s="38"/>
      <c r="AR28" s="38"/>
      <c r="AW28" s="351"/>
      <c r="AX28" s="351"/>
      <c r="AY28" s="350"/>
      <c r="AZ28" s="350"/>
      <c r="BA28" s="350"/>
      <c r="BB28" s="350"/>
      <c r="BC28" s="140"/>
      <c r="BJ28" s="353"/>
      <c r="BK28" s="353"/>
      <c r="BP28" s="14"/>
      <c r="BQ28" s="354"/>
      <c r="BR28" s="354"/>
      <c r="BW28" s="14"/>
      <c r="BX28" s="354"/>
      <c r="BY28" s="354"/>
      <c r="CB28" s="315"/>
      <c r="CC28" s="315"/>
      <c r="CD28" s="14"/>
      <c r="CE28" s="353"/>
      <c r="CF28" s="353"/>
      <c r="CG28" s="38"/>
      <c r="CH28" s="38"/>
      <c r="CI28" s="38"/>
      <c r="CJ28" s="38"/>
      <c r="CK28" s="14"/>
      <c r="CL28" s="354"/>
      <c r="CM28" s="354"/>
      <c r="CN28" s="315"/>
      <c r="CO28" s="315"/>
      <c r="CP28" s="315"/>
      <c r="CQ28" s="315"/>
      <c r="CR28" s="14"/>
      <c r="CS28" s="354"/>
      <c r="CT28" s="354"/>
      <c r="CY28" s="14"/>
    </row>
    <row r="29" spans="1:103">
      <c r="A29" s="431"/>
      <c r="AN29" s="136">
        <f t="shared" si="8"/>
        <v>571</v>
      </c>
      <c r="AO29" s="137">
        <v>27</v>
      </c>
      <c r="AP29" s="138"/>
      <c r="AQ29" s="38"/>
      <c r="AR29" s="38"/>
      <c r="AS29" s="116"/>
      <c r="AT29" s="116"/>
      <c r="AU29" s="116"/>
      <c r="AV29" s="116"/>
      <c r="AW29" s="351"/>
      <c r="AX29" s="351"/>
      <c r="AY29" s="350"/>
      <c r="AZ29" s="350"/>
      <c r="BA29" s="350"/>
      <c r="BB29" s="350"/>
      <c r="BC29" s="140"/>
      <c r="BD29" s="116"/>
      <c r="BE29" s="116"/>
      <c r="BF29" s="116"/>
      <c r="BG29" s="116"/>
      <c r="BH29" s="116"/>
      <c r="BJ29" s="353"/>
      <c r="BK29" s="353"/>
      <c r="BL29" s="116"/>
      <c r="BM29" s="116"/>
      <c r="BN29" s="116"/>
      <c r="BO29" s="116"/>
      <c r="BP29" s="14"/>
      <c r="BQ29" s="354"/>
      <c r="BR29" s="354"/>
      <c r="BW29" s="14"/>
      <c r="BX29" s="354"/>
      <c r="BY29" s="354"/>
      <c r="CB29" s="315"/>
      <c r="CC29" s="315"/>
      <c r="CD29" s="14"/>
      <c r="CE29" s="353"/>
      <c r="CF29" s="353"/>
      <c r="CG29" s="38"/>
      <c r="CH29" s="38"/>
      <c r="CI29" s="38"/>
      <c r="CJ29" s="38"/>
      <c r="CK29" s="14"/>
      <c r="CL29" s="354"/>
      <c r="CM29" s="354"/>
      <c r="CN29" s="315"/>
      <c r="CO29" s="315"/>
      <c r="CP29" s="315"/>
      <c r="CQ29" s="315"/>
      <c r="CR29" s="14"/>
      <c r="CS29" s="354"/>
      <c r="CT29" s="354"/>
      <c r="CY29" s="14"/>
    </row>
    <row r="30" spans="1:103">
      <c r="A30" s="431"/>
      <c r="AN30" s="136">
        <f t="shared" si="8"/>
        <v>591</v>
      </c>
      <c r="AO30" s="137">
        <v>28</v>
      </c>
      <c r="AP30" s="138"/>
      <c r="AQ30" s="38"/>
      <c r="AR30" s="38"/>
      <c r="AW30" s="351"/>
      <c r="AX30" s="351"/>
      <c r="AY30" s="350"/>
      <c r="AZ30" s="350"/>
      <c r="BA30" s="350"/>
      <c r="BB30" s="350"/>
      <c r="BC30" s="140"/>
      <c r="BJ30" s="353"/>
      <c r="BK30" s="353"/>
      <c r="BP30" s="14"/>
      <c r="BQ30" s="354"/>
      <c r="BR30" s="354"/>
      <c r="BW30" s="14"/>
      <c r="BX30" s="354"/>
      <c r="BY30" s="354"/>
      <c r="CB30" s="315"/>
      <c r="CC30" s="315"/>
      <c r="CD30" s="14"/>
      <c r="CE30" s="353"/>
      <c r="CF30" s="353"/>
      <c r="CG30" s="38"/>
      <c r="CH30" s="38"/>
      <c r="CI30" s="38"/>
      <c r="CJ30" s="38"/>
      <c r="CK30" s="14"/>
      <c r="CL30" s="354"/>
      <c r="CM30" s="354"/>
      <c r="CN30" s="315"/>
      <c r="CO30" s="315"/>
      <c r="CP30" s="315"/>
      <c r="CQ30" s="315"/>
      <c r="CR30" s="14"/>
      <c r="CS30" s="354"/>
      <c r="CT30" s="354"/>
      <c r="CY30" s="14"/>
    </row>
    <row r="31" spans="1:103">
      <c r="A31" s="431"/>
      <c r="AN31" s="136">
        <f t="shared" si="8"/>
        <v>611</v>
      </c>
      <c r="AO31" s="137">
        <v>29</v>
      </c>
      <c r="AP31" s="138"/>
      <c r="AQ31" s="38"/>
      <c r="AR31" s="38"/>
      <c r="AW31" s="351"/>
      <c r="AX31" s="351"/>
      <c r="AY31" s="350"/>
      <c r="AZ31" s="350"/>
      <c r="BA31" s="350"/>
      <c r="BB31" s="350"/>
      <c r="BC31" s="140"/>
      <c r="BJ31" s="353"/>
      <c r="BK31" s="353"/>
      <c r="BP31" s="14"/>
      <c r="BQ31" s="354"/>
      <c r="BR31" s="354"/>
      <c r="BW31" s="14"/>
      <c r="BX31" s="354"/>
      <c r="BY31" s="354"/>
      <c r="CB31" s="315"/>
      <c r="CC31" s="315"/>
      <c r="CD31" s="14"/>
      <c r="CE31" s="353"/>
      <c r="CF31" s="353"/>
      <c r="CG31" s="38"/>
      <c r="CH31" s="38"/>
      <c r="CI31" s="38"/>
      <c r="CJ31" s="38"/>
      <c r="CK31" s="14"/>
      <c r="CL31" s="354"/>
      <c r="CM31" s="354"/>
      <c r="CN31" s="315"/>
      <c r="CO31" s="315"/>
      <c r="CP31" s="315"/>
      <c r="CQ31" s="315"/>
      <c r="CR31" s="14"/>
      <c r="CS31" s="354"/>
      <c r="CT31" s="354"/>
      <c r="CY31" s="14"/>
    </row>
    <row r="32" spans="1:103" ht="13.5" thickBot="1">
      <c r="A32" s="501" t="s">
        <v>168</v>
      </c>
      <c r="B32" s="18" t="str">
        <f>$B$2</f>
        <v>CCP</v>
      </c>
      <c r="H32" s="81" t="s">
        <v>31</v>
      </c>
      <c r="AH32" s="23"/>
      <c r="AI32" s="141"/>
      <c r="AJ32" s="134"/>
      <c r="AK32" s="134"/>
      <c r="AL32" s="134"/>
      <c r="AM32" s="134"/>
      <c r="AN32" s="136">
        <f t="shared" si="8"/>
        <v>631</v>
      </c>
      <c r="AO32" s="137">
        <v>30</v>
      </c>
      <c r="AP32" s="318"/>
      <c r="AQ32" s="38"/>
      <c r="AR32" s="38"/>
      <c r="AS32" s="38"/>
      <c r="AT32" s="38"/>
      <c r="AU32" s="38"/>
      <c r="AV32" s="38"/>
      <c r="AW32" s="351"/>
      <c r="AX32" s="351"/>
      <c r="AY32" s="350"/>
      <c r="AZ32" s="350"/>
      <c r="BA32" s="350"/>
      <c r="BB32" s="350"/>
      <c r="BC32" s="140"/>
      <c r="BF32" s="142"/>
      <c r="BG32" s="346"/>
      <c r="BH32" s="143"/>
      <c r="BI32" s="144"/>
      <c r="BJ32" s="353"/>
      <c r="BK32" s="353"/>
      <c r="BL32" s="26"/>
      <c r="BM32" s="26"/>
      <c r="BN32" s="26"/>
      <c r="BO32" s="26"/>
      <c r="BP32" s="148"/>
      <c r="BQ32" s="354"/>
      <c r="BR32" s="354"/>
      <c r="BS32" s="24"/>
      <c r="BT32" s="24"/>
      <c r="BU32" s="24"/>
      <c r="BV32" s="24"/>
      <c r="BW32" s="148"/>
      <c r="BX32" s="354"/>
      <c r="BY32" s="354"/>
      <c r="BZ32" s="24"/>
      <c r="CA32" s="24"/>
      <c r="CB32" s="315"/>
      <c r="CC32" s="315"/>
      <c r="CD32" s="148"/>
      <c r="CE32" s="353"/>
      <c r="CF32" s="353"/>
      <c r="CG32" s="38"/>
      <c r="CH32" s="38"/>
      <c r="CI32" s="38"/>
      <c r="CJ32" s="38"/>
      <c r="CK32" s="148"/>
      <c r="CL32" s="354"/>
      <c r="CM32" s="354"/>
      <c r="CN32" s="315"/>
      <c r="CO32" s="315"/>
      <c r="CP32" s="315"/>
      <c r="CQ32" s="315"/>
      <c r="CR32" s="148"/>
      <c r="CS32" s="354"/>
      <c r="CT32" s="354"/>
      <c r="CU32" s="297"/>
      <c r="CV32" s="297"/>
      <c r="CW32" s="297"/>
      <c r="CX32" s="297"/>
      <c r="CY32" s="148"/>
    </row>
    <row r="33" spans="1:104">
      <c r="A33" s="502" t="s">
        <v>58</v>
      </c>
      <c r="B33" s="162" t="str">
        <f>$B$1</f>
        <v>Cohort</v>
      </c>
      <c r="C33" s="163" t="str">
        <f>$E$1</f>
        <v/>
      </c>
      <c r="D33" s="164"/>
      <c r="E33" s="165" t="str">
        <f>BI$1</f>
        <v>Amount of sample</v>
      </c>
      <c r="F33" s="46" t="str">
        <f>BJ33</f>
        <v>O2 flow per cells</v>
      </c>
      <c r="G33" s="46" t="str">
        <f>BK33</f>
        <v>pmol/(s*Mill)</v>
      </c>
      <c r="H33" s="485" t="str">
        <f>AJ$1</f>
        <v>R</v>
      </c>
      <c r="I33" s="31" t="str">
        <f t="shared" ref="I33:K33" si="66">AK$1</f>
        <v>1Omy</v>
      </c>
      <c r="J33" s="32" t="str">
        <f t="shared" si="66"/>
        <v>2U</v>
      </c>
      <c r="K33" s="33" t="str">
        <f t="shared" si="66"/>
        <v>3Ama</v>
      </c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AH33" s="23"/>
      <c r="AI33" s="141"/>
      <c r="AJ33" s="134"/>
      <c r="AK33" s="134"/>
      <c r="AL33" s="134"/>
      <c r="AM33" s="463" t="s">
        <v>209</v>
      </c>
      <c r="AN33" s="117"/>
      <c r="AO33" s="157"/>
      <c r="AP33" s="453" t="str">
        <f>$E$1</f>
        <v/>
      </c>
      <c r="AQ33" s="47" t="s">
        <v>5</v>
      </c>
      <c r="AR33" s="47" t="s">
        <v>4</v>
      </c>
      <c r="AS33" s="485" t="str">
        <f>AS1</f>
        <v>R</v>
      </c>
      <c r="AT33" s="31" t="str">
        <f>AT1</f>
        <v>1Omy</v>
      </c>
      <c r="AU33" s="32" t="str">
        <f>AU1</f>
        <v>2U</v>
      </c>
      <c r="AV33" s="33" t="str">
        <f>AV1</f>
        <v>3Ama</v>
      </c>
      <c r="AW33" s="48" t="s">
        <v>23</v>
      </c>
      <c r="AX33" s="48" t="s">
        <v>6</v>
      </c>
      <c r="AY33" s="485" t="str">
        <f>AY1</f>
        <v>R</v>
      </c>
      <c r="AZ33" s="31" t="str">
        <f>AZ1</f>
        <v>1Omy</v>
      </c>
      <c r="BA33" s="32" t="str">
        <f>BA1</f>
        <v>2U</v>
      </c>
      <c r="BB33" s="33" t="str">
        <f>BB1</f>
        <v>3Ama</v>
      </c>
      <c r="BC33" s="167"/>
      <c r="BF33" s="168">
        <f>BF51</f>
        <v>0</v>
      </c>
      <c r="BG33" s="448" t="str">
        <f>$E$1</f>
        <v/>
      </c>
      <c r="BH33" s="169" t="str">
        <f>BH1</f>
        <v>n</v>
      </c>
      <c r="BI33" s="170" t="str">
        <f>BI1</f>
        <v>Amount of sample</v>
      </c>
      <c r="BJ33" s="47" t="str">
        <f>BJ3</f>
        <v>O2 flow per cells</v>
      </c>
      <c r="BK33" s="47" t="str">
        <f>BK3</f>
        <v>pmol/(s*Mill)</v>
      </c>
      <c r="BL33" s="485" t="str">
        <f>BL$1</f>
        <v>R</v>
      </c>
      <c r="BM33" s="31" t="str">
        <f>BM$1</f>
        <v>1Omy</v>
      </c>
      <c r="BN33" s="32" t="str">
        <f>BN$1</f>
        <v>2U</v>
      </c>
      <c r="BO33" s="33" t="str">
        <f>BO$1</f>
        <v>3Ama</v>
      </c>
      <c r="BP33" s="448" t="str">
        <f>$E$1</f>
        <v/>
      </c>
      <c r="BQ33" s="35" t="str">
        <f>BQ3</f>
        <v>Flux control ratio</v>
      </c>
      <c r="BR33" s="34" t="str">
        <f>BR3</f>
        <v>FCR, relative</v>
      </c>
      <c r="BS33" s="485" t="str">
        <f>BS1</f>
        <v>R</v>
      </c>
      <c r="BT33" s="31" t="str">
        <f>BT1</f>
        <v>1Omy</v>
      </c>
      <c r="BU33" s="32" t="str">
        <f>BU1</f>
        <v>2U</v>
      </c>
      <c r="BV33" s="33" t="str">
        <f>BV1</f>
        <v>3Ama</v>
      </c>
      <c r="BW33" s="448" t="str">
        <f>$E$1</f>
        <v/>
      </c>
      <c r="BX33" s="34" t="str">
        <f>BX3</f>
        <v>Flux control factor</v>
      </c>
      <c r="BY33" s="34" t="str">
        <f>BY3</f>
        <v>FCF, relative</v>
      </c>
      <c r="BZ33" s="485" t="str">
        <f>BZ$1</f>
        <v>1-R/U</v>
      </c>
      <c r="CA33" s="31" t="str">
        <f>CA$1</f>
        <v>1-Omy/R</v>
      </c>
      <c r="CB33" s="32" t="str">
        <f>CB$1</f>
        <v>1-Omy/U</v>
      </c>
      <c r="CC33" s="33" t="str">
        <f>CC$1</f>
        <v>1-ROX/U</v>
      </c>
      <c r="CD33" s="448" t="str">
        <f>$E$1</f>
        <v/>
      </c>
      <c r="CE33" s="47" t="str">
        <f>CE3</f>
        <v>O2 flow per cells (mt: ROX-corr.)</v>
      </c>
      <c r="CF33" s="47" t="str">
        <f>CF3</f>
        <v>pmol/(s*Mill)</v>
      </c>
      <c r="CG33" s="485" t="str">
        <f>CG1</f>
        <v>R</v>
      </c>
      <c r="CH33" s="31" t="str">
        <f>CH1</f>
        <v>1Omy</v>
      </c>
      <c r="CI33" s="32" t="str">
        <f>CI1</f>
        <v>2U</v>
      </c>
      <c r="CJ33" s="33" t="str">
        <f>CJ1</f>
        <v>3Ama</v>
      </c>
      <c r="CK33" s="448" t="str">
        <f>$E$1</f>
        <v/>
      </c>
      <c r="CL33" s="49" t="str">
        <f>CL3</f>
        <v>FCR (mt: ROX-corr.)</v>
      </c>
      <c r="CM33" s="49" t="str">
        <f>CM3</f>
        <v>relative</v>
      </c>
      <c r="CN33" s="485" t="str">
        <f>CN1</f>
        <v>R</v>
      </c>
      <c r="CO33" s="31" t="str">
        <f>CO1</f>
        <v>1Omy</v>
      </c>
      <c r="CP33" s="32" t="str">
        <f>CP1</f>
        <v>2U</v>
      </c>
      <c r="CQ33" s="33" t="str">
        <f>CQ1</f>
        <v>3Ama</v>
      </c>
      <c r="CR33" s="448" t="str">
        <f>$E$1</f>
        <v/>
      </c>
      <c r="CS33" s="49" t="str">
        <f>CS3</f>
        <v>FCF (mt: ROX-corr.)</v>
      </c>
      <c r="CT33" s="49" t="str">
        <f>CT3</f>
        <v>relative</v>
      </c>
      <c r="CU33" s="485" t="str">
        <f>CU$1</f>
        <v>1-R/U</v>
      </c>
      <c r="CV33" s="31" t="str">
        <f>CV$1</f>
        <v>1-Omy/R</v>
      </c>
      <c r="CW33" s="32" t="str">
        <f>CW$1</f>
        <v>1-Omy/U</v>
      </c>
      <c r="CX33" s="33" t="str">
        <f>CX$1</f>
        <v>1-ROX/U</v>
      </c>
      <c r="CY33" s="448" t="str">
        <f>$E$1</f>
        <v/>
      </c>
    </row>
    <row r="34" spans="1:104">
      <c r="A34" s="431"/>
      <c r="B34" s="1"/>
      <c r="C34" s="1"/>
      <c r="D34" s="307" t="str">
        <f t="shared" ref="D34:D39" si="67">BG34</f>
        <v>Median</v>
      </c>
      <c r="E34" s="297" t="e">
        <f t="shared" ref="E34:E39" si="68">BI34</f>
        <v>#NUM!</v>
      </c>
      <c r="F34" s="1"/>
      <c r="G34" s="50"/>
      <c r="H34" s="26" t="e">
        <f t="shared" ref="H34:K39" si="69">BL34</f>
        <v>#NUM!</v>
      </c>
      <c r="I34" s="26" t="e">
        <f t="shared" si="69"/>
        <v>#NUM!</v>
      </c>
      <c r="J34" s="26" t="e">
        <f t="shared" si="69"/>
        <v>#NUM!</v>
      </c>
      <c r="K34" s="26" t="e">
        <f t="shared" si="69"/>
        <v>#NUM!</v>
      </c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AH34" s="23"/>
      <c r="AI34" s="141"/>
      <c r="AJ34" s="134"/>
      <c r="AK34" s="134"/>
      <c r="AL34" s="134"/>
      <c r="AM34" s="134"/>
      <c r="AN34" s="171"/>
      <c r="AO34" s="171" t="s">
        <v>126</v>
      </c>
      <c r="AP34" s="448" t="str">
        <f>$E$1</f>
        <v/>
      </c>
      <c r="AQ34" s="37" t="s">
        <v>5</v>
      </c>
      <c r="AR34" s="174" t="s">
        <v>34</v>
      </c>
      <c r="AS34" s="38" t="e">
        <f t="array" ref="AS34">MEDIAN(IF(ISNUMBER(AS3:AS32),AS3:AS32))</f>
        <v>#NUM!</v>
      </c>
      <c r="AT34" s="38" t="e">
        <f t="array" ref="AT34">MEDIAN(IF(ISNUMBER(AT3:AT32),AT3:AT32))</f>
        <v>#NUM!</v>
      </c>
      <c r="AU34" s="38" t="e">
        <f t="array" ref="AU34">MEDIAN(IF(ISNUMBER(AU3:AU32),AU3:AU32))</f>
        <v>#NUM!</v>
      </c>
      <c r="AV34" s="38" t="e">
        <f t="array" ref="AV34">MEDIAN(IF(ISNUMBER(AV3:AV32),AV3:AV32))</f>
        <v>#NUM!</v>
      </c>
      <c r="AW34" s="294" t="s">
        <v>23</v>
      </c>
      <c r="AX34" s="174" t="str">
        <f>$AR34</f>
        <v>Median</v>
      </c>
      <c r="AY34" s="347" t="e">
        <f t="array" ref="AY34">MEDIAN(IF(ISNUMBER(AY3:AY32),AY3:AY32))</f>
        <v>#NUM!</v>
      </c>
      <c r="AZ34" s="347" t="e">
        <f t="array" ref="AZ34">MEDIAN(IF(ISNUMBER(AZ3:AZ32),AZ3:AZ32))</f>
        <v>#NUM!</v>
      </c>
      <c r="BA34" s="347" t="e">
        <f t="array" ref="BA34">MEDIAN(IF(ISNUMBER(BA3:BA32),BA3:BA32))</f>
        <v>#NUM!</v>
      </c>
      <c r="BB34" s="347" t="e">
        <f t="array" ref="BB34">MEDIAN(IF(ISNUMBER(BB3:BB32),BB3:BB32))</f>
        <v>#NUM!</v>
      </c>
      <c r="BC34" s="157"/>
      <c r="BD34" s="172"/>
      <c r="BE34" s="172"/>
      <c r="BF34" s="174">
        <f>BF33</f>
        <v>0</v>
      </c>
      <c r="BG34" s="296" t="str">
        <f t="shared" ref="BG34:BG39" si="70">$AR34</f>
        <v>Median</v>
      </c>
      <c r="BH34" s="192">
        <f>BI37</f>
        <v>0</v>
      </c>
      <c r="BI34" s="345" t="e">
        <f t="array" ref="BI34">MEDIAN(IF(ISNUMBER(BI3:BI32),BI3:BI32))</f>
        <v>#NUM!</v>
      </c>
      <c r="BJ34" s="37" t="str">
        <f>BJ33</f>
        <v>O2 flow per cells</v>
      </c>
      <c r="BK34" s="174" t="str">
        <f>$AR34</f>
        <v>Median</v>
      </c>
      <c r="BL34" s="26" t="e">
        <f t="array" ref="BL34">MEDIAN(IF(ISNUMBER(BL3:BL32),BL3:BL32))</f>
        <v>#NUM!</v>
      </c>
      <c r="BM34" s="26" t="e">
        <f t="array" ref="BM34">MEDIAN(IF(ISNUMBER(BM3:BM32),BM3:BM32))</f>
        <v>#NUM!</v>
      </c>
      <c r="BN34" s="26" t="e">
        <f t="array" ref="BN34">MEDIAN(IF(ISNUMBER(BN3:BN32),BN3:BN32))</f>
        <v>#NUM!</v>
      </c>
      <c r="BO34" s="26" t="e">
        <f t="array" ref="BO34">MEDIAN(IF(ISNUMBER(BO3:BO32),BO3:BO32))</f>
        <v>#NUM!</v>
      </c>
      <c r="BP34" s="448" t="str">
        <f>$E$1</f>
        <v/>
      </c>
      <c r="BQ34" s="286" t="str">
        <f>BQ33</f>
        <v>Flux control ratio</v>
      </c>
      <c r="BR34" s="174" t="str">
        <f>$AR34</f>
        <v>Median</v>
      </c>
      <c r="BS34" s="312" t="e">
        <f t="array" ref="BS34">MEDIAN(IF(ISNUMBER(BS3:BS32),BS3:BS32))</f>
        <v>#NUM!</v>
      </c>
      <c r="BT34" s="312" t="e">
        <f t="array" ref="BT34">MEDIAN(IF(ISNUMBER(BT3:BT32),BT3:BT32))</f>
        <v>#NUM!</v>
      </c>
      <c r="BU34" s="312" t="e">
        <f t="array" ref="BU34">MEDIAN(IF(ISNUMBER(BU3:BU32),BU3:BU32))</f>
        <v>#NUM!</v>
      </c>
      <c r="BV34" s="312" t="e">
        <f t="array" ref="BV34">MEDIAN(IF(ISNUMBER(BV3:BV32),BV3:BV32))</f>
        <v>#NUM!</v>
      </c>
      <c r="BW34" s="448" t="str">
        <f>$E$1</f>
        <v/>
      </c>
      <c r="BX34" s="51" t="str">
        <f>BX33</f>
        <v>Flux control factor</v>
      </c>
      <c r="BY34" s="174" t="str">
        <f>$AR34</f>
        <v>Median</v>
      </c>
      <c r="BZ34" s="312" t="e">
        <f t="array" ref="BZ34">MEDIAN(IF(ISNUMBER(BZ3:BZ32),BZ3:BZ32))</f>
        <v>#NUM!</v>
      </c>
      <c r="CA34" s="312" t="e">
        <f t="array" ref="CA34">MEDIAN(IF(ISNUMBER(CA3:CA32),CA3:CA32))</f>
        <v>#NUM!</v>
      </c>
      <c r="CB34" s="312" t="e">
        <f t="array" ref="CB34">MEDIAN(IF(ISNUMBER(CB3:CB32),CB3:CB32))</f>
        <v>#NUM!</v>
      </c>
      <c r="CC34" s="312" t="e">
        <f t="array" ref="CC34">MEDIAN(IF(ISNUMBER(CC3:CC32),CC3:CC32))</f>
        <v>#NUM!</v>
      </c>
      <c r="CD34" s="448" t="str">
        <f>$E$1</f>
        <v/>
      </c>
      <c r="CE34" s="37" t="str">
        <f>CE33</f>
        <v>O2 flow per cells (mt: ROX-corr.)</v>
      </c>
      <c r="CF34" s="174" t="str">
        <f>$AR34</f>
        <v>Median</v>
      </c>
      <c r="CG34" s="26" t="e">
        <f t="array" ref="CG34">MEDIAN(IF(ISNUMBER(CG3:CG32),CG3:CG32))</f>
        <v>#NUM!</v>
      </c>
      <c r="CH34" s="26" t="e">
        <f t="array" ref="CH34">MEDIAN(IF(ISNUMBER(CH3:CH32),CH3:CH32))</f>
        <v>#NUM!</v>
      </c>
      <c r="CI34" s="26" t="e">
        <f t="array" ref="CI34">MEDIAN(IF(ISNUMBER(CI3:CI32),CI3:CI32))</f>
        <v>#NUM!</v>
      </c>
      <c r="CJ34" s="26" t="e">
        <f t="array" ref="CJ34">MEDIAN(IF(ISNUMBER(CJ3:CJ32),CJ3:CJ32))</f>
        <v>#NUM!</v>
      </c>
      <c r="CK34" s="448" t="str">
        <f>$E$1</f>
        <v/>
      </c>
      <c r="CL34" s="314" t="str">
        <f>CL33</f>
        <v>FCR (mt: ROX-corr.)</v>
      </c>
      <c r="CM34" s="174" t="str">
        <f>$AR34</f>
        <v>Median</v>
      </c>
      <c r="CN34" s="312" t="e">
        <f t="array" ref="CN34">MEDIAN(IF(ISNUMBER(CN3:CN32),CN3:CN32))</f>
        <v>#NUM!</v>
      </c>
      <c r="CO34" s="312" t="e">
        <f t="array" ref="CO34">MEDIAN(IF(ISNUMBER(CO3:CO32),CO3:CO32))</f>
        <v>#NUM!</v>
      </c>
      <c r="CP34" s="312" t="e">
        <f t="array" ref="CP34">MEDIAN(IF(ISNUMBER(CP3:CP32),CP3:CP32))</f>
        <v>#NUM!</v>
      </c>
      <c r="CQ34" s="312" t="e">
        <f t="array" ref="CQ34">MEDIAN(IF(ISNUMBER(CQ3:CQ32),CQ3:CQ32))</f>
        <v>#NUM!</v>
      </c>
      <c r="CR34" s="448" t="str">
        <f>$E$1</f>
        <v/>
      </c>
      <c r="CS34" s="314" t="str">
        <f>CS33</f>
        <v>FCF (mt: ROX-corr.)</v>
      </c>
      <c r="CT34" s="174" t="str">
        <f>$AR34</f>
        <v>Median</v>
      </c>
      <c r="CU34" s="312" t="e">
        <f t="array" ref="CU34">MEDIAN(IF(ISNUMBER(CU3:CU32),CU3:CU32))</f>
        <v>#NUM!</v>
      </c>
      <c r="CV34" s="312" t="e">
        <f t="array" ref="CV34">MEDIAN(IF(ISNUMBER(CV3:CV32),CV3:CV32))</f>
        <v>#NUM!</v>
      </c>
      <c r="CW34" s="312" t="e">
        <f t="array" ref="CW34">MEDIAN(IF(ISNUMBER(CW3:CW32),CW3:CW32))</f>
        <v>#NUM!</v>
      </c>
      <c r="CX34" s="312" t="e">
        <f t="array" ref="CX34">MEDIAN(IF(ISNUMBER(CX3:CX32),CX3:CX32))</f>
        <v>#NUM!</v>
      </c>
      <c r="CY34" s="448" t="str">
        <f>$E$1</f>
        <v/>
      </c>
    </row>
    <row r="35" spans="1:104">
      <c r="A35" s="431"/>
      <c r="D35" s="307" t="str">
        <f t="shared" si="67"/>
        <v>Range</v>
      </c>
      <c r="E35" s="306">
        <f t="shared" si="68"/>
        <v>0</v>
      </c>
      <c r="H35" s="38">
        <f t="shared" si="69"/>
        <v>0</v>
      </c>
      <c r="I35" s="38">
        <f t="shared" si="69"/>
        <v>0</v>
      </c>
      <c r="J35" s="38">
        <f t="shared" si="69"/>
        <v>0</v>
      </c>
      <c r="K35" s="38">
        <f t="shared" si="69"/>
        <v>0</v>
      </c>
      <c r="AN35" s="117"/>
      <c r="AO35" s="157"/>
      <c r="AP35" s="173"/>
      <c r="AR35" s="228" t="s">
        <v>81</v>
      </c>
      <c r="AS35" s="129">
        <f t="array" ref="AS35">MAX(IF(ISNUMBER(AS3:AS32),AS3:AS32))-MIN(IF(ISNUMBER(AS3:AS32),AS3:AS32))</f>
        <v>0</v>
      </c>
      <c r="AT35" s="129">
        <f t="array" ref="AT35">MAX(IF(ISNUMBER(AT3:AT32),AT3:AT32))-MIN(IF(ISNUMBER(AT3:AT32),AT3:AT32))</f>
        <v>0</v>
      </c>
      <c r="AU35" s="129">
        <f t="array" ref="AU35">MAX(IF(ISNUMBER(AU3:AU32),AU3:AU32))-MIN(IF(ISNUMBER(AU3:AU32),AU3:AU32))</f>
        <v>0</v>
      </c>
      <c r="AV35" s="129">
        <f t="array" ref="AV35">MAX(IF(ISNUMBER(AV3:AV32),AV3:AV32))-MIN(IF(ISNUMBER(AV3:AV32),AV3:AV32))</f>
        <v>0</v>
      </c>
      <c r="AY35" s="129">
        <f t="array" ref="AY35">MAX(IF(ISNUMBER(AY3:AY32),AY3:AY32))-MIN(IF(ISNUMBER(AY3:AY32),AY3:AY32))</f>
        <v>0</v>
      </c>
      <c r="AZ35" s="129">
        <f t="array" ref="AZ35">MAX(IF(ISNUMBER(AZ3:AZ32),AZ3:AZ32))-MIN(IF(ISNUMBER(AZ3:AZ32),AZ3:AZ32))</f>
        <v>0</v>
      </c>
      <c r="BA35" s="129">
        <f t="array" ref="BA35">MAX(IF(ISNUMBER(BA3:BA32),BA3:BA32))-MIN(IF(ISNUMBER(BA3:BA32),BA3:BA32))</f>
        <v>0</v>
      </c>
      <c r="BB35" s="129">
        <f t="array" ref="BB35">MAX(IF(ISNUMBER(BB3:BB32),BB3:BB32))-MIN(IF(ISNUMBER(BB3:BB32),BB3:BB32))</f>
        <v>0</v>
      </c>
      <c r="BC35" s="140"/>
      <c r="BG35" s="296" t="str">
        <f t="shared" si="70"/>
        <v>Range</v>
      </c>
      <c r="BI35" s="239">
        <f t="array" ref="BI35">MAX(IF(ISNUMBER(BI3:BI32),BI3:BI32))-MIN(IF(ISNUMBER(BI3:BI32),BI3:BI32))</f>
        <v>0</v>
      </c>
      <c r="BL35" s="129">
        <f t="array" ref="BL35">MAX(IF(ISNUMBER(BL3:BL32),BL3:BL32))-MIN(IF(ISNUMBER(BL3:BL32),BL3:BL32))</f>
        <v>0</v>
      </c>
      <c r="BM35" s="129">
        <f t="array" ref="BM35">MAX(IF(ISNUMBER(BM3:BM32),BM3:BM32))-MIN(IF(ISNUMBER(BM3:BM32),BM3:BM32))</f>
        <v>0</v>
      </c>
      <c r="BN35" s="129">
        <f t="array" ref="BN35">MAX(IF(ISNUMBER(BN3:BN32),BN3:BN32))-MIN(IF(ISNUMBER(BN3:BN32),BN3:BN32))</f>
        <v>0</v>
      </c>
      <c r="BO35" s="129">
        <f t="array" ref="BO35">MAX(IF(ISNUMBER(BO3:BO32),BO3:BO32))-MIN(IF(ISNUMBER(BO3:BO32),BO3:BO32))</f>
        <v>0</v>
      </c>
      <c r="BP35" s="14"/>
      <c r="BS35" s="229">
        <f t="array" ref="BS35">MAX(IF(ISNUMBER(BS3:BS32),BS3:BS32))-MIN(IF(ISNUMBER(BS3:BS32),BS3:BS32))</f>
        <v>0</v>
      </c>
      <c r="BT35" s="229">
        <f t="array" ref="BT35">MAX(IF(ISNUMBER(BT3:BT32),BT3:BT32))-MIN(IF(ISNUMBER(BT3:BT32),BT3:BT32))</f>
        <v>0</v>
      </c>
      <c r="BU35" s="229">
        <f t="array" ref="BU35">MAX(IF(ISNUMBER(BU3:BU32),BU3:BU32))-MIN(IF(ISNUMBER(BU3:BU32),BU3:BU32))</f>
        <v>0</v>
      </c>
      <c r="BV35" s="229">
        <f t="array" ref="BV35">MAX(IF(ISNUMBER(BV3:BV32),BV3:BV32))-MIN(IF(ISNUMBER(BV3:BV32),BV3:BV32))</f>
        <v>0</v>
      </c>
      <c r="BW35" s="14"/>
      <c r="BZ35" s="229">
        <f t="array" ref="BZ35">MAX(IF(ISNUMBER(BZ3:BZ32),BZ3:BZ32))-MIN(IF(ISNUMBER(BZ3:BZ32),BZ3:BZ32))</f>
        <v>0</v>
      </c>
      <c r="CA35" s="229">
        <f t="array" ref="CA35">MAX(IF(ISNUMBER(CA3:CA32),CA3:CA32))-MIN(IF(ISNUMBER(CA3:CA32),CA3:CA32))</f>
        <v>0</v>
      </c>
      <c r="CB35" s="229">
        <f t="array" ref="CB35">MAX(IF(ISNUMBER(CB3:CB32),CB3:CB32))-MIN(IF(ISNUMBER(CB3:CB32),CB3:CB32))</f>
        <v>0</v>
      </c>
      <c r="CC35" s="229">
        <f t="array" ref="CC35">MAX(IF(ISNUMBER(CC3:CC32),CC3:CC32))-MIN(IF(ISNUMBER(CC3:CC32),CC3:CC32))</f>
        <v>0</v>
      </c>
      <c r="CD35" s="13"/>
      <c r="CG35" s="129">
        <f t="array" ref="CG35">MAX(IF(ISNUMBER(CG3:CG32),CG3:CG32))-MIN(IF(ISNUMBER(CG3:CG32),CG3:CG32))</f>
        <v>0</v>
      </c>
      <c r="CH35" s="129">
        <f t="array" ref="CH35">MAX(IF(ISNUMBER(CH3:CH32),CH3:CH32))-MIN(IF(ISNUMBER(CH3:CH32),CH3:CH32))</f>
        <v>0</v>
      </c>
      <c r="CI35" s="129">
        <f t="array" ref="CI35">MAX(IF(ISNUMBER(CI3:CI32),CI3:CI32))-MIN(IF(ISNUMBER(CI3:CI32),CI3:CI32))</f>
        <v>0</v>
      </c>
      <c r="CJ35" s="129">
        <f t="array" ref="CJ35">MAX(IF(ISNUMBER(CJ3:CJ32),CJ3:CJ32))-MIN(IF(ISNUMBER(CJ3:CJ32),CJ3:CJ32))</f>
        <v>0</v>
      </c>
      <c r="CK35" s="14"/>
      <c r="CN35" s="229">
        <f t="array" ref="CN35">MAX(IF(ISNUMBER(CN3:CN32),CN3:CN32))-MIN(IF(ISNUMBER(CN3:CN32),CN3:CN32))</f>
        <v>0</v>
      </c>
      <c r="CO35" s="229">
        <f t="array" ref="CO35">MAX(IF(ISNUMBER(CO3:CO32),CO3:CO32))-MIN(IF(ISNUMBER(CO3:CO32),CO3:CO32))</f>
        <v>0</v>
      </c>
      <c r="CP35" s="229">
        <f t="array" ref="CP35">MAX(IF(ISNUMBER(CP3:CP32),CP3:CP32))-MIN(IF(ISNUMBER(CP3:CP32),CP3:CP32))</f>
        <v>0</v>
      </c>
      <c r="CQ35" s="229">
        <f t="array" ref="CQ35">MAX(IF(ISNUMBER(CQ3:CQ32),CQ3:CQ32))-MIN(IF(ISNUMBER(CQ3:CQ32),CQ3:CQ32))</f>
        <v>0</v>
      </c>
      <c r="CR35" s="14"/>
      <c r="CU35" s="229">
        <f t="array" ref="CU35">MAX(IF(ISNUMBER(CU3:CU32),CU3:CU32))-MIN(IF(ISNUMBER(CU3:CU32),CU3:CU32))</f>
        <v>0</v>
      </c>
      <c r="CV35" s="229">
        <f t="array" ref="CV35">MAX(IF(ISNUMBER(CV3:CV32),CV3:CV32))-MIN(IF(ISNUMBER(CV3:CV32),CV3:CV32))</f>
        <v>0</v>
      </c>
      <c r="CW35" s="229">
        <f t="array" ref="CW35">MAX(IF(ISNUMBER(CW3:CW32),CW3:CW32))-MIN(IF(ISNUMBER(CW3:CW32),CW3:CW32))</f>
        <v>0</v>
      </c>
      <c r="CX35" s="229">
        <f t="array" ref="CX35">MAX(IF(ISNUMBER(CX3:CX32),CX3:CX32))-MIN(IF(ISNUMBER(CX3:CX32),CX3:CX32))</f>
        <v>0</v>
      </c>
      <c r="CY35" s="14"/>
    </row>
    <row r="36" spans="1:104">
      <c r="A36" s="431"/>
      <c r="D36" s="307" t="str">
        <f t="shared" si="67"/>
        <v>Outlier index</v>
      </c>
      <c r="E36" s="306" t="e">
        <f t="shared" si="68"/>
        <v>#NUM!</v>
      </c>
      <c r="H36" s="38" t="e">
        <f t="shared" si="69"/>
        <v>#NUM!</v>
      </c>
      <c r="I36" s="38" t="e">
        <f t="shared" si="69"/>
        <v>#NUM!</v>
      </c>
      <c r="J36" s="38" t="e">
        <f t="shared" si="69"/>
        <v>#NUM!</v>
      </c>
      <c r="K36" s="38" t="e">
        <f t="shared" si="69"/>
        <v>#NUM!</v>
      </c>
      <c r="AN36" s="117"/>
      <c r="AO36" s="157"/>
      <c r="AP36" s="173"/>
      <c r="AR36" s="128" t="s">
        <v>82</v>
      </c>
      <c r="AS36" s="229" t="e">
        <f>(AS34-AS38)/(((AS34+AS38))/2)</f>
        <v>#NUM!</v>
      </c>
      <c r="AT36" s="229" t="e">
        <f t="shared" ref="AT36:AV36" si="71">(AT34-AT38)/(((AT34+AT38))/2)</f>
        <v>#NUM!</v>
      </c>
      <c r="AU36" s="229" t="e">
        <f t="shared" si="71"/>
        <v>#NUM!</v>
      </c>
      <c r="AV36" s="229" t="e">
        <f t="shared" si="71"/>
        <v>#NUM!</v>
      </c>
      <c r="AY36" s="229" t="e">
        <f>(AY34-AY38)/(((AY34+AY38))/2)</f>
        <v>#NUM!</v>
      </c>
      <c r="AZ36" s="229" t="e">
        <f t="shared" ref="AZ36:BB36" si="72">(AZ34-AZ38)/(((AZ34+AZ38))/2)</f>
        <v>#NUM!</v>
      </c>
      <c r="BA36" s="229" t="e">
        <f t="shared" si="72"/>
        <v>#NUM!</v>
      </c>
      <c r="BB36" s="229" t="e">
        <f t="shared" si="72"/>
        <v>#NUM!</v>
      </c>
      <c r="BC36" s="140"/>
      <c r="BG36" s="296" t="str">
        <f t="shared" si="70"/>
        <v>Outlier index</v>
      </c>
      <c r="BI36" s="229" t="e">
        <f>(BI34-BI38)/(((BI34+BI38))/2)</f>
        <v>#NUM!</v>
      </c>
      <c r="BL36" s="229" t="e">
        <f>(BL34-BL38)/(((BL34+BL38))/2)</f>
        <v>#NUM!</v>
      </c>
      <c r="BM36" s="229" t="e">
        <f t="shared" ref="BM36:BO36" si="73">(BM34-BM38)/(((BM34+BM38))/2)</f>
        <v>#NUM!</v>
      </c>
      <c r="BN36" s="229" t="e">
        <f t="shared" si="73"/>
        <v>#NUM!</v>
      </c>
      <c r="BO36" s="229" t="e">
        <f t="shared" si="73"/>
        <v>#NUM!</v>
      </c>
      <c r="BP36" s="14"/>
      <c r="BS36" s="229" t="e">
        <f>(BS34-BS38)/(((BS34+BS38))/2)</f>
        <v>#NUM!</v>
      </c>
      <c r="BT36" s="229" t="e">
        <f t="shared" ref="BT36:BV36" si="74">(BT34-BT38)/(((BT34+BT38))/2)</f>
        <v>#NUM!</v>
      </c>
      <c r="BU36" s="229" t="e">
        <f t="shared" si="74"/>
        <v>#NUM!</v>
      </c>
      <c r="BV36" s="229" t="e">
        <f t="shared" si="74"/>
        <v>#NUM!</v>
      </c>
      <c r="BW36" s="14"/>
      <c r="BZ36" s="229" t="e">
        <f t="shared" ref="BZ36:CC36" si="75">(BZ34-BZ38)/(((BZ34+BZ38))/2)</f>
        <v>#NUM!</v>
      </c>
      <c r="CA36" s="229" t="e">
        <f t="shared" si="75"/>
        <v>#NUM!</v>
      </c>
      <c r="CB36" s="229" t="e">
        <f t="shared" si="75"/>
        <v>#NUM!</v>
      </c>
      <c r="CC36" s="229" t="e">
        <f t="shared" si="75"/>
        <v>#NUM!</v>
      </c>
      <c r="CD36" s="13"/>
      <c r="CG36" s="229" t="e">
        <f>(CG34-CG38)/(((CG34+CG38))/2)</f>
        <v>#NUM!</v>
      </c>
      <c r="CH36" s="229" t="e">
        <f t="shared" ref="CH36:CI36" si="76">(CH34-CH38)/(((CH34+CH38))/2)</f>
        <v>#NUM!</v>
      </c>
      <c r="CI36" s="229" t="e">
        <f t="shared" si="76"/>
        <v>#NUM!</v>
      </c>
      <c r="CJ36" s="229" t="e">
        <f>(CJ34-CJ38)/(((CJ34+CJ38))/2)</f>
        <v>#NUM!</v>
      </c>
      <c r="CK36" s="14"/>
      <c r="CN36" s="229" t="e">
        <f>(CN34-CN38)/(((CN34+CN38))/2)</f>
        <v>#NUM!</v>
      </c>
      <c r="CO36" s="229" t="e">
        <f t="shared" ref="CO36:CQ36" si="77">(CO34-CO38)/(((CO34+CO38))/2)</f>
        <v>#NUM!</v>
      </c>
      <c r="CP36" s="229" t="e">
        <f t="shared" si="77"/>
        <v>#NUM!</v>
      </c>
      <c r="CQ36" s="229" t="e">
        <f t="shared" si="77"/>
        <v>#NUM!</v>
      </c>
      <c r="CR36" s="14"/>
      <c r="CU36" s="229" t="e">
        <f t="shared" ref="CU36:CX36" si="78">(CU34-CU38)/(((CU34+CU38))/2)</f>
        <v>#NUM!</v>
      </c>
      <c r="CV36" s="229" t="e">
        <f t="shared" si="78"/>
        <v>#NUM!</v>
      </c>
      <c r="CW36" s="229" t="e">
        <f t="shared" si="78"/>
        <v>#NUM!</v>
      </c>
      <c r="CX36" s="229" t="e">
        <f t="shared" si="78"/>
        <v>#NUM!</v>
      </c>
      <c r="CY36" s="14"/>
    </row>
    <row r="37" spans="1:104">
      <c r="A37" s="431"/>
      <c r="B37" s="298"/>
      <c r="C37" s="299"/>
      <c r="D37" s="300" t="str">
        <f t="shared" si="67"/>
        <v>n</v>
      </c>
      <c r="E37" s="291">
        <f t="shared" si="68"/>
        <v>0</v>
      </c>
      <c r="F37" s="52"/>
      <c r="G37" s="175"/>
      <c r="H37" s="291">
        <f t="shared" si="69"/>
        <v>0</v>
      </c>
      <c r="I37" s="291">
        <f t="shared" si="69"/>
        <v>0</v>
      </c>
      <c r="J37" s="291">
        <f t="shared" si="69"/>
        <v>0</v>
      </c>
      <c r="K37" s="291">
        <f t="shared" si="69"/>
        <v>0</v>
      </c>
      <c r="AH37" s="23"/>
      <c r="AI37" s="141"/>
      <c r="AJ37" s="134"/>
      <c r="AK37" s="134"/>
      <c r="AL37" s="134"/>
      <c r="AM37" s="134"/>
      <c r="AN37" s="117"/>
      <c r="AO37" s="157"/>
      <c r="AP37" s="173"/>
      <c r="AQ37" s="53"/>
      <c r="AR37" s="290" t="s">
        <v>32</v>
      </c>
      <c r="AS37" s="291">
        <f>COUNT(AS3:AS32)</f>
        <v>0</v>
      </c>
      <c r="AT37" s="291">
        <f>COUNT(AT3:AT32)</f>
        <v>0</v>
      </c>
      <c r="AU37" s="291">
        <f>COUNT(AU3:AU32)</f>
        <v>0</v>
      </c>
      <c r="AV37" s="291">
        <f>COUNT(AV3:AV32)</f>
        <v>0</v>
      </c>
      <c r="AW37" s="292"/>
      <c r="AX37" s="290" t="str">
        <f>$AR37</f>
        <v>n</v>
      </c>
      <c r="AY37" s="291">
        <f>COUNT(AY3:AY32)</f>
        <v>0</v>
      </c>
      <c r="AZ37" s="291">
        <f>COUNT(AZ3:AZ32)</f>
        <v>0</v>
      </c>
      <c r="BA37" s="291">
        <f>COUNT(BA3:BA32)</f>
        <v>0</v>
      </c>
      <c r="BB37" s="291">
        <f>COUNT(BB3:BB32)</f>
        <v>0</v>
      </c>
      <c r="BC37" s="123"/>
      <c r="BD37" s="176"/>
      <c r="BE37" s="176"/>
      <c r="BF37" s="308"/>
      <c r="BG37" s="300" t="str">
        <f t="shared" si="70"/>
        <v>n</v>
      </c>
      <c r="BH37" s="300"/>
      <c r="BI37" s="291">
        <f>COUNT(BI3:BI32)</f>
        <v>0</v>
      </c>
      <c r="BJ37" s="54"/>
      <c r="BK37" s="290" t="str">
        <f>$AR37</f>
        <v>n</v>
      </c>
      <c r="BL37" s="291">
        <f>COUNT(BL3:BL32)</f>
        <v>0</v>
      </c>
      <c r="BM37" s="291">
        <f>COUNT(BM3:BM32)</f>
        <v>0</v>
      </c>
      <c r="BN37" s="291">
        <f>COUNT(BN3:BN32)</f>
        <v>0</v>
      </c>
      <c r="BO37" s="291">
        <f>COUNT(BO3:BO32)</f>
        <v>0</v>
      </c>
      <c r="BP37" s="177"/>
      <c r="BQ37" s="54"/>
      <c r="BR37" s="290" t="str">
        <f>$AR37</f>
        <v>n</v>
      </c>
      <c r="BS37" s="291">
        <f>COUNT(BS3:BS32)</f>
        <v>0</v>
      </c>
      <c r="BT37" s="291">
        <f>COUNT(BT3:BT32)</f>
        <v>0</v>
      </c>
      <c r="BU37" s="291">
        <f>COUNT(BU3:BU32)</f>
        <v>0</v>
      </c>
      <c r="BV37" s="291">
        <f>COUNT(BV3:BV32)</f>
        <v>0</v>
      </c>
      <c r="BW37" s="177"/>
      <c r="BX37" s="54"/>
      <c r="BY37" s="290" t="str">
        <f>$AR37</f>
        <v>n</v>
      </c>
      <c r="BZ37" s="291">
        <f>COUNT(BZ3:BZ32)</f>
        <v>0</v>
      </c>
      <c r="CA37" s="291">
        <f>COUNT(CA3:CA32)</f>
        <v>0</v>
      </c>
      <c r="CB37" s="291">
        <f>COUNT(CB3:CB32)</f>
        <v>0</v>
      </c>
      <c r="CC37" s="291">
        <f>COUNT(CC3:CC32)</f>
        <v>0</v>
      </c>
      <c r="CD37" s="178"/>
      <c r="CE37" s="54"/>
      <c r="CF37" s="290" t="str">
        <f>$AR37</f>
        <v>n</v>
      </c>
      <c r="CG37" s="291">
        <f>COUNT(CG3:CG32)</f>
        <v>0</v>
      </c>
      <c r="CH37" s="291">
        <f>COUNT(CH3:CH32)</f>
        <v>0</v>
      </c>
      <c r="CI37" s="291">
        <f>COUNT(CI3:CI32)</f>
        <v>0</v>
      </c>
      <c r="CJ37" s="291">
        <f>COUNT(CJ3:CJ32)</f>
        <v>0</v>
      </c>
      <c r="CK37" s="177"/>
      <c r="CL37" s="54"/>
      <c r="CM37" s="290" t="str">
        <f>$AR37</f>
        <v>n</v>
      </c>
      <c r="CN37" s="291">
        <f>COUNT(CN3:CN32)</f>
        <v>0</v>
      </c>
      <c r="CO37" s="291">
        <f>COUNT(CO3:CO32)</f>
        <v>0</v>
      </c>
      <c r="CP37" s="291">
        <f>COUNT(CP3:CP32)</f>
        <v>0</v>
      </c>
      <c r="CQ37" s="291">
        <f>COUNT(CQ3:CQ32)</f>
        <v>0</v>
      </c>
      <c r="CR37" s="177"/>
      <c r="CS37" s="54"/>
      <c r="CT37" s="290" t="str">
        <f>$AR37</f>
        <v>n</v>
      </c>
      <c r="CU37" s="291">
        <f>COUNT(CU3:CU32)</f>
        <v>0</v>
      </c>
      <c r="CV37" s="291">
        <f>COUNT(CV3:CV32)</f>
        <v>0</v>
      </c>
      <c r="CW37" s="291">
        <f>COUNT(CW3:CW32)</f>
        <v>0</v>
      </c>
      <c r="CX37" s="291">
        <f>COUNT(CX3:CX32)</f>
        <v>0</v>
      </c>
      <c r="CY37" s="14"/>
    </row>
    <row r="38" spans="1:104" s="216" customFormat="1">
      <c r="A38" s="431"/>
      <c r="B38" s="217"/>
      <c r="C38" s="301"/>
      <c r="D38" s="302" t="str">
        <f t="shared" si="67"/>
        <v>Mean</v>
      </c>
      <c r="E38" s="303" t="e">
        <f t="shared" si="68"/>
        <v>#DIV/0!</v>
      </c>
      <c r="F38" s="214"/>
      <c r="G38" s="215"/>
      <c r="H38" s="295" t="e">
        <f t="shared" si="69"/>
        <v>#DIV/0!</v>
      </c>
      <c r="I38" s="295" t="e">
        <f t="shared" si="69"/>
        <v>#DIV/0!</v>
      </c>
      <c r="J38" s="295" t="e">
        <f t="shared" si="69"/>
        <v>#DIV/0!</v>
      </c>
      <c r="K38" s="295" t="e">
        <f t="shared" si="69"/>
        <v>#DIV/0!</v>
      </c>
      <c r="Z38" s="132"/>
      <c r="AA38" s="130"/>
      <c r="AB38" s="219"/>
      <c r="AC38" s="219"/>
      <c r="AD38" s="219"/>
      <c r="AE38" s="219"/>
      <c r="AF38" s="219"/>
      <c r="AG38" s="219"/>
      <c r="AH38" s="220"/>
      <c r="AI38" s="221"/>
      <c r="AJ38" s="222"/>
      <c r="AK38" s="222"/>
      <c r="AM38" s="222"/>
      <c r="AN38" s="223"/>
      <c r="AO38" s="223"/>
      <c r="AP38" s="224"/>
      <c r="AQ38" s="225"/>
      <c r="AR38" s="235" t="s">
        <v>24</v>
      </c>
      <c r="AS38" s="293" t="e">
        <f>AVERAGEIFS(AS3:AS32,AS3:AS32,"&lt;&gt;IKKE.TILGÆNGELIG",AS3:AS32,"&lt;&gt;PUUTTUU",AS3:AS32,"&lt;&gt;NON.DISP",AS3:AS32,"&lt;&gt;NB",AS3:AS32,"&lt;&gt;IT",AS3:AS32,"&lt;&gt;BRAK",AS3:AS32,"&lt;&gt;NÃO.DISP",AS3:AS32,"&lt;&gt;НД",AS3:AS32,"&lt;&gt;SAKNAS",AS3:AS32,"&lt;&gt;NOD",AS3:AS32,"&lt;&gt;NEDEF",AS3:AS32,"&lt;&gt;YOKSAY",AS3:AS32,"&lt;&gt;#N/A",AS3:AS32,"&lt;&gt;#NV")</f>
        <v>#DIV/0!</v>
      </c>
      <c r="AT38" s="293" t="e">
        <f>AVERAGEIFS(AT3:AT32,AT3:AT32,"&lt;&gt;IKKE.TILGÆNGELIG",AT3:AT32,"&lt;&gt;PUUTTUU",AT3:AT32,"&lt;&gt;NON.DISP",AT3:AT32,"&lt;&gt;NB",AT3:AT32,"&lt;&gt;IT",AT3:AT32,"&lt;&gt;BRAK",AT3:AT32,"&lt;&gt;NÃO.DISP",AT3:AT32,"&lt;&gt;НД",AT3:AT32,"&lt;&gt;SAKNAS",AT3:AT32,"&lt;&gt;NOD",AT3:AT32,"&lt;&gt;NEDEF",AT3:AT32,"&lt;&gt;YOKSAY",AT3:AT32,"&lt;&gt;#N/A",AT3:AT32,"&lt;&gt;#NV")</f>
        <v>#DIV/0!</v>
      </c>
      <c r="AU38" s="293" t="e">
        <f>AVERAGEIFS(AU3:AU32,AU3:AU32,"&lt;&gt;IKKE.TILGÆNGELIG",AU3:AU32,"&lt;&gt;PUUTTUU",AU3:AU32,"&lt;&gt;NON.DISP",AU3:AU32,"&lt;&gt;NB",AU3:AU32,"&lt;&gt;IT",AU3:AU32,"&lt;&gt;BRAK",AU3:AU32,"&lt;&gt;NÃO.DISP",AU3:AU32,"&lt;&gt;НД",AU3:AU32,"&lt;&gt;SAKNAS",AU3:AU32,"&lt;&gt;NOD",AU3:AU32,"&lt;&gt;NEDEF",AU3:AU32,"&lt;&gt;YOKSAY",AU3:AU32,"&lt;&gt;#N/A",AU3:AU32,"&lt;&gt;#NV")</f>
        <v>#DIV/0!</v>
      </c>
      <c r="AV38" s="293" t="e">
        <f>AVERAGEIFS(AV3:AV32,AV3:AV32,"&lt;&gt;IKKE.TILGÆNGELIG",AV3:AV32,"&lt;&gt;PUUTTUU",AV3:AV32,"&lt;&gt;NON.DISP",AV3:AV32,"&lt;&gt;NB",AV3:AV32,"&lt;&gt;IT",AV3:AV32,"&lt;&gt;BRAK",AV3:AV32,"&lt;&gt;NÃO.DISP",AV3:AV32,"&lt;&gt;НД",AV3:AV32,"&lt;&gt;SAKNAS",AV3:AV32,"&lt;&gt;NOD",AV3:AV32,"&lt;&gt;NEDEF",AV3:AV32,"&lt;&gt;YOKSAY",AV3:AV32,"&lt;&gt;#N/A",AV3:AV32,"&lt;&gt;#NV")</f>
        <v>#DIV/0!</v>
      </c>
      <c r="AW38" s="230"/>
      <c r="AX38" s="235" t="str">
        <f>$AR38</f>
        <v>Mean</v>
      </c>
      <c r="AY38" s="293" t="e">
        <f>AVERAGEIFS(AY3:AY32,AY3:AY32,"&lt;&gt;IKKE.TILGÆNGELIG",AY3:AY32,"&lt;&gt;PUUTTUU",AY3:AY32,"&lt;&gt;NON.DISP",AY3:AY32,"&lt;&gt;NB",AY3:AY32,"&lt;&gt;IT",AY3:AY32,"&lt;&gt;BRAK",AY3:AY32,"&lt;&gt;NÃO.DISP",AY3:AY32,"&lt;&gt;НД",AY3:AY32,"&lt;&gt;SAKNAS",AY3:AY32,"&lt;&gt;NOD",AY3:AY32,"&lt;&gt;NEDEF",AY3:AY32,"&lt;&gt;YOKSAY",AY3:AY32,"&lt;&gt;#N/A",AY3:AY32,"&lt;&gt;#NV")</f>
        <v>#DIV/0!</v>
      </c>
      <c r="AZ38" s="293" t="e">
        <f>AVERAGEIFS(AZ3:AZ32,AZ3:AZ32,"&lt;&gt;IKKE.TILGÆNGELIG",AZ3:AZ32,"&lt;&gt;PUUTTUU",AZ3:AZ32,"&lt;&gt;NON.DISP",AZ3:AZ32,"&lt;&gt;NB",AZ3:AZ32,"&lt;&gt;IT",AZ3:AZ32,"&lt;&gt;BRAK",AZ3:AZ32,"&lt;&gt;NÃO.DISP",AZ3:AZ32,"&lt;&gt;НД",AZ3:AZ32,"&lt;&gt;SAKNAS",AZ3:AZ32,"&lt;&gt;NOD",AZ3:AZ32,"&lt;&gt;NEDEF",AZ3:AZ32,"&lt;&gt;YOKSAY",AZ3:AZ32,"&lt;&gt;#N/A",AZ3:AZ32,"&lt;&gt;#NV")</f>
        <v>#DIV/0!</v>
      </c>
      <c r="BA38" s="293" t="e">
        <f>AVERAGEIFS(BA3:BA32,BA3:BA32,"&lt;&gt;IKKE.TILGÆNGELIG",BA3:BA32,"&lt;&gt;PUUTTUU",BA3:BA32,"&lt;&gt;NON.DISP",BA3:BA32,"&lt;&gt;NB",BA3:BA32,"&lt;&gt;IT",BA3:BA32,"&lt;&gt;BRAK",BA3:BA32,"&lt;&gt;NÃO.DISP",BA3:BA32,"&lt;&gt;НД",BA3:BA32,"&lt;&gt;SAKNAS",BA3:BA32,"&lt;&gt;NOD",BA3:BA32,"&lt;&gt;NEDEF",BA3:BA32,"&lt;&gt;YOKSAY",BA3:BA32,"&lt;&gt;#N/A",BA3:BA32,"&lt;&gt;#NV")</f>
        <v>#DIV/0!</v>
      </c>
      <c r="BB38" s="293" t="e">
        <f>AVERAGEIFS(BB3:BB32,BB3:BB32,"&lt;&gt;IKKE.TILGÆNGELIG",BB3:BB32,"&lt;&gt;PUUTTUU",BB3:BB32,"&lt;&gt;NON.DISP",BB3:BB32,"&lt;&gt;NB",BB3:BB32,"&lt;&gt;IT",BB3:BB32,"&lt;&gt;BRAK",BB3:BB32,"&lt;&gt;NÃO.DISP",BB3:BB32,"&lt;&gt;НД",BB3:BB32,"&lt;&gt;SAKNAS",BB3:BB32,"&lt;&gt;NOD",BB3:BB32,"&lt;&gt;NEDEF",BB3:BB32,"&lt;&gt;YOKSAY",BB3:BB32,"&lt;&gt;#N/A",BB3:BB32,"&lt;&gt;#NV")</f>
        <v>#DIV/0!</v>
      </c>
      <c r="BC38" s="231"/>
      <c r="BD38" s="232"/>
      <c r="BE38" s="232"/>
      <c r="BF38" s="237"/>
      <c r="BG38" s="309" t="str">
        <f t="shared" si="70"/>
        <v>Mean</v>
      </c>
      <c r="BH38" s="310">
        <f>BI37</f>
        <v>0</v>
      </c>
      <c r="BI38" s="311" t="e">
        <f>AVERAGE(BI3:BI32)</f>
        <v>#DIV/0!</v>
      </c>
      <c r="BJ38" s="233"/>
      <c r="BK38" s="235" t="str">
        <f>$AR38</f>
        <v>Mean</v>
      </c>
      <c r="BL38" s="293" t="e">
        <f>AVERAGEIFS(BL3:BL32,BL3:BL32,"&lt;&gt;IKKE.TILGÆNGELIG",BL3:BL32,"&lt;&gt;PUUTTUU",BL3:BL32,"&lt;&gt;NON.DISP",BL3:BL32,"&lt;&gt;NB",BL3:BL32,"&lt;&gt;IT",BL3:BL32,"&lt;&gt;BRAK",BL3:BL32,"&lt;&gt;NÃO.DISP",BL3:BL32,"&lt;&gt;НД",BL3:BL32,"&lt;&gt;SAKNAS",BL3:BL32,"&lt;&gt;NOD",BL3:BL32,"&lt;&gt;NEDEF",BL3:BL32,"&lt;&gt;YOKSAY",BL3:BL32,"&lt;&gt;#N/A",BL3:BL32,"&lt;&gt;#NV")</f>
        <v>#DIV/0!</v>
      </c>
      <c r="BM38" s="293" t="e">
        <f>AVERAGEIFS(BM3:BM32,BM3:BM32,"&lt;&gt;IKKE.TILGÆNGELIG",BM3:BM32,"&lt;&gt;PUUTTUU",BM3:BM32,"&lt;&gt;NON.DISP",BM3:BM32,"&lt;&gt;NB",BM3:BM32,"&lt;&gt;IT",BM3:BM32,"&lt;&gt;BRAK",BM3:BM32,"&lt;&gt;NÃO.DISP",BM3:BM32,"&lt;&gt;НД",BM3:BM32,"&lt;&gt;SAKNAS",BM3:BM32,"&lt;&gt;NOD",BM3:BM32,"&lt;&gt;NEDEF",BM3:BM32,"&lt;&gt;YOKSAY",BM3:BM32,"&lt;&gt;#N/A",BM3:BM32,"&lt;&gt;#NV")</f>
        <v>#DIV/0!</v>
      </c>
      <c r="BN38" s="293" t="e">
        <f>AVERAGEIFS(BN3:BN32,BN3:BN32,"&lt;&gt;IKKE.TILGÆNGELIG",BN3:BN32,"&lt;&gt;PUUTTUU",BN3:BN32,"&lt;&gt;NON.DISP",BN3:BN32,"&lt;&gt;NB",BN3:BN32,"&lt;&gt;IT",BN3:BN32,"&lt;&gt;BRAK",BN3:BN32,"&lt;&gt;NÃO.DISP",BN3:BN32,"&lt;&gt;НД",BN3:BN32,"&lt;&gt;SAKNAS",BN3:BN32,"&lt;&gt;NOD",BN3:BN32,"&lt;&gt;NEDEF",BN3:BN32,"&lt;&gt;YOKSAY",BN3:BN32,"&lt;&gt;#N/A",BN3:BN32,"&lt;&gt;#NV")</f>
        <v>#DIV/0!</v>
      </c>
      <c r="BO38" s="293" t="e">
        <f>AVERAGEIFS(BO3:BO32,BO3:BO32,"&lt;&gt;IKKE.TILGÆNGELIG",BO3:BO32,"&lt;&gt;PUUTTUU",BO3:BO32,"&lt;&gt;NON.DISP",BO3:BO32,"&lt;&gt;NB",BO3:BO32,"&lt;&gt;IT",BO3:BO32,"&lt;&gt;BRAK",BO3:BO32,"&lt;&gt;NÃO.DISP",BO3:BO32,"&lt;&gt;НД",BO3:BO32,"&lt;&gt;SAKNAS",BO3:BO32,"&lt;&gt;NOD",BO3:BO32,"&lt;&gt;NEDEF",BO3:BO32,"&lt;&gt;YOKSAY",BO3:BO32,"&lt;&gt;#N/A",BO3:BO32,"&lt;&gt;#NV")</f>
        <v>#DIV/0!</v>
      </c>
      <c r="BP38" s="234"/>
      <c r="BQ38" s="232"/>
      <c r="BR38" s="235" t="str">
        <f>$AR38</f>
        <v>Mean</v>
      </c>
      <c r="BS38" s="313" t="e">
        <f>AVERAGEIFS(BS3:BS32,BS3:BS32,"&lt;&gt;IKKE.TILGÆNGELIG",BS3:BS32,"&lt;&gt;PUUTTUU",BS3:BS32,"&lt;&gt;NON.DISP",BS3:BS32,"&lt;&gt;NB",BS3:BS32,"&lt;&gt;IT",BS3:BS32,"&lt;&gt;BRAK",BS3:BS32,"&lt;&gt;NÃO.DISP",BS3:BS32,"&lt;&gt;НД",BS3:BS32,"&lt;&gt;SAKNAS",BS3:BS32,"&lt;&gt;NOD",BS3:BS32,"&lt;&gt;NEDEF",BS3:BS32,"&lt;&gt;YOKSAY",BS3:BS32,"&lt;&gt;#N/A",BS3:BS32,"&lt;&gt;#NV")</f>
        <v>#DIV/0!</v>
      </c>
      <c r="BT38" s="313" t="e">
        <f>AVERAGEIFS(BT3:BT32,BT3:BT32,"&lt;&gt;IKKE.TILGÆNGELIG",BT3:BT32,"&lt;&gt;PUUTTUU",BT3:BT32,"&lt;&gt;NON.DISP",BT3:BT32,"&lt;&gt;NB",BT3:BT32,"&lt;&gt;IT",BT3:BT32,"&lt;&gt;BRAK",BT3:BT32,"&lt;&gt;NÃO.DISP",BT3:BT32,"&lt;&gt;НД",BT3:BT32,"&lt;&gt;SAKNAS",BT3:BT32,"&lt;&gt;NOD",BT3:BT32,"&lt;&gt;NEDEF",BT3:BT32,"&lt;&gt;YOKSAY",BT3:BT32,"&lt;&gt;#N/A",BT3:BT32,"&lt;&gt;#NV")</f>
        <v>#DIV/0!</v>
      </c>
      <c r="BU38" s="313" t="e">
        <f>AVERAGEIFS(BU3:BU32,BU3:BU32,"&lt;&gt;IKKE.TILGÆNGELIG",BU3:BU32,"&lt;&gt;PUUTTUU",BU3:BU32,"&lt;&gt;NON.DISP",BU3:BU32,"&lt;&gt;NB",BU3:BU32,"&lt;&gt;IT",BU3:BU32,"&lt;&gt;BRAK",BU3:BU32,"&lt;&gt;NÃO.DISP",BU3:BU32,"&lt;&gt;НД",BU3:BU32,"&lt;&gt;SAKNAS",BU3:BU32,"&lt;&gt;NOD",BU3:BU32,"&lt;&gt;NEDEF",BU3:BU32,"&lt;&gt;YOKSAY",BU3:BU32,"&lt;&gt;#N/A",BU3:BU32,"&lt;&gt;#NV")</f>
        <v>#DIV/0!</v>
      </c>
      <c r="BV38" s="313" t="e">
        <f>AVERAGEIFS(BV3:BV32,BV3:BV32,"&lt;&gt;IKKE.TILGÆNGELIG",BV3:BV32,"&lt;&gt;PUUTTUU",BV3:BV32,"&lt;&gt;NON.DISP",BV3:BV32,"&lt;&gt;NB",BV3:BV32,"&lt;&gt;IT",BV3:BV32,"&lt;&gt;BRAK",BV3:BV32,"&lt;&gt;NÃO.DISP",BV3:BV32,"&lt;&gt;НД",BV3:BV32,"&lt;&gt;SAKNAS",BV3:BV32,"&lt;&gt;NOD",BV3:BV32,"&lt;&gt;NEDEF",BV3:BV32,"&lt;&gt;YOKSAY",BV3:BV32,"&lt;&gt;#N/A",BV3:BV32,"&lt;&gt;#NV")</f>
        <v>#DIV/0!</v>
      </c>
      <c r="BW38" s="234"/>
      <c r="BX38" s="235"/>
      <c r="BY38" s="235" t="str">
        <f>$AR38</f>
        <v>Mean</v>
      </c>
      <c r="BZ38" s="313" t="e">
        <f>AVERAGEIFS(BZ3:BZ32,BZ3:BZ32,"&lt;&gt;IKKE.TILGÆNGELIG",BZ3:BZ32,"&lt;&gt;PUUTTUU",BZ3:BZ32,"&lt;&gt;NON.DISP",BZ3:BZ32,"&lt;&gt;NB",BZ3:BZ32,"&lt;&gt;IT",BZ3:BZ32,"&lt;&gt;BRAK",BZ3:BZ32,"&lt;&gt;NÃO.DISP",BZ3:BZ32,"&lt;&gt;НД",BZ3:BZ32,"&lt;&gt;SAKNAS",BZ3:BZ32,"&lt;&gt;NOD",BZ3:BZ32,"&lt;&gt;NEDEF",BZ3:BZ32,"&lt;&gt;YOKSAY",BZ3:BZ32,"&lt;&gt;#N/A",BZ3:BZ32,"&lt;&gt;#NV")</f>
        <v>#DIV/0!</v>
      </c>
      <c r="CA38" s="313" t="e">
        <f>AVERAGEIFS(CA3:CA32,CA3:CA32,"&lt;&gt;IKKE.TILGÆNGELIG",CA3:CA32,"&lt;&gt;PUUTTUU",CA3:CA32,"&lt;&gt;NON.DISP",CA3:CA32,"&lt;&gt;NB",CA3:CA32,"&lt;&gt;IT",CA3:CA32,"&lt;&gt;BRAK",CA3:CA32,"&lt;&gt;NÃO.DISP",CA3:CA32,"&lt;&gt;НД",CA3:CA32,"&lt;&gt;SAKNAS",CA3:CA32,"&lt;&gt;NOD",CA3:CA32,"&lt;&gt;NEDEF",CA3:CA32,"&lt;&gt;YOKSAY",CA3:CA32,"&lt;&gt;#N/A",CA3:CA32,"&lt;&gt;#NV")</f>
        <v>#DIV/0!</v>
      </c>
      <c r="CB38" s="313" t="e">
        <f>AVERAGEIFS(CB3:CB32,CB3:CB32,"&lt;&gt;IKKE.TILGÆNGELIG",CB3:CB32,"&lt;&gt;PUUTTUU",CB3:CB32,"&lt;&gt;NON.DISP",CB3:CB32,"&lt;&gt;NB",CB3:CB32,"&lt;&gt;IT",CB3:CB32,"&lt;&gt;BRAK",CB3:CB32,"&lt;&gt;NÃO.DISP",CB3:CB32,"&lt;&gt;НД",CB3:CB32,"&lt;&gt;SAKNAS",CB3:CB32,"&lt;&gt;NOD",CB3:CB32,"&lt;&gt;NEDEF",CB3:CB32,"&lt;&gt;YOKSAY",CB3:CB32,"&lt;&gt;#N/A",CB3:CB32,"&lt;&gt;#NV")</f>
        <v>#DIV/0!</v>
      </c>
      <c r="CC38" s="313" t="e">
        <f>AVERAGEIFS(CC3:CC32,CC3:CC32,"&lt;&gt;IKKE.TILGÆNGELIG",CC3:CC32,"&lt;&gt;PUUTTUU",CC3:CC32,"&lt;&gt;NON.DISP",CC3:CC32,"&lt;&gt;NB",CC3:CC32,"&lt;&gt;IT",CC3:CC32,"&lt;&gt;BRAK",CC3:CC32,"&lt;&gt;NÃO.DISP",CC3:CC32,"&lt;&gt;НД",CC3:CC32,"&lt;&gt;SAKNAS",CC3:CC32,"&lt;&gt;NOD",CC3:CC32,"&lt;&gt;NEDEF",CC3:CC32,"&lt;&gt;YOKSAY",CC3:CC32,"&lt;&gt;#N/A",CC3:CC32,"&lt;&gt;#NV")</f>
        <v>#DIV/0!</v>
      </c>
      <c r="CD38" s="234"/>
      <c r="CE38" s="233"/>
      <c r="CF38" s="235" t="str">
        <f>$AR38</f>
        <v>Mean</v>
      </c>
      <c r="CG38" s="293" t="e">
        <f>AVERAGEIFS(CG3:CG32,CG3:CG32,"&lt;&gt;IKKE.TILGÆNGELIG",CG3:CG32,"&lt;&gt;PUUTTUU",CG3:CG32,"&lt;&gt;NON.DISP",CG3:CG32,"&lt;&gt;NB",CG3:CG32,"&lt;&gt;IT",CG3:CG32,"&lt;&gt;BRAK",CG3:CG32,"&lt;&gt;NÃO.DISP",CG3:CG32,"&lt;&gt;НД",CG3:CG32,"&lt;&gt;SAKNAS",CG3:CG32,"&lt;&gt;NOD",CG3:CG32,"&lt;&gt;NEDEF",CG3:CG32,"&lt;&gt;YOKSAY",CG3:CG32,"&lt;&gt;#N/A",CG3:CG32,"&lt;&gt;#NV")</f>
        <v>#DIV/0!</v>
      </c>
      <c r="CH38" s="293" t="e">
        <f>AVERAGEIFS(CH3:CH32,CH3:CH32,"&lt;&gt;IKKE.TILGÆNGELIG",CH3:CH32,"&lt;&gt;PUUTTUU",CH3:CH32,"&lt;&gt;NON.DISP",CH3:CH32,"&lt;&gt;NB",CH3:CH32,"&lt;&gt;IT",CH3:CH32,"&lt;&gt;BRAK",CH3:CH32,"&lt;&gt;NÃO.DISP",CH3:CH32,"&lt;&gt;НД",CH3:CH32,"&lt;&gt;SAKNAS",CH3:CH32,"&lt;&gt;NOD",CH3:CH32,"&lt;&gt;NEDEF",CH3:CH32,"&lt;&gt;YOKSAY",CH3:CH32,"&lt;&gt;#N/A",CH3:CH32,"&lt;&gt;#NV")</f>
        <v>#DIV/0!</v>
      </c>
      <c r="CI38" s="293" t="e">
        <f>AVERAGEIFS(CI3:CI32,CI3:CI32,"&lt;&gt;IKKE.TILGÆNGELIG",CI3:CI32,"&lt;&gt;PUUTTUU",CI3:CI32,"&lt;&gt;NON.DISP",CI3:CI32,"&lt;&gt;NB",CI3:CI32,"&lt;&gt;IT",CI3:CI32,"&lt;&gt;BRAK",CI3:CI32,"&lt;&gt;NÃO.DISP",CI3:CI32,"&lt;&gt;НД",CI3:CI32,"&lt;&gt;SAKNAS",CI3:CI32,"&lt;&gt;NOD",CI3:CI32,"&lt;&gt;NEDEF",CI3:CI32,"&lt;&gt;YOKSAY",CI3:CI32,"&lt;&gt;#N/A",CI3:CI32,"&lt;&gt;#NV")</f>
        <v>#DIV/0!</v>
      </c>
      <c r="CJ38" s="293" t="e">
        <f>AVERAGEIFS(CJ3:CJ32,CJ3:CJ32,"&lt;&gt;IKKE.TILGÆNGELIG",CJ3:CJ32,"&lt;&gt;PUUTTUU",CJ3:CJ32,"&lt;&gt;NON.DISP",CJ3:CJ32,"&lt;&gt;NB",CJ3:CJ32,"&lt;&gt;IT",CJ3:CJ32,"&lt;&gt;BRAK",CJ3:CJ32,"&lt;&gt;NÃO.DISP",CJ3:CJ32,"&lt;&gt;НД",CJ3:CJ32,"&lt;&gt;SAKNAS",CJ3:CJ32,"&lt;&gt;NOD",CJ3:CJ32,"&lt;&gt;NEDEF",CJ3:CJ32,"&lt;&gt;YOKSAY",CJ3:CJ32,"&lt;&gt;#N/A",CJ3:CJ32,"&lt;&gt;#NV")</f>
        <v>#DIV/0!</v>
      </c>
      <c r="CK38" s="234"/>
      <c r="CL38" s="233"/>
      <c r="CM38" s="235" t="str">
        <f>$AR38</f>
        <v>Mean</v>
      </c>
      <c r="CN38" s="313" t="e">
        <f>AVERAGEIFS(CN3:CN32,CN3:CN32,"&lt;&gt;IKKE.TILGÆNGELIG",CN3:CN32,"&lt;&gt;PUUTTUU",CN3:CN32,"&lt;&gt;NON.DISP",CN3:CN32,"&lt;&gt;NB",CN3:CN32,"&lt;&gt;IT",CN3:CN32,"&lt;&gt;BRAK",CN3:CN32,"&lt;&gt;NÃO.DISP",CN3:CN32,"&lt;&gt;НД",CN3:CN32,"&lt;&gt;SAKNAS",CN3:CN32,"&lt;&gt;NOD",CN3:CN32,"&lt;&gt;NEDEF",CN3:CN32,"&lt;&gt;YOKSAY",CN3:CN32,"&lt;&gt;#N/A",CN3:CN32,"&lt;&gt;#NV")</f>
        <v>#DIV/0!</v>
      </c>
      <c r="CO38" s="313" t="e">
        <f>AVERAGEIFS(CO3:CO32,CO3:CO32,"&lt;&gt;IKKE.TILGÆNGELIG",CO3:CO32,"&lt;&gt;PUUTTUU",CO3:CO32,"&lt;&gt;NON.DISP",CO3:CO32,"&lt;&gt;NB",CO3:CO32,"&lt;&gt;IT",CO3:CO32,"&lt;&gt;BRAK",CO3:CO32,"&lt;&gt;NÃO.DISP",CO3:CO32,"&lt;&gt;НД",CO3:CO32,"&lt;&gt;SAKNAS",CO3:CO32,"&lt;&gt;NOD",CO3:CO32,"&lt;&gt;NEDEF",CO3:CO32,"&lt;&gt;YOKSAY",CO3:CO32,"&lt;&gt;#N/A",CO3:CO32,"&lt;&gt;#NV")</f>
        <v>#DIV/0!</v>
      </c>
      <c r="CP38" s="313" t="e">
        <f>AVERAGEIFS(CP3:CP32,CP3:CP32,"&lt;&gt;IKKE.TILGÆNGELIG",CP3:CP32,"&lt;&gt;PUUTTUU",CP3:CP32,"&lt;&gt;NON.DISP",CP3:CP32,"&lt;&gt;NB",CP3:CP32,"&lt;&gt;IT",CP3:CP32,"&lt;&gt;BRAK",CP3:CP32,"&lt;&gt;NÃO.DISP",CP3:CP32,"&lt;&gt;НД",CP3:CP32,"&lt;&gt;SAKNAS",CP3:CP32,"&lt;&gt;NOD",CP3:CP32,"&lt;&gt;NEDEF",CP3:CP32,"&lt;&gt;YOKSAY",CP3:CP32,"&lt;&gt;#N/A",CP3:CP32,"&lt;&gt;#NV")</f>
        <v>#DIV/0!</v>
      </c>
      <c r="CQ38" s="313" t="e">
        <f>AVERAGEIFS(CQ3:CQ32,CQ3:CQ32,"&lt;&gt;IKKE.TILGÆNGELIG",CQ3:CQ32,"&lt;&gt;PUUTTUU",CQ3:CQ32,"&lt;&gt;NON.DISP",CQ3:CQ32,"&lt;&gt;NB",CQ3:CQ32,"&lt;&gt;IT",CQ3:CQ32,"&lt;&gt;BRAK",CQ3:CQ32,"&lt;&gt;NÃO.DISP",CQ3:CQ32,"&lt;&gt;НД",CQ3:CQ32,"&lt;&gt;SAKNAS",CQ3:CQ32,"&lt;&gt;NOD",CQ3:CQ32,"&lt;&gt;NEDEF",CQ3:CQ32,"&lt;&gt;YOKSAY",CQ3:CQ32,"&lt;&gt;#N/A",CQ3:CQ32,"&lt;&gt;#NV")</f>
        <v>#DIV/0!</v>
      </c>
      <c r="CR38" s="234"/>
      <c r="CS38" s="233"/>
      <c r="CT38" s="235" t="str">
        <f>$AR38</f>
        <v>Mean</v>
      </c>
      <c r="CU38" s="313" t="e">
        <f>AVERAGEIFS(CU3:CU32,CU3:CU32,"&lt;&gt;IKKE.TILGÆNGELIG",CU3:CU32,"&lt;&gt;PUUTTUU",CU3:CU32,"&lt;&gt;NON.DISP",CU3:CU32,"&lt;&gt;NB",CU3:CU32,"&lt;&gt;IT",CU3:CU32,"&lt;&gt;BRAK",CU3:CU32,"&lt;&gt;NÃO.DISP",CU3:CU32,"&lt;&gt;НД",CU3:CU32,"&lt;&gt;SAKNAS",CU3:CU32,"&lt;&gt;NOD",CU3:CU32,"&lt;&gt;NEDEF",CU3:CU32,"&lt;&gt;YOKSAY",CU3:CU32,"&lt;&gt;#N/A",CU3:CU32,"&lt;&gt;#NV")</f>
        <v>#DIV/0!</v>
      </c>
      <c r="CV38" s="313" t="e">
        <f>AVERAGEIFS(CV3:CV32,CV3:CV32,"&lt;&gt;IKKE.TILGÆNGELIG",CV3:CV32,"&lt;&gt;PUUTTUU",CV3:CV32,"&lt;&gt;NON.DISP",CV3:CV32,"&lt;&gt;NB",CV3:CV32,"&lt;&gt;IT",CV3:CV32,"&lt;&gt;BRAK",CV3:CV32,"&lt;&gt;NÃO.DISP",CV3:CV32,"&lt;&gt;НД",CV3:CV32,"&lt;&gt;SAKNAS",CV3:CV32,"&lt;&gt;NOD",CV3:CV32,"&lt;&gt;NEDEF",CV3:CV32,"&lt;&gt;YOKSAY",CV3:CV32,"&lt;&gt;#N/A",CV3:CV32,"&lt;&gt;#NV")</f>
        <v>#DIV/0!</v>
      </c>
      <c r="CW38" s="313" t="e">
        <f>AVERAGEIFS(CW3:CW32,CW3:CW32,"&lt;&gt;IKKE.TILGÆNGELIG",CW3:CW32,"&lt;&gt;PUUTTUU",CW3:CW32,"&lt;&gt;NON.DISP",CW3:CW32,"&lt;&gt;NB",CW3:CW32,"&lt;&gt;IT",CW3:CW32,"&lt;&gt;BRAK",CW3:CW32,"&lt;&gt;NÃO.DISP",CW3:CW32,"&lt;&gt;НД",CW3:CW32,"&lt;&gt;SAKNAS",CW3:CW32,"&lt;&gt;NOD",CW3:CW32,"&lt;&gt;NEDEF",CW3:CW32,"&lt;&gt;YOKSAY",CW3:CW32,"&lt;&gt;#N/A",CW3:CW32,"&lt;&gt;#NV")</f>
        <v>#DIV/0!</v>
      </c>
      <c r="CX38" s="313" t="e">
        <f>AVERAGEIFS(CX3:CX32,CX3:CX32,"&lt;&gt;IKKE.TILGÆNGELIG",CX3:CX32,"&lt;&gt;PUUTTUU",CX3:CX32,"&lt;&gt;NON.DISP",CX3:CX32,"&lt;&gt;NB",CX3:CX32,"&lt;&gt;IT",CX3:CX32,"&lt;&gt;BRAK",CX3:CX32,"&lt;&gt;NÃO.DISP",CX3:CX32,"&lt;&gt;НД",CX3:CX32,"&lt;&gt;SAKNAS",CX3:CX32,"&lt;&gt;NOD",CX3:CX32,"&lt;&gt;NEDEF",CX3:CX32,"&lt;&gt;YOKSAY",CX3:CX32,"&lt;&gt;#N/A",CX3:CX32,"&lt;&gt;#NV")</f>
        <v>#DIV/0!</v>
      </c>
      <c r="CY38" s="236"/>
    </row>
    <row r="39" spans="1:104" s="216" customFormat="1">
      <c r="A39" s="432"/>
      <c r="B39" s="305"/>
      <c r="C39" s="304"/>
      <c r="D39" s="302" t="str">
        <f t="shared" si="67"/>
        <v>SD</v>
      </c>
      <c r="E39" s="303" t="e">
        <f t="shared" si="68"/>
        <v>#DIV/0!</v>
      </c>
      <c r="F39" s="214"/>
      <c r="G39" s="214"/>
      <c r="H39" s="295" t="e">
        <f t="shared" si="69"/>
        <v>#DIV/0!</v>
      </c>
      <c r="I39" s="295" t="e">
        <f t="shared" si="69"/>
        <v>#DIV/0!</v>
      </c>
      <c r="J39" s="295" t="e">
        <f t="shared" si="69"/>
        <v>#DIV/0!</v>
      </c>
      <c r="K39" s="295" t="e">
        <f t="shared" si="69"/>
        <v>#DIV/0!</v>
      </c>
      <c r="Z39" s="218"/>
      <c r="AA39" s="219"/>
      <c r="AB39" s="219"/>
      <c r="AC39" s="219"/>
      <c r="AD39" s="219"/>
      <c r="AE39" s="219"/>
      <c r="AF39" s="219"/>
      <c r="AG39" s="219"/>
      <c r="AH39" s="220"/>
      <c r="AI39" s="221"/>
      <c r="AJ39" s="222"/>
      <c r="AK39" s="222"/>
      <c r="AL39" s="222"/>
      <c r="AM39" s="222"/>
      <c r="AN39" s="227"/>
      <c r="AO39" s="226"/>
      <c r="AP39" s="224"/>
      <c r="AQ39" s="225"/>
      <c r="AR39" s="235" t="s">
        <v>22</v>
      </c>
      <c r="AS39" s="293" t="e">
        <f t="array" ref="AS39">STDEV(IF(ISNUMBER(AS3:AS32),AS3:AS32))</f>
        <v>#DIV/0!</v>
      </c>
      <c r="AT39" s="293" t="e">
        <f t="array" ref="AT39">STDEV(IF(ISNUMBER(AT3:AT32),AT3:AT32))</f>
        <v>#DIV/0!</v>
      </c>
      <c r="AU39" s="293" t="e">
        <f t="array" ref="AU39">STDEV(IF(ISNUMBER(AU3:AU32),AU3:AU32))</f>
        <v>#DIV/0!</v>
      </c>
      <c r="AV39" s="293" t="e">
        <f t="array" ref="AV39">STDEV(IF(ISNUMBER(AV3:AV32),AV3:AV32))</f>
        <v>#DIV/0!</v>
      </c>
      <c r="AW39" s="237"/>
      <c r="AX39" s="235" t="str">
        <f>$AR39</f>
        <v>SD</v>
      </c>
      <c r="AY39" s="293" t="e">
        <f t="array" ref="AY39">STDEV(IF(ISNUMBER(AY3:AY32),AY3:AY32))</f>
        <v>#DIV/0!</v>
      </c>
      <c r="AZ39" s="293" t="e">
        <f t="array" ref="AZ39">STDEV(IF(ISNUMBER(AZ3:AZ32),AZ3:AZ32))</f>
        <v>#DIV/0!</v>
      </c>
      <c r="BA39" s="293" t="e">
        <f t="array" ref="BA39">STDEV(IF(ISNUMBER(BA3:BA32),BA3:BA32))</f>
        <v>#DIV/0!</v>
      </c>
      <c r="BB39" s="293" t="e">
        <f t="array" ref="BB39">STDEV(IF(ISNUMBER(BB3:BB32),BB3:BB32))</f>
        <v>#DIV/0!</v>
      </c>
      <c r="BC39" s="231"/>
      <c r="BD39" s="232"/>
      <c r="BE39" s="232"/>
      <c r="BF39" s="237"/>
      <c r="BG39" s="309" t="str">
        <f t="shared" si="70"/>
        <v>SD</v>
      </c>
      <c r="BH39" s="310">
        <f>BI37</f>
        <v>0</v>
      </c>
      <c r="BI39" s="311" t="e">
        <f>STDEV(BI3:BI32)</f>
        <v>#DIV/0!</v>
      </c>
      <c r="BJ39" s="232"/>
      <c r="BK39" s="235" t="str">
        <f>$AR39</f>
        <v>SD</v>
      </c>
      <c r="BL39" s="293" t="e">
        <f t="array" ref="BL39">STDEV(IF(ISNUMBER(BL3:BL32),BL3:BL32))</f>
        <v>#DIV/0!</v>
      </c>
      <c r="BM39" s="293" t="e">
        <f t="array" ref="BM39">STDEV(IF(ISNUMBER(BM3:BM32),BM3:BM32))</f>
        <v>#DIV/0!</v>
      </c>
      <c r="BN39" s="293" t="e">
        <f t="array" ref="BN39">STDEV(IF(ISNUMBER(BN3:BN32),BN3:BN32))</f>
        <v>#DIV/0!</v>
      </c>
      <c r="BO39" s="293" t="e">
        <f t="array" ref="BO39">STDEV(IF(ISNUMBER(BO3:BO32),BO3:BO32))</f>
        <v>#DIV/0!</v>
      </c>
      <c r="BP39" s="234"/>
      <c r="BQ39" s="232"/>
      <c r="BR39" s="235" t="str">
        <f>$AR39</f>
        <v>SD</v>
      </c>
      <c r="BS39" s="313" t="e">
        <f t="array" ref="BS39">STDEV(IF(ISNUMBER(BS3:BS32),BS3:BS32))</f>
        <v>#DIV/0!</v>
      </c>
      <c r="BT39" s="313" t="e">
        <f t="array" ref="BT39">STDEV(IF(ISNUMBER(BT3:BT32),BT3:BT32))</f>
        <v>#DIV/0!</v>
      </c>
      <c r="BU39" s="313" t="e">
        <f t="array" ref="BU39">STDEV(IF(ISNUMBER(BU3:BU32),BU3:BU32))</f>
        <v>#DIV/0!</v>
      </c>
      <c r="BV39" s="313" t="e">
        <f t="array" ref="BV39">STDEV(IF(ISNUMBER(BV3:BV32),BV3:BV32))</f>
        <v>#DIV/0!</v>
      </c>
      <c r="BW39" s="234"/>
      <c r="BX39" s="235"/>
      <c r="BY39" s="235" t="str">
        <f>$AR39</f>
        <v>SD</v>
      </c>
      <c r="BZ39" s="313" t="e">
        <f t="array" ref="BZ39">STDEV(IF(ISNUMBER(BZ3:BZ32),BZ3:BZ32))</f>
        <v>#DIV/0!</v>
      </c>
      <c r="CA39" s="313" t="e">
        <f t="array" ref="CA39">STDEV(IF(ISNUMBER(CA3:CA32),CA3:CA32))</f>
        <v>#DIV/0!</v>
      </c>
      <c r="CB39" s="313" t="e">
        <f t="array" ref="CB39">STDEV(IF(ISNUMBER(CB3:CB32),CB3:CB32))</f>
        <v>#DIV/0!</v>
      </c>
      <c r="CC39" s="313" t="e">
        <f t="array" ref="CC39">STDEV(IF(ISNUMBER(CC3:CC32),CC3:CC32))</f>
        <v>#DIV/0!</v>
      </c>
      <c r="CD39" s="234"/>
      <c r="CE39" s="238"/>
      <c r="CF39" s="235" t="str">
        <f>$AR39</f>
        <v>SD</v>
      </c>
      <c r="CG39" s="293" t="e">
        <f t="array" ref="CG39">STDEV(IF(ISNUMBER(CG3:CG32),CG3:CG32))</f>
        <v>#DIV/0!</v>
      </c>
      <c r="CH39" s="293" t="e">
        <f t="array" ref="CH39">STDEV(IF(ISNUMBER(CH3:CH32),CH3:CH32))</f>
        <v>#DIV/0!</v>
      </c>
      <c r="CI39" s="293" t="e">
        <f t="array" ref="CI39">STDEV(IF(ISNUMBER(CI3:CI32),CI3:CI32))</f>
        <v>#DIV/0!</v>
      </c>
      <c r="CJ39" s="293" t="e">
        <f t="array" ref="CJ39">STDEV(IF(ISNUMBER(CJ3:CJ32),CJ3:CJ32))</f>
        <v>#DIV/0!</v>
      </c>
      <c r="CK39" s="234"/>
      <c r="CL39" s="238"/>
      <c r="CM39" s="235" t="str">
        <f>$AR39</f>
        <v>SD</v>
      </c>
      <c r="CN39" s="313" t="e">
        <f t="array" ref="CN39">STDEV(IF(ISNUMBER(CN3:CN32),CN3:CN32))</f>
        <v>#DIV/0!</v>
      </c>
      <c r="CO39" s="313" t="e">
        <f t="array" ref="CO39">STDEV(IF(ISNUMBER(CO3:CO32),CO3:CO32))</f>
        <v>#DIV/0!</v>
      </c>
      <c r="CP39" s="313" t="e">
        <f t="array" ref="CP39">STDEV(IF(ISNUMBER(CP3:CP32),CP3:CP32))</f>
        <v>#DIV/0!</v>
      </c>
      <c r="CQ39" s="313" t="e">
        <f t="array" ref="CQ39">STDEV(IF(ISNUMBER(CQ3:CQ32),CQ3:CQ32))</f>
        <v>#DIV/0!</v>
      </c>
      <c r="CR39" s="234"/>
      <c r="CS39" s="238"/>
      <c r="CT39" s="235" t="str">
        <f>$AR39</f>
        <v>SD</v>
      </c>
      <c r="CU39" s="313" t="e">
        <f t="array" ref="CU39">STDEV(IF(ISNUMBER(CU3:CU32),CU3:CU32))</f>
        <v>#DIV/0!</v>
      </c>
      <c r="CV39" s="313" t="e">
        <f t="array" ref="CV39">STDEV(IF(ISNUMBER(CV3:CV32),CV3:CV32))</f>
        <v>#DIV/0!</v>
      </c>
      <c r="CW39" s="313" t="e">
        <f t="array" ref="CW39">STDEV(IF(ISNUMBER(CW3:CW32),CW3:CW32))</f>
        <v>#DIV/0!</v>
      </c>
      <c r="CX39" s="313" t="e">
        <f t="array" ref="CX39">STDEV(IF(ISNUMBER(CX3:CX32),CX3:CX32))</f>
        <v>#DIV/0!</v>
      </c>
      <c r="CY39" s="236"/>
    </row>
    <row r="40" spans="1:104" ht="13.5" thickBot="1">
      <c r="A40" s="460" t="s">
        <v>68</v>
      </c>
      <c r="B40" s="433" t="str">
        <f>$G$22</f>
        <v>DatLab 7 Template 16-08-02</v>
      </c>
      <c r="C40" s="434"/>
      <c r="D40" s="434"/>
      <c r="E40" s="434"/>
      <c r="F40" s="434"/>
      <c r="G40" s="434"/>
      <c r="H40" s="434"/>
      <c r="I40" s="434"/>
      <c r="J40" s="434"/>
      <c r="K40" s="434"/>
      <c r="L40" s="434"/>
      <c r="M40" s="434"/>
      <c r="N40" s="434"/>
      <c r="O40" s="434"/>
      <c r="P40" s="434"/>
      <c r="Q40" s="434"/>
      <c r="R40" s="434"/>
      <c r="S40" s="434"/>
      <c r="T40" s="434"/>
      <c r="U40" s="435"/>
      <c r="V40" s="435"/>
      <c r="W40" s="435"/>
      <c r="X40" s="435"/>
      <c r="Y40" s="435"/>
      <c r="Z40" s="436"/>
      <c r="AA40" s="437"/>
      <c r="AB40" s="437"/>
      <c r="AC40" s="437"/>
      <c r="AD40" s="437"/>
      <c r="AE40" s="437"/>
      <c r="AF40" s="437"/>
      <c r="AG40" s="437"/>
      <c r="AH40" s="438"/>
      <c r="AI40" s="437"/>
      <c r="AJ40" s="439"/>
      <c r="AK40" s="439"/>
      <c r="AL40" s="439"/>
      <c r="AM40" s="439"/>
      <c r="AN40" s="439"/>
      <c r="AO40" s="440"/>
      <c r="AP40" s="441"/>
      <c r="AQ40" s="442"/>
      <c r="AR40" s="442"/>
      <c r="AS40" s="443"/>
      <c r="AT40" s="443"/>
      <c r="AU40" s="443"/>
      <c r="AV40" s="443"/>
      <c r="AW40" s="444"/>
      <c r="AX40" s="444"/>
      <c r="AY40" s="434"/>
      <c r="AZ40" s="434"/>
      <c r="BA40" s="434"/>
      <c r="BB40" s="434"/>
      <c r="BC40" s="445"/>
      <c r="BD40" s="444"/>
      <c r="BE40" s="444"/>
      <c r="BF40" s="442"/>
      <c r="BG40" s="446"/>
      <c r="BH40" s="446"/>
      <c r="BI40" s="434"/>
      <c r="BJ40" s="444"/>
      <c r="BK40" s="444"/>
      <c r="BL40" s="443"/>
      <c r="BM40" s="443"/>
      <c r="BN40" s="443"/>
      <c r="BO40" s="443"/>
      <c r="BP40" s="434"/>
      <c r="BQ40" s="444"/>
      <c r="BR40" s="444"/>
      <c r="BS40" s="434"/>
      <c r="BT40" s="434"/>
      <c r="BU40" s="434"/>
      <c r="BV40" s="434"/>
      <c r="BW40" s="434"/>
      <c r="BX40" s="444"/>
      <c r="BY40" s="444"/>
      <c r="BZ40" s="434"/>
      <c r="CA40" s="434"/>
      <c r="CB40" s="434"/>
      <c r="CC40" s="434"/>
      <c r="CD40" s="447"/>
      <c r="CE40" s="444"/>
      <c r="CF40" s="444"/>
      <c r="CG40" s="443"/>
      <c r="CH40" s="443"/>
      <c r="CI40" s="443"/>
      <c r="CJ40" s="443"/>
      <c r="CK40" s="434"/>
      <c r="CL40" s="444"/>
      <c r="CM40" s="444"/>
      <c r="CN40" s="434"/>
      <c r="CO40" s="434"/>
      <c r="CP40" s="434"/>
      <c r="CQ40" s="434"/>
      <c r="CR40" s="434"/>
      <c r="CS40" s="444"/>
      <c r="CT40" s="444"/>
      <c r="CU40" s="434"/>
      <c r="CV40" s="434"/>
      <c r="CW40" s="434"/>
      <c r="CX40" s="434"/>
      <c r="CY40" s="445" t="s">
        <v>89</v>
      </c>
    </row>
    <row r="41" spans="1:104">
      <c r="A41" s="331" t="s">
        <v>104</v>
      </c>
      <c r="B41" s="285" t="str">
        <f>AA44</f>
        <v>•</v>
      </c>
      <c r="C41" s="277"/>
      <c r="D41" s="30"/>
      <c r="F41" s="55" t="s">
        <v>16</v>
      </c>
      <c r="G41" s="56">
        <f>AC45</f>
        <v>0</v>
      </c>
      <c r="H41" s="179"/>
      <c r="I41" s="179"/>
      <c r="J41" s="179"/>
      <c r="K41" s="179"/>
      <c r="L41" s="179"/>
      <c r="M41" s="179"/>
      <c r="N41" s="179"/>
      <c r="O41" s="179"/>
      <c r="P41" s="179"/>
      <c r="Q41" s="179"/>
      <c r="R41" s="179"/>
      <c r="S41" s="179"/>
      <c r="T41" s="179"/>
      <c r="U41" s="179"/>
      <c r="V41" s="179"/>
      <c r="W41" s="179"/>
      <c r="X41" s="179"/>
      <c r="Y41" s="179"/>
      <c r="Z41" s="425"/>
      <c r="AC41" s="110"/>
      <c r="AD41" s="110"/>
      <c r="AE41" s="110"/>
      <c r="AF41" s="110"/>
      <c r="AG41" s="110"/>
      <c r="AH41" s="110"/>
      <c r="AI41" s="180" t="s">
        <v>65</v>
      </c>
      <c r="AJ41" s="485" t="str">
        <f>AJ$1</f>
        <v>R</v>
      </c>
      <c r="AK41" s="31" t="str">
        <f t="shared" ref="AK41:AM41" si="79">AK$1</f>
        <v>1Omy</v>
      </c>
      <c r="AL41" s="32" t="str">
        <f t="shared" si="79"/>
        <v>2U</v>
      </c>
      <c r="AM41" s="33" t="str">
        <f t="shared" si="79"/>
        <v>3Ama</v>
      </c>
      <c r="AN41" s="133"/>
      <c r="AO41" s="181"/>
      <c r="AP41" s="74"/>
      <c r="AQ41" s="143"/>
      <c r="AR41" s="143"/>
      <c r="AS41" s="143"/>
      <c r="AT41" s="143"/>
      <c r="AU41" s="143"/>
      <c r="AV41" s="143"/>
      <c r="AW41" s="143"/>
      <c r="AX41" s="143"/>
      <c r="AY41" s="143"/>
      <c r="AZ41" s="143"/>
      <c r="BA41" s="143"/>
      <c r="BB41" s="143"/>
      <c r="BC41" s="148"/>
      <c r="BD41" s="143"/>
      <c r="BE41" s="143"/>
      <c r="BF41" s="143"/>
      <c r="BG41" s="143"/>
      <c r="BH41" s="143"/>
      <c r="BI41" s="143"/>
      <c r="BJ41" s="143"/>
      <c r="BK41" s="143"/>
      <c r="BL41" s="143"/>
      <c r="BM41" s="143"/>
      <c r="BN41" s="143"/>
      <c r="BO41" s="143"/>
      <c r="BP41" s="13"/>
      <c r="BR41" s="143"/>
      <c r="BS41" s="143"/>
      <c r="BT41" s="143"/>
      <c r="BU41" s="143"/>
      <c r="BV41" s="143"/>
      <c r="BW41" s="14"/>
      <c r="BY41" s="143"/>
      <c r="BZ41" s="143"/>
      <c r="CA41" s="143"/>
      <c r="CB41" s="143"/>
      <c r="CC41" s="143"/>
      <c r="CD41" s="13"/>
      <c r="CF41" s="143"/>
      <c r="CG41" s="143"/>
      <c r="CH41" s="143"/>
      <c r="CI41" s="143"/>
      <c r="CJ41" s="143"/>
      <c r="CK41" s="13"/>
      <c r="CM41" s="143"/>
      <c r="CN41" s="143"/>
      <c r="CO41" s="143"/>
      <c r="CP41" s="143"/>
      <c r="CQ41" s="143"/>
      <c r="CR41" s="13"/>
      <c r="CT41" s="143"/>
      <c r="CU41" s="143"/>
      <c r="CV41" s="143"/>
      <c r="CW41" s="143"/>
      <c r="CX41" s="143"/>
      <c r="CY41" s="13"/>
    </row>
    <row r="42" spans="1:104">
      <c r="A42" s="452" t="str">
        <f>E42</f>
        <v/>
      </c>
      <c r="B42" s="286" t="s">
        <v>26</v>
      </c>
      <c r="C42" s="88">
        <f>AB47</f>
        <v>0</v>
      </c>
      <c r="D42" s="88">
        <f>AB49</f>
        <v>0</v>
      </c>
      <c r="E42" s="278" t="str">
        <f>IF(ISNUMBER(AB50),AB50+0.01*AB51,"")</f>
        <v/>
      </c>
      <c r="F42" s="279" t="s">
        <v>10</v>
      </c>
      <c r="G42" s="98">
        <f>AE53</f>
        <v>-2</v>
      </c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240" t="str">
        <f>$E42</f>
        <v/>
      </c>
      <c r="AA42" s="176"/>
      <c r="AB42" s="176"/>
      <c r="AC42" s="176"/>
      <c r="AD42" s="176"/>
      <c r="AE42" s="176"/>
      <c r="AF42" s="176"/>
      <c r="AG42" s="176"/>
      <c r="AH42" s="57" t="s">
        <v>215</v>
      </c>
      <c r="AI42" s="58" t="s">
        <v>12</v>
      </c>
      <c r="AJ42" s="182">
        <f>AJ46</f>
        <v>0</v>
      </c>
      <c r="AK42" s="182">
        <f t="shared" ref="AK42:AM42" si="80">AK46</f>
        <v>0</v>
      </c>
      <c r="AL42" s="182">
        <f t="shared" si="80"/>
        <v>0</v>
      </c>
      <c r="AM42" s="182">
        <f t="shared" si="80"/>
        <v>0</v>
      </c>
      <c r="AN42" s="133"/>
      <c r="AO42" s="181"/>
      <c r="AP42" s="74"/>
      <c r="AQ42" s="142"/>
      <c r="AR42" s="142"/>
      <c r="AS42" s="135"/>
      <c r="AT42" s="135"/>
      <c r="AU42" s="135"/>
      <c r="AV42" s="135"/>
      <c r="AW42" s="127"/>
      <c r="AX42" s="127"/>
      <c r="AY42" s="133"/>
      <c r="AZ42" s="133"/>
      <c r="BA42" s="133"/>
      <c r="BB42" s="133"/>
      <c r="BC42" s="166"/>
      <c r="BD42" s="127"/>
      <c r="BE42" s="127"/>
      <c r="BF42" s="142"/>
      <c r="BG42" s="183"/>
      <c r="BH42" s="183"/>
      <c r="BI42" s="133"/>
      <c r="BJ42" s="127"/>
      <c r="BK42" s="127"/>
      <c r="BL42" s="135"/>
      <c r="BM42" s="135"/>
      <c r="BN42" s="135"/>
      <c r="BO42" s="135"/>
      <c r="BP42" s="14"/>
      <c r="BQ42" s="127"/>
      <c r="BR42" s="127"/>
      <c r="BS42" s="133"/>
      <c r="BT42" s="133"/>
      <c r="BU42" s="133"/>
      <c r="BV42" s="133"/>
      <c r="BW42" s="14"/>
      <c r="BX42" s="127"/>
      <c r="BY42" s="127"/>
      <c r="BZ42" s="133"/>
      <c r="CA42" s="133"/>
      <c r="CB42" s="133"/>
      <c r="CC42" s="133"/>
      <c r="CD42" s="13"/>
      <c r="CE42" s="127"/>
      <c r="CF42" s="127"/>
      <c r="CG42" s="135"/>
      <c r="CH42" s="135"/>
      <c r="CI42" s="135"/>
      <c r="CJ42" s="135"/>
      <c r="CK42" s="14"/>
      <c r="CL42" s="127"/>
      <c r="CM42" s="127"/>
      <c r="CN42" s="133"/>
      <c r="CO42" s="133"/>
      <c r="CP42" s="133"/>
      <c r="CQ42" s="133"/>
      <c r="CR42" s="14"/>
      <c r="CS42" s="127"/>
      <c r="CT42" s="127"/>
      <c r="CU42" s="133"/>
      <c r="CV42" s="133"/>
      <c r="CW42" s="133"/>
      <c r="CX42" s="133"/>
      <c r="CY42" s="14"/>
    </row>
    <row r="43" spans="1:104" ht="13.5" thickBot="1">
      <c r="A43" s="457" t="s">
        <v>84</v>
      </c>
      <c r="B43" s="280">
        <f>AB48</f>
        <v>0</v>
      </c>
      <c r="C43" s="281" t="s">
        <v>35</v>
      </c>
      <c r="D43" s="281" t="s">
        <v>181</v>
      </c>
      <c r="E43" s="22">
        <f>E44/G44</f>
        <v>0</v>
      </c>
      <c r="F43" s="279" t="s">
        <v>11</v>
      </c>
      <c r="G43" s="99">
        <f>AE54</f>
        <v>2.5000000000000001E-2</v>
      </c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463" t="s">
        <v>80</v>
      </c>
      <c r="AA43" s="133" t="s">
        <v>83</v>
      </c>
      <c r="AB43" s="51"/>
      <c r="AC43" s="110" t="str">
        <f>$G$3</f>
        <v>DatLab 7</v>
      </c>
      <c r="AD43" s="51"/>
      <c r="AE43" s="51"/>
      <c r="AF43" s="96"/>
      <c r="AG43" s="51"/>
      <c r="AH43" s="59" t="s">
        <v>8</v>
      </c>
      <c r="AI43" s="59" t="s">
        <v>183</v>
      </c>
      <c r="AJ43" s="60">
        <f>$E43-($E43*AJ42/1000)/2</f>
        <v>0</v>
      </c>
      <c r="AK43" s="60">
        <f>$E43-($E43*(SUM(AJ42:AK42))/1000)/2</f>
        <v>0</v>
      </c>
      <c r="AL43" s="60">
        <f>$E43-($E43*(SUM(AJ42:AL42))/1000)/2</f>
        <v>0</v>
      </c>
      <c r="AM43" s="60">
        <f>$E43-($E43*(SUM(AJ42:AM42))/1000)/2</f>
        <v>0</v>
      </c>
      <c r="AN43" s="133"/>
      <c r="AO43" s="181"/>
      <c r="AP43" s="74"/>
      <c r="AQ43" s="142"/>
      <c r="AR43" s="142"/>
      <c r="AS43" s="135"/>
      <c r="AT43" s="135"/>
      <c r="AU43" s="135"/>
      <c r="AV43" s="135"/>
      <c r="AW43" s="127"/>
      <c r="AX43" s="127"/>
      <c r="AY43" s="133"/>
      <c r="AZ43" s="133"/>
      <c r="BA43" s="133"/>
      <c r="BB43" s="133"/>
      <c r="BC43" s="166"/>
      <c r="BD43" s="127"/>
      <c r="BE43" s="127"/>
      <c r="BF43" s="142"/>
      <c r="BG43" s="183"/>
      <c r="BH43" s="183"/>
      <c r="BI43" s="133"/>
      <c r="BJ43" s="127"/>
      <c r="BK43" s="127"/>
      <c r="BL43" s="135"/>
      <c r="BM43" s="135"/>
      <c r="BN43" s="135"/>
      <c r="BO43" s="135"/>
      <c r="BP43" s="14"/>
      <c r="BQ43" s="127"/>
      <c r="BR43" s="127"/>
      <c r="BS43" s="133"/>
      <c r="BT43" s="133"/>
      <c r="BU43" s="133"/>
      <c r="BV43" s="133"/>
      <c r="BW43" s="14"/>
      <c r="BX43" s="127"/>
      <c r="BY43" s="127"/>
      <c r="BZ43" s="133"/>
      <c r="CA43" s="133"/>
      <c r="CB43" s="133"/>
      <c r="CC43" s="133"/>
      <c r="CD43" s="13"/>
      <c r="CE43" s="127"/>
      <c r="CF43" s="127"/>
      <c r="CG43" s="135"/>
      <c r="CH43" s="135"/>
      <c r="CI43" s="135"/>
      <c r="CJ43" s="135"/>
      <c r="CK43" s="14"/>
      <c r="CL43" s="127"/>
      <c r="CM43" s="127"/>
      <c r="CN43" s="133"/>
      <c r="CO43" s="133"/>
      <c r="CP43" s="133"/>
      <c r="CQ43" s="133"/>
      <c r="CR43" s="14"/>
      <c r="CS43" s="127"/>
      <c r="CT43" s="127"/>
      <c r="CU43" s="133"/>
      <c r="CV43" s="133"/>
      <c r="CW43" s="133"/>
      <c r="CX43" s="133"/>
      <c r="CY43" s="14"/>
      <c r="CZ43" s="10" t="s">
        <v>9</v>
      </c>
    </row>
    <row r="44" spans="1:104" ht="14.25" thickTop="1" thickBot="1">
      <c r="A44" s="184"/>
      <c r="B44" s="282">
        <f>AB46</f>
        <v>0</v>
      </c>
      <c r="C44" s="283" t="s">
        <v>7</v>
      </c>
      <c r="D44" s="283" t="s">
        <v>182</v>
      </c>
      <c r="E44" s="100">
        <f>AB53</f>
        <v>0</v>
      </c>
      <c r="F44" s="284" t="s">
        <v>36</v>
      </c>
      <c r="G44" s="62">
        <f>AB54</f>
        <v>2</v>
      </c>
      <c r="H44" s="14"/>
      <c r="I44" s="14"/>
      <c r="J44" s="14"/>
      <c r="K44" s="14"/>
      <c r="L44" s="14"/>
      <c r="M44" s="14"/>
      <c r="N44" s="14"/>
      <c r="O44" s="14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241" t="s">
        <v>33</v>
      </c>
      <c r="AA44" s="211" t="s">
        <v>177</v>
      </c>
      <c r="AB44" s="242"/>
      <c r="AC44" s="242"/>
      <c r="AD44" s="242"/>
      <c r="AE44" s="242"/>
      <c r="AF44" s="243"/>
      <c r="AG44" s="117"/>
      <c r="AH44" s="117"/>
      <c r="AI44" s="117"/>
      <c r="AJ44" s="117"/>
      <c r="AK44" s="117"/>
      <c r="AL44" s="117"/>
      <c r="AM44" s="117"/>
      <c r="AP44" s="74"/>
      <c r="AS44" s="135"/>
      <c r="AT44" s="135"/>
      <c r="AU44" s="135"/>
      <c r="AV44" s="135"/>
      <c r="BC44" s="166"/>
      <c r="BD44" s="127"/>
      <c r="BE44" s="127"/>
      <c r="BF44" s="142"/>
      <c r="BG44" s="183"/>
      <c r="BH44" s="183"/>
      <c r="BI44" s="133"/>
      <c r="BJ44" s="127"/>
      <c r="BK44" s="127"/>
      <c r="BL44" s="135"/>
      <c r="BM44" s="135"/>
      <c r="BN44" s="135"/>
      <c r="BO44" s="135"/>
      <c r="BP44" s="14"/>
      <c r="BQ44" s="127"/>
      <c r="BR44" s="127"/>
      <c r="BS44" s="133"/>
      <c r="BT44" s="133"/>
      <c r="BU44" s="133"/>
      <c r="BV44" s="133"/>
      <c r="BW44" s="14"/>
      <c r="BX44" s="127"/>
      <c r="BY44" s="127"/>
      <c r="BZ44" s="133"/>
      <c r="CA44" s="133"/>
      <c r="CB44" s="133"/>
      <c r="CC44" s="133"/>
      <c r="CD44" s="13"/>
      <c r="CE44" s="127"/>
      <c r="CF44" s="127"/>
      <c r="CG44" s="135"/>
      <c r="CH44" s="135"/>
      <c r="CI44" s="135"/>
      <c r="CJ44" s="135"/>
      <c r="CK44" s="14"/>
      <c r="CL44" s="127"/>
      <c r="CM44" s="127"/>
      <c r="CN44" s="133"/>
      <c r="CO44" s="133"/>
      <c r="CP44" s="133"/>
      <c r="CQ44" s="133"/>
      <c r="CR44" s="14"/>
      <c r="CS44" s="127"/>
      <c r="CT44" s="127"/>
      <c r="CU44" s="133"/>
      <c r="CV44" s="133"/>
      <c r="CW44" s="133"/>
      <c r="CX44" s="133"/>
      <c r="CY44" s="14"/>
      <c r="CZ44" s="101" t="s">
        <v>66</v>
      </c>
    </row>
    <row r="45" spans="1:104" ht="13.5" thickBot="1">
      <c r="A45" s="83" t="s">
        <v>69</v>
      </c>
      <c r="B45" s="411"/>
      <c r="C45" s="134"/>
      <c r="D45" s="307"/>
      <c r="E45" s="307"/>
      <c r="F45" s="469" t="s">
        <v>166</v>
      </c>
      <c r="G45" s="469"/>
      <c r="H45" s="14"/>
      <c r="I45" s="14"/>
      <c r="J45" s="14"/>
      <c r="K45" s="14"/>
      <c r="L45" s="14"/>
      <c r="M45" s="14"/>
      <c r="N45" s="14"/>
      <c r="O45" s="14"/>
      <c r="P45" s="14"/>
      <c r="Q45" s="14"/>
      <c r="R45" s="14"/>
      <c r="S45" s="14"/>
      <c r="T45" s="14"/>
      <c r="U45" s="14"/>
      <c r="V45" s="14"/>
      <c r="W45" s="14"/>
      <c r="X45" s="14"/>
      <c r="Y45" s="14"/>
      <c r="AA45" s="269"/>
      <c r="AB45" s="244" t="s">
        <v>56</v>
      </c>
      <c r="AC45" s="245"/>
      <c r="AD45" s="246" t="s">
        <v>37</v>
      </c>
      <c r="AE45" s="247" t="s">
        <v>38</v>
      </c>
      <c r="AF45" s="248"/>
      <c r="AG45" s="102"/>
      <c r="AH45" s="15"/>
      <c r="AI45" s="15"/>
      <c r="AJ45" s="485"/>
      <c r="AK45" s="31"/>
      <c r="AL45" s="32"/>
      <c r="AM45" s="33"/>
      <c r="AN45" s="133"/>
      <c r="AO45" s="181"/>
      <c r="AP45" s="74"/>
      <c r="AS45" s="135"/>
      <c r="AT45" s="135"/>
      <c r="AU45" s="135"/>
      <c r="AV45" s="135"/>
      <c r="AW45" s="127"/>
      <c r="AX45" s="127"/>
      <c r="AY45" s="133"/>
      <c r="AZ45" s="133"/>
      <c r="BA45" s="133"/>
      <c r="BB45" s="133"/>
      <c r="BC45" s="166"/>
      <c r="BD45" s="127"/>
      <c r="BE45" s="127"/>
      <c r="BF45" s="142"/>
      <c r="BG45" s="183"/>
      <c r="BH45" s="183"/>
      <c r="BI45" s="133"/>
      <c r="BJ45" s="127"/>
      <c r="BK45" s="127"/>
      <c r="BL45" s="135"/>
      <c r="BM45" s="135"/>
      <c r="BN45" s="135"/>
      <c r="BO45" s="135"/>
      <c r="BP45" s="14"/>
      <c r="BQ45" s="127"/>
      <c r="BR45" s="127"/>
      <c r="BS45" s="133"/>
      <c r="BT45" s="133"/>
      <c r="BU45" s="133"/>
      <c r="BV45" s="133"/>
      <c r="BW45" s="14"/>
      <c r="BX45" s="127"/>
      <c r="BY45" s="127"/>
      <c r="BZ45" s="133"/>
      <c r="CA45" s="133"/>
      <c r="CB45" s="133"/>
      <c r="CC45" s="133"/>
      <c r="CD45" s="13"/>
      <c r="CE45" s="127"/>
      <c r="CF45" s="127"/>
      <c r="CG45" s="135"/>
      <c r="CH45" s="135"/>
      <c r="CI45" s="135"/>
      <c r="CJ45" s="135"/>
      <c r="CK45" s="14"/>
      <c r="CL45" s="127"/>
      <c r="CM45" s="127"/>
      <c r="CN45" s="133"/>
      <c r="CO45" s="133"/>
      <c r="CP45" s="133"/>
      <c r="CQ45" s="133"/>
      <c r="CR45" s="14"/>
      <c r="CS45" s="127"/>
      <c r="CT45" s="127"/>
      <c r="CU45" s="133"/>
      <c r="CV45" s="133"/>
      <c r="CW45" s="133"/>
      <c r="CX45" s="133"/>
      <c r="CY45" s="14"/>
    </row>
    <row r="46" spans="1:104">
      <c r="A46" s="9" t="s">
        <v>70</v>
      </c>
      <c r="B46" s="83"/>
      <c r="C46" s="13"/>
      <c r="D46" s="185"/>
      <c r="E46" s="84"/>
      <c r="F46" s="14"/>
      <c r="G46" s="14"/>
      <c r="H46" s="14"/>
      <c r="I46" s="14"/>
      <c r="J46" s="14"/>
      <c r="K46" s="14"/>
      <c r="L46" s="14"/>
      <c r="M46" s="14"/>
      <c r="N46" s="14"/>
      <c r="O46" s="14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26"/>
      <c r="AA46" s="270" t="s">
        <v>39</v>
      </c>
      <c r="AB46" s="249"/>
      <c r="AC46" s="250"/>
      <c r="AD46" s="251" t="s">
        <v>40</v>
      </c>
      <c r="AE46" s="247"/>
      <c r="AF46" s="252"/>
      <c r="AG46" s="102"/>
      <c r="AH46" s="186"/>
      <c r="AI46" s="186"/>
      <c r="AJ46" s="133"/>
      <c r="AK46" s="133"/>
      <c r="AL46" s="133"/>
      <c r="AM46" s="133"/>
      <c r="AN46" s="133"/>
      <c r="AO46" s="181"/>
      <c r="AP46" s="74"/>
      <c r="AQ46" s="64" t="s">
        <v>17</v>
      </c>
      <c r="AR46" s="187"/>
      <c r="AS46" s="135"/>
      <c r="AT46" s="135"/>
      <c r="AU46" s="135"/>
      <c r="AV46" s="135"/>
      <c r="AW46" s="127"/>
      <c r="AX46" s="127"/>
      <c r="AY46" s="133"/>
      <c r="AZ46" s="133"/>
      <c r="BA46" s="133"/>
      <c r="BB46" s="133"/>
      <c r="BC46" s="166"/>
      <c r="BD46" s="127"/>
      <c r="BE46" s="127"/>
      <c r="BF46" s="142"/>
      <c r="BG46" s="183"/>
      <c r="BH46" s="183"/>
      <c r="BI46" s="133"/>
      <c r="BJ46" s="127"/>
      <c r="BK46" s="127"/>
      <c r="BL46" s="135"/>
      <c r="BM46" s="135"/>
      <c r="BN46" s="135"/>
      <c r="BO46" s="135"/>
      <c r="BP46" s="14"/>
      <c r="BQ46" s="127"/>
      <c r="BR46" s="127"/>
      <c r="BS46" s="133"/>
      <c r="BT46" s="133"/>
      <c r="BU46" s="133"/>
      <c r="BV46" s="133"/>
      <c r="BW46" s="14"/>
      <c r="BX46" s="127"/>
      <c r="BY46" s="127"/>
      <c r="BZ46" s="133"/>
      <c r="CA46" s="133"/>
      <c r="CB46" s="133"/>
      <c r="CC46" s="133"/>
      <c r="CD46" s="13"/>
      <c r="CE46" s="127"/>
      <c r="CF46" s="127"/>
      <c r="CG46" s="135"/>
      <c r="CH46" s="135"/>
      <c r="CI46" s="135"/>
      <c r="CJ46" s="135"/>
      <c r="CK46" s="14"/>
      <c r="CL46" s="127"/>
      <c r="CM46" s="127"/>
      <c r="CN46" s="133"/>
      <c r="CO46" s="133"/>
      <c r="CP46" s="133"/>
      <c r="CQ46" s="133"/>
      <c r="CR46" s="14"/>
      <c r="CS46" s="127"/>
      <c r="CT46" s="127"/>
      <c r="CU46" s="133"/>
      <c r="CV46" s="133"/>
      <c r="CW46" s="133"/>
      <c r="CX46" s="133"/>
      <c r="CY46" s="14"/>
    </row>
    <row r="47" spans="1:104" ht="13.5" thickBot="1">
      <c r="A47" s="83"/>
      <c r="B47" s="83"/>
      <c r="C47" s="83"/>
      <c r="D47" s="85"/>
      <c r="E47" s="84"/>
      <c r="F47" s="86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26"/>
      <c r="AA47" s="271" t="s">
        <v>41</v>
      </c>
      <c r="AB47" s="253"/>
      <c r="AC47" s="254"/>
      <c r="AD47" s="158" t="s">
        <v>42</v>
      </c>
      <c r="AE47" s="117"/>
      <c r="AF47" s="255"/>
      <c r="AG47" s="14"/>
      <c r="AH47" s="186"/>
      <c r="AI47" s="186"/>
      <c r="AJ47" s="188"/>
      <c r="AK47" s="188"/>
      <c r="AL47" s="188"/>
      <c r="AM47" s="188"/>
      <c r="AN47" s="133"/>
      <c r="AO47" s="181"/>
      <c r="AP47" s="74"/>
      <c r="AQ47" s="65" t="s">
        <v>43</v>
      </c>
      <c r="AR47" s="66"/>
      <c r="AS47" s="135"/>
      <c r="AT47" s="135"/>
      <c r="AU47" s="135"/>
      <c r="AV47" s="135"/>
      <c r="AW47" s="127"/>
      <c r="AX47" s="127"/>
      <c r="AY47" s="133"/>
      <c r="AZ47" s="133"/>
      <c r="BA47" s="133"/>
      <c r="BB47" s="133"/>
      <c r="BC47" s="166"/>
      <c r="BD47" s="127"/>
      <c r="BE47" s="127"/>
      <c r="BF47" s="142"/>
      <c r="BG47" s="183"/>
      <c r="BH47" s="183"/>
      <c r="BI47" s="133"/>
      <c r="BJ47" s="127"/>
      <c r="BK47" s="127"/>
      <c r="BL47" s="135"/>
      <c r="BM47" s="135"/>
      <c r="BN47" s="135"/>
      <c r="BO47" s="135"/>
      <c r="BP47" s="14"/>
      <c r="BQ47" s="127"/>
      <c r="BR47" s="127"/>
      <c r="BS47" s="133"/>
      <c r="BT47" s="133"/>
      <c r="BU47" s="133"/>
      <c r="BV47" s="133"/>
      <c r="BW47" s="14"/>
      <c r="BX47" s="127"/>
      <c r="BY47" s="127"/>
      <c r="BZ47" s="133"/>
      <c r="CA47" s="133"/>
      <c r="CB47" s="133"/>
      <c r="CC47" s="133"/>
      <c r="CD47" s="13"/>
      <c r="CE47" s="127"/>
      <c r="CF47" s="127"/>
      <c r="CG47" s="135"/>
      <c r="CH47" s="135"/>
      <c r="CI47" s="135"/>
      <c r="CJ47" s="135"/>
      <c r="CK47" s="14"/>
      <c r="CL47" s="127"/>
      <c r="CM47" s="127"/>
      <c r="CN47" s="133"/>
      <c r="CO47" s="133"/>
      <c r="CP47" s="133"/>
      <c r="CQ47" s="133"/>
      <c r="CR47" s="14"/>
      <c r="CS47" s="127"/>
      <c r="CT47" s="127"/>
      <c r="CU47" s="133"/>
      <c r="CV47" s="133"/>
      <c r="CW47" s="133"/>
      <c r="CX47" s="133"/>
      <c r="CY47" s="14"/>
    </row>
    <row r="48" spans="1:104">
      <c r="A48" s="83"/>
      <c r="B48" s="83"/>
      <c r="C48" s="83"/>
      <c r="D48" s="85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26"/>
      <c r="AA48" s="271" t="s">
        <v>120</v>
      </c>
      <c r="AB48" s="253"/>
      <c r="AC48" s="254"/>
      <c r="AD48" s="158" t="s">
        <v>44</v>
      </c>
      <c r="AE48" s="117"/>
      <c r="AF48" s="255"/>
      <c r="AG48" s="14"/>
      <c r="AH48" s="186"/>
      <c r="AI48" s="188"/>
      <c r="AJ48" s="188"/>
      <c r="AK48" s="188"/>
      <c r="AL48" s="188"/>
      <c r="AM48" s="188"/>
      <c r="AP48" s="74"/>
      <c r="AQ48" s="67" t="s">
        <v>188</v>
      </c>
      <c r="AR48" s="68" t="s">
        <v>189</v>
      </c>
      <c r="AS48" s="135"/>
      <c r="AT48" s="135"/>
      <c r="AU48" s="135"/>
      <c r="AV48" s="135"/>
      <c r="AW48" s="127"/>
      <c r="AX48" s="127"/>
      <c r="AY48" s="133"/>
      <c r="AZ48" s="133"/>
      <c r="BA48" s="133"/>
      <c r="BB48" s="133"/>
      <c r="BC48" s="166"/>
      <c r="BD48" s="127"/>
      <c r="BE48" s="127"/>
      <c r="BF48" s="142"/>
      <c r="BG48" s="183"/>
      <c r="BH48" s="183"/>
      <c r="BI48" s="133"/>
      <c r="BJ48" s="127"/>
      <c r="BK48" s="127"/>
      <c r="BL48" s="135"/>
      <c r="BM48" s="135"/>
      <c r="BN48" s="135"/>
      <c r="BO48" s="135"/>
      <c r="BP48" s="14"/>
      <c r="BQ48" s="127"/>
      <c r="BR48" s="127"/>
      <c r="BS48" s="133"/>
      <c r="BT48" s="133"/>
      <c r="BU48" s="133"/>
      <c r="BV48" s="133"/>
      <c r="BW48" s="14"/>
      <c r="BX48" s="127"/>
      <c r="BY48" s="127"/>
      <c r="BZ48" s="133"/>
      <c r="CA48" s="133"/>
      <c r="CB48" s="133"/>
      <c r="CC48" s="133"/>
      <c r="CD48" s="13"/>
      <c r="CE48" s="127"/>
      <c r="CF48" s="127"/>
      <c r="CG48" s="135"/>
      <c r="CH48" s="135"/>
      <c r="CI48" s="135"/>
      <c r="CJ48" s="135"/>
      <c r="CK48" s="14"/>
      <c r="CL48" s="127"/>
      <c r="CM48" s="127"/>
      <c r="CN48" s="133"/>
      <c r="CO48" s="133"/>
      <c r="CP48" s="133"/>
      <c r="CQ48" s="133"/>
      <c r="CR48" s="14"/>
      <c r="CS48" s="127"/>
      <c r="CT48" s="127"/>
      <c r="CU48" s="133"/>
      <c r="CV48" s="133"/>
      <c r="CW48" s="133"/>
      <c r="CX48" s="133"/>
      <c r="CY48" s="14"/>
    </row>
    <row r="49" spans="1:104" ht="13.5" thickBot="1">
      <c r="A49" s="83"/>
      <c r="B49" s="83"/>
      <c r="C49" s="83"/>
      <c r="D49" s="83"/>
      <c r="E49" s="14"/>
      <c r="F49" s="14"/>
      <c r="G49" s="14"/>
      <c r="H49" s="14"/>
      <c r="I49" s="14"/>
      <c r="J49" s="14"/>
      <c r="K49" s="14"/>
      <c r="L49" s="14"/>
      <c r="M49" s="14"/>
      <c r="N49" s="14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26"/>
      <c r="AA49" s="271" t="s">
        <v>28</v>
      </c>
      <c r="AB49" s="197"/>
      <c r="AC49" s="254"/>
      <c r="AD49" s="158" t="s">
        <v>45</v>
      </c>
      <c r="AE49" s="117"/>
      <c r="AF49" s="255"/>
      <c r="AG49" s="177"/>
      <c r="AH49" s="189"/>
      <c r="AI49" s="190"/>
      <c r="AJ49" s="189"/>
      <c r="AK49" s="189"/>
      <c r="AL49" s="189"/>
      <c r="AM49" s="189"/>
      <c r="AP49" s="74"/>
      <c r="AQ49" s="69" t="str">
        <f>BN51</f>
        <v/>
      </c>
      <c r="AR49" s="70" t="str">
        <f>BO51</f>
        <v/>
      </c>
      <c r="AS49" s="135"/>
      <c r="AT49" s="135"/>
      <c r="AU49" s="135"/>
      <c r="AV49" s="135"/>
      <c r="AW49" s="127"/>
      <c r="AX49" s="127"/>
      <c r="AY49" s="133"/>
      <c r="AZ49" s="133"/>
      <c r="BA49" s="133"/>
      <c r="BB49" s="133"/>
      <c r="BC49" s="166"/>
      <c r="BD49" s="127"/>
      <c r="BE49" s="127"/>
      <c r="BF49" s="142"/>
      <c r="BG49" s="183"/>
      <c r="BH49" s="183"/>
      <c r="BI49" s="133"/>
      <c r="BJ49" s="127"/>
      <c r="BK49" s="127"/>
      <c r="BL49" s="135"/>
      <c r="BM49" s="135"/>
      <c r="BN49" s="135"/>
      <c r="BO49" s="135"/>
      <c r="BP49" s="14"/>
      <c r="BQ49" s="127"/>
      <c r="BR49" s="127"/>
      <c r="BS49" s="133"/>
      <c r="BT49" s="133"/>
      <c r="BU49" s="133"/>
      <c r="BV49" s="133"/>
      <c r="BW49" s="14"/>
      <c r="BX49" s="127"/>
      <c r="BY49" s="127"/>
      <c r="BZ49" s="133"/>
      <c r="CA49" s="133"/>
      <c r="CB49" s="133"/>
      <c r="CC49" s="133"/>
      <c r="CD49" s="13"/>
      <c r="CE49" s="127"/>
      <c r="CF49" s="127"/>
      <c r="CG49" s="135"/>
      <c r="CH49" s="135"/>
      <c r="CI49" s="135"/>
      <c r="CJ49" s="135"/>
      <c r="CK49" s="14"/>
      <c r="CL49" s="127"/>
      <c r="CM49" s="127"/>
      <c r="CN49" s="133"/>
      <c r="CO49" s="133"/>
      <c r="CP49" s="133"/>
      <c r="CQ49" s="133"/>
      <c r="CR49" s="14"/>
      <c r="CS49" s="127"/>
      <c r="CT49" s="127"/>
      <c r="CU49" s="133"/>
      <c r="CV49" s="133"/>
      <c r="CW49" s="133"/>
      <c r="CX49" s="133"/>
      <c r="CY49" s="14"/>
    </row>
    <row r="50" spans="1:104">
      <c r="A50" s="83"/>
      <c r="B50" s="87"/>
      <c r="C50" s="87"/>
      <c r="D50" s="87"/>
      <c r="E50" s="145"/>
      <c r="F50" s="145"/>
      <c r="G50" s="87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6"/>
      <c r="AA50" s="271" t="s">
        <v>46</v>
      </c>
      <c r="AB50" s="256"/>
      <c r="AC50" s="254"/>
      <c r="AD50" s="158" t="s">
        <v>47</v>
      </c>
      <c r="AE50" s="117"/>
      <c r="AF50" s="255"/>
      <c r="AG50" s="103"/>
      <c r="AH50" s="104"/>
      <c r="AI50" s="16"/>
      <c r="AJ50" s="71"/>
      <c r="AK50" s="71"/>
      <c r="AL50" s="71"/>
      <c r="AM50" s="71"/>
      <c r="AP50" s="454"/>
      <c r="AQ50" s="113" t="s">
        <v>14</v>
      </c>
      <c r="AR50" s="113" t="s">
        <v>13</v>
      </c>
      <c r="AS50" s="485" t="str">
        <f>AS$1</f>
        <v>R</v>
      </c>
      <c r="AT50" s="31" t="str">
        <f t="shared" ref="AT50:AV50" si="81">AT$1</f>
        <v>1Omy</v>
      </c>
      <c r="AU50" s="32" t="str">
        <f t="shared" si="81"/>
        <v>2U</v>
      </c>
      <c r="AV50" s="33" t="str">
        <f t="shared" si="81"/>
        <v>3Ama</v>
      </c>
      <c r="AW50" s="113" t="str">
        <f>AQ50</f>
        <v>Quantity</v>
      </c>
      <c r="AX50" s="113" t="str">
        <f>AR50</f>
        <v>Units</v>
      </c>
      <c r="AY50" s="485">
        <f>AJ45</f>
        <v>0</v>
      </c>
      <c r="AZ50" s="31">
        <f>AK45</f>
        <v>0</v>
      </c>
      <c r="BA50" s="32">
        <f>AL45</f>
        <v>0</v>
      </c>
      <c r="BB50" s="33">
        <f>AM45</f>
        <v>0</v>
      </c>
      <c r="BC50" s="166"/>
      <c r="BD50" s="34" t="s">
        <v>27</v>
      </c>
      <c r="BE50" s="34" t="s">
        <v>28</v>
      </c>
      <c r="BF50" s="35" t="s">
        <v>120</v>
      </c>
      <c r="BG50" s="72" t="s">
        <v>26</v>
      </c>
      <c r="BH50" s="72"/>
      <c r="BI50" s="36" t="s">
        <v>7</v>
      </c>
      <c r="BJ50" s="113" t="str">
        <f>$AQ50</f>
        <v>Quantity</v>
      </c>
      <c r="BK50" s="113" t="str">
        <f>$AR50</f>
        <v>Units</v>
      </c>
      <c r="BL50" s="485" t="str">
        <f>BL$1</f>
        <v>R</v>
      </c>
      <c r="BM50" s="31" t="str">
        <f t="shared" ref="BM50:BO50" si="82">BM$1</f>
        <v>1Omy</v>
      </c>
      <c r="BN50" s="32" t="str">
        <f t="shared" si="82"/>
        <v>2U</v>
      </c>
      <c r="BO50" s="33" t="str">
        <f t="shared" si="82"/>
        <v>3Ama</v>
      </c>
      <c r="BP50" s="191"/>
      <c r="BQ50" s="113" t="str">
        <f>$AQ50</f>
        <v>Quantity</v>
      </c>
      <c r="BR50" s="113" t="str">
        <f>$AR50</f>
        <v>Units</v>
      </c>
      <c r="BS50" s="485" t="str">
        <f>BS$1</f>
        <v>R</v>
      </c>
      <c r="BT50" s="31" t="str">
        <f t="shared" ref="BT50:BV50" si="83">BT$1</f>
        <v>1Omy</v>
      </c>
      <c r="BU50" s="32" t="str">
        <f t="shared" si="83"/>
        <v>2U</v>
      </c>
      <c r="BV50" s="33" t="str">
        <f t="shared" si="83"/>
        <v>3Ama</v>
      </c>
      <c r="BW50" s="191"/>
      <c r="BX50" s="113" t="str">
        <f>$AQ50</f>
        <v>Quantity</v>
      </c>
      <c r="BY50" s="113" t="str">
        <f>$AR50</f>
        <v>Units</v>
      </c>
      <c r="BZ50" s="485" t="str">
        <f>BZ$1</f>
        <v>1-R/U</v>
      </c>
      <c r="CA50" s="31" t="str">
        <f t="shared" ref="CA50:CC50" si="84">CA$1</f>
        <v>1-Omy/R</v>
      </c>
      <c r="CB50" s="32" t="str">
        <f t="shared" si="84"/>
        <v>1-Omy/U</v>
      </c>
      <c r="CC50" s="33" t="str">
        <f t="shared" si="84"/>
        <v>1-ROX/U</v>
      </c>
      <c r="CD50" s="191"/>
      <c r="CE50" s="113" t="str">
        <f>$AQ50</f>
        <v>Quantity</v>
      </c>
      <c r="CF50" s="113" t="str">
        <f>$AR50</f>
        <v>Units</v>
      </c>
      <c r="CG50" s="485" t="str">
        <f>CG$1</f>
        <v>R</v>
      </c>
      <c r="CH50" s="31" t="str">
        <f t="shared" ref="CH50:CJ50" si="85">CH$1</f>
        <v>1Omy</v>
      </c>
      <c r="CI50" s="32" t="str">
        <f t="shared" si="85"/>
        <v>2U</v>
      </c>
      <c r="CJ50" s="33" t="str">
        <f t="shared" si="85"/>
        <v>3Ama</v>
      </c>
      <c r="CK50" s="191"/>
      <c r="CL50" s="113" t="str">
        <f>$AQ50</f>
        <v>Quantity</v>
      </c>
      <c r="CM50" s="113" t="str">
        <f>$AR50</f>
        <v>Units</v>
      </c>
      <c r="CN50" s="485" t="str">
        <f>CN$1</f>
        <v>R</v>
      </c>
      <c r="CO50" s="31" t="str">
        <f t="shared" ref="CO50:CQ50" si="86">CO$1</f>
        <v>1Omy</v>
      </c>
      <c r="CP50" s="32" t="str">
        <f t="shared" si="86"/>
        <v>2U</v>
      </c>
      <c r="CQ50" s="33" t="str">
        <f t="shared" si="86"/>
        <v>3Ama</v>
      </c>
      <c r="CR50" s="191"/>
      <c r="CS50" s="113" t="str">
        <f>$AQ50</f>
        <v>Quantity</v>
      </c>
      <c r="CT50" s="113" t="str">
        <f>$AR50</f>
        <v>Units</v>
      </c>
      <c r="CU50" s="485" t="str">
        <f>CU$1</f>
        <v>1-R/U</v>
      </c>
      <c r="CV50" s="31" t="str">
        <f t="shared" ref="CV50:CX50" si="87">CV$1</f>
        <v>1-Omy/R</v>
      </c>
      <c r="CW50" s="32" t="str">
        <f t="shared" si="87"/>
        <v>1-Omy/U</v>
      </c>
      <c r="CX50" s="33" t="str">
        <f t="shared" si="87"/>
        <v>1-ROX/U</v>
      </c>
      <c r="CY50" s="14"/>
    </row>
    <row r="51" spans="1:104">
      <c r="A51" s="83"/>
      <c r="B51" s="83"/>
      <c r="C51" s="83"/>
      <c r="D51" s="83"/>
      <c r="E51" s="14"/>
      <c r="F51" s="14"/>
      <c r="G51" s="83"/>
      <c r="H51" s="19"/>
      <c r="I51" s="19"/>
      <c r="J51" s="19"/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19"/>
      <c r="X51" s="19"/>
      <c r="Y51" s="19"/>
      <c r="Z51" s="116"/>
      <c r="AA51" s="271" t="s">
        <v>48</v>
      </c>
      <c r="AB51" s="257"/>
      <c r="AC51" s="254"/>
      <c r="AD51" s="158" t="s">
        <v>49</v>
      </c>
      <c r="AE51" s="117"/>
      <c r="AF51" s="255"/>
      <c r="AG51" s="105"/>
      <c r="AH51" s="106"/>
      <c r="AI51" s="17"/>
      <c r="AJ51" s="8"/>
      <c r="AK51" s="8"/>
      <c r="AL51" s="8"/>
      <c r="AM51" s="8"/>
      <c r="AP51" s="455" t="str">
        <f>E42</f>
        <v/>
      </c>
      <c r="AQ51" s="488" t="s">
        <v>5</v>
      </c>
      <c r="AR51" s="37" t="s">
        <v>4</v>
      </c>
      <c r="AS51" s="21" t="str">
        <f>IF(ISNUMBER(AJ51),AJ51-($G43*AJ50+$G42),"")</f>
        <v/>
      </c>
      <c r="AT51" s="21" t="str">
        <f>IF(ISNUMBER(AK51),AK51-($G43*AK50+$G42),"")</f>
        <v/>
      </c>
      <c r="AU51" s="21" t="str">
        <f>IF(ISNUMBER(AL51),AL51-($G43*AL50+$G42),"")</f>
        <v/>
      </c>
      <c r="AV51" s="21" t="str">
        <f>IF(ISNUMBER(AM51),AM51-($G43*AM50+$G42),"")</f>
        <v/>
      </c>
      <c r="AW51" s="107">
        <f>$AH50</f>
        <v>0</v>
      </c>
      <c r="AX51" s="107">
        <f>$AI50</f>
        <v>0</v>
      </c>
      <c r="AY51" s="73" t="str">
        <f>IF(ISNUMBER(AJ50),AJ50,"")</f>
        <v/>
      </c>
      <c r="AZ51" s="73" t="str">
        <f>IF(ISNUMBER(AK50),AK50,"")</f>
        <v/>
      </c>
      <c r="BA51" s="73" t="str">
        <f>IF(ISNUMBER(AL50),AL50,"")</f>
        <v/>
      </c>
      <c r="BB51" s="73" t="str">
        <f t="shared" ref="BB51" si="88">IF(ISNUMBER(AM50),AM50,"")</f>
        <v/>
      </c>
      <c r="BC51" s="166"/>
      <c r="BD51" s="176" t="str">
        <f>$AA44</f>
        <v>•</v>
      </c>
      <c r="BE51" s="193">
        <f>$D42</f>
        <v>0</v>
      </c>
      <c r="BF51" s="124">
        <f>$B43</f>
        <v>0</v>
      </c>
      <c r="BG51" s="194" t="str">
        <f>$E42</f>
        <v/>
      </c>
      <c r="BH51" s="195"/>
      <c r="BI51" s="196" t="str">
        <f>IF(ISNUMBER($AB53),$AB53,"")</f>
        <v/>
      </c>
      <c r="BJ51" s="489" t="str">
        <f>AH2</f>
        <v>O2 flow per cells</v>
      </c>
      <c r="BK51" s="489" t="str">
        <f>AI2</f>
        <v>pmol/(s*Mill)</v>
      </c>
      <c r="BL51" s="7" t="str">
        <f>IF(ISNUMBER(AS51),AS51/AJ43,"")</f>
        <v/>
      </c>
      <c r="BM51" s="7" t="str">
        <f>IF(ISNUMBER(AT51),AT51/AK43,"")</f>
        <v/>
      </c>
      <c r="BN51" s="7" t="str">
        <f>IF(ISNUMBER(AU51),AU51/AL43,"")</f>
        <v/>
      </c>
      <c r="BO51" s="7" t="str">
        <f>IF(ISNUMBER(AV51),AV51/AM43,"")</f>
        <v/>
      </c>
      <c r="BP51" s="194" t="str">
        <f>$E42</f>
        <v/>
      </c>
      <c r="BQ51" s="6" t="s">
        <v>19</v>
      </c>
      <c r="BR51" s="6" t="s">
        <v>20</v>
      </c>
      <c r="BS51" s="5" t="str">
        <f>IF(ISNUMBER(BL51),BL51/$AQ49,"")</f>
        <v/>
      </c>
      <c r="BT51" s="5" t="str">
        <f>IF(ISNUMBER(BM51),BM51/$AQ49,"")</f>
        <v/>
      </c>
      <c r="BU51" s="5" t="str">
        <f t="shared" ref="BU51" si="89">IF(ISNUMBER(BN51),BN51/$AQ49,"")</f>
        <v/>
      </c>
      <c r="BV51" s="5" t="str">
        <f>IF(ISNUMBER(BO51),BO51/$AQ49,"")</f>
        <v/>
      </c>
      <c r="BW51" s="194" t="str">
        <f>$E42</f>
        <v/>
      </c>
      <c r="BX51" s="6" t="s">
        <v>18</v>
      </c>
      <c r="BY51" s="6" t="s">
        <v>21</v>
      </c>
      <c r="BZ51" s="5" t="str">
        <f>IF(ISNUMBER(BN51),1-BL51/BN51,"")</f>
        <v/>
      </c>
      <c r="CA51" s="5" t="str">
        <f>IF(ISNUMBER(BM51),1-BM51/BL51,"")</f>
        <v/>
      </c>
      <c r="CB51" s="5" t="str">
        <f>IF(ISNUMBER(BM51),1-BM51/BN51,"")</f>
        <v/>
      </c>
      <c r="CC51" s="5" t="str">
        <f>IF(ISNUMBER(BN51),1-BO51/BN51,"")</f>
        <v/>
      </c>
      <c r="CD51" s="194" t="str">
        <f>$E42</f>
        <v/>
      </c>
      <c r="CE51" s="489" t="str">
        <f>AH3</f>
        <v>O2 flow per cells (mt: ROX-corr.)</v>
      </c>
      <c r="CF51" s="489" t="str">
        <f>AI2</f>
        <v>pmol/(s*Mill)</v>
      </c>
      <c r="CG51" s="7" t="str">
        <f>IF(ISNUMBER(BL51),BL51-$AR49,"")</f>
        <v/>
      </c>
      <c r="CH51" s="7" t="str">
        <f>IF(ISNUMBER(BM51),BM51-$AR49,"")</f>
        <v/>
      </c>
      <c r="CI51" s="7" t="str">
        <f>IF(ISNUMBER(BN51),BN51-$AR49,"")</f>
        <v/>
      </c>
      <c r="CJ51" s="7" t="str">
        <f>IF(ISNUMBER(BO51),BO51-$AR49,"")</f>
        <v/>
      </c>
      <c r="CK51" s="194" t="str">
        <f>$E42</f>
        <v/>
      </c>
      <c r="CL51" s="6" t="s">
        <v>3</v>
      </c>
      <c r="CM51" s="6" t="s">
        <v>1</v>
      </c>
      <c r="CN51" s="5" t="str">
        <f>IF(ISNUMBER(CG51),CG51/($AQ49-$AR49),"")</f>
        <v/>
      </c>
      <c r="CO51" s="5" t="str">
        <f>IF(ISNUMBER(CH51),CH51/($AQ49-$AR49),"")</f>
        <v/>
      </c>
      <c r="CP51" s="5" t="str">
        <f>IF(ISNUMBER(CI51),CI51/($AQ49-$AR49),"")</f>
        <v/>
      </c>
      <c r="CQ51" s="5" t="str">
        <f>IF(ISNUMBER(CJ51),CJ51/($AQ49-$AR49),"")</f>
        <v/>
      </c>
      <c r="CR51" s="194" t="str">
        <f>$E42</f>
        <v/>
      </c>
      <c r="CS51" s="6" t="s">
        <v>2</v>
      </c>
      <c r="CT51" s="6" t="s">
        <v>1</v>
      </c>
      <c r="CU51" s="5" t="str">
        <f>IF(ISNUMBER(CI51),1-CG51/CI51,"")</f>
        <v/>
      </c>
      <c r="CV51" s="5" t="str">
        <f>IF(ISNUMBER(CH51),1-CH51/CG51,"")</f>
        <v/>
      </c>
      <c r="CW51" s="5" t="str">
        <f>IF(ISNUMBER(CH51),1-CH51/CI51,"")</f>
        <v/>
      </c>
      <c r="CX51" s="5" t="str">
        <f>IF(ISNUMBER(CI51),1-CJ51/CI51,"")</f>
        <v/>
      </c>
      <c r="CY51" s="14"/>
    </row>
    <row r="52" spans="1:104">
      <c r="A52" s="83"/>
      <c r="B52" s="83"/>
      <c r="C52" s="83"/>
      <c r="D52" s="83"/>
      <c r="E52" s="83"/>
      <c r="F52" s="83"/>
      <c r="G52" s="83"/>
      <c r="H52" s="19"/>
      <c r="I52" s="19"/>
      <c r="J52" s="19"/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26"/>
      <c r="AA52" s="272" t="s">
        <v>50</v>
      </c>
      <c r="AB52" s="258"/>
      <c r="AC52" s="259"/>
      <c r="AD52" s="158" t="s">
        <v>178</v>
      </c>
      <c r="AE52" s="256"/>
      <c r="AF52" s="255"/>
      <c r="AG52" s="274"/>
      <c r="AH52" s="275"/>
      <c r="AI52" s="275"/>
      <c r="AJ52" s="276"/>
      <c r="AK52" s="276"/>
      <c r="AL52" s="276"/>
      <c r="AM52" s="276"/>
      <c r="AN52" s="2"/>
      <c r="AO52" s="11"/>
      <c r="AP52" s="74"/>
      <c r="AQ52" s="75"/>
      <c r="AR52" s="75"/>
      <c r="AS52" s="3"/>
      <c r="AT52" s="3"/>
      <c r="AU52" s="3"/>
      <c r="AV52" s="3"/>
      <c r="AW52" s="4"/>
      <c r="AX52" s="4"/>
      <c r="AY52" s="2"/>
      <c r="AZ52" s="2"/>
      <c r="BA52" s="2"/>
      <c r="BB52" s="2"/>
      <c r="BC52" s="76"/>
      <c r="BD52" s="4"/>
      <c r="BE52" s="4"/>
      <c r="BF52" s="75"/>
      <c r="BG52" s="77"/>
      <c r="BH52" s="77"/>
      <c r="BI52" s="2"/>
      <c r="BJ52" s="4"/>
      <c r="BK52" s="4"/>
      <c r="BL52" s="3"/>
      <c r="BM52" s="3"/>
      <c r="BN52" s="3"/>
      <c r="BO52" s="3"/>
      <c r="BP52" s="14"/>
      <c r="BQ52" s="4"/>
      <c r="BR52" s="4"/>
      <c r="BS52" s="2"/>
      <c r="BT52" s="2"/>
      <c r="BU52" s="2"/>
      <c r="BV52" s="2"/>
      <c r="BW52" s="14"/>
      <c r="BX52" s="4"/>
      <c r="BY52" s="4"/>
      <c r="BZ52" s="2"/>
      <c r="CA52" s="2"/>
      <c r="CB52" s="2"/>
      <c r="CC52" s="2"/>
      <c r="CD52" s="13"/>
      <c r="CE52" s="4"/>
      <c r="CF52" s="4"/>
      <c r="CG52" s="3"/>
      <c r="CH52" s="3"/>
      <c r="CI52" s="3"/>
      <c r="CJ52" s="3"/>
      <c r="CK52" s="14"/>
      <c r="CL52" s="4"/>
      <c r="CM52" s="4"/>
      <c r="CN52" s="2"/>
      <c r="CO52" s="2"/>
      <c r="CP52" s="2"/>
      <c r="CQ52" s="2"/>
      <c r="CR52" s="14"/>
      <c r="CS52" s="4"/>
      <c r="CT52" s="4"/>
      <c r="CU52" s="2"/>
      <c r="CV52" s="2"/>
      <c r="CW52" s="2"/>
      <c r="CX52" s="2"/>
      <c r="CY52" s="14"/>
    </row>
    <row r="53" spans="1:104">
      <c r="A53" s="83"/>
      <c r="B53" s="83"/>
      <c r="C53" s="83"/>
      <c r="D53" s="83"/>
      <c r="E53" s="83"/>
      <c r="F53" s="83"/>
      <c r="G53" s="83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26"/>
      <c r="AA53" s="271" t="s">
        <v>51</v>
      </c>
      <c r="AB53" s="260"/>
      <c r="AC53" s="261"/>
      <c r="AD53" s="262" t="s">
        <v>52</v>
      </c>
      <c r="AE53" s="263">
        <v>-2</v>
      </c>
      <c r="AF53" s="255"/>
      <c r="AG53" s="274"/>
      <c r="AH53" s="274"/>
      <c r="AI53" s="274"/>
      <c r="AJ53" s="145"/>
      <c r="AK53" s="145"/>
      <c r="AL53" s="145"/>
      <c r="AM53" s="145"/>
      <c r="AN53" s="133"/>
      <c r="AO53" s="181"/>
      <c r="AP53" s="74"/>
      <c r="AQ53" s="142"/>
      <c r="AR53" s="142"/>
      <c r="AS53" s="135"/>
      <c r="AT53" s="135"/>
      <c r="AU53" s="135"/>
      <c r="AV53" s="135"/>
      <c r="AW53" s="127"/>
      <c r="AX53" s="127"/>
      <c r="AY53" s="133"/>
      <c r="AZ53" s="133"/>
      <c r="BA53" s="133"/>
      <c r="BB53" s="133"/>
      <c r="BC53" s="166"/>
      <c r="BD53" s="127"/>
      <c r="BE53" s="127"/>
      <c r="BF53" s="142"/>
      <c r="BG53" s="183"/>
      <c r="BH53" s="183"/>
      <c r="BI53" s="133"/>
      <c r="BJ53" s="127"/>
      <c r="BK53" s="127"/>
      <c r="BL53" s="135"/>
      <c r="BM53" s="135"/>
      <c r="BN53" s="135"/>
      <c r="BO53" s="135"/>
      <c r="BP53" s="14"/>
      <c r="BQ53" s="127"/>
      <c r="BR53" s="127"/>
      <c r="BS53" s="133"/>
      <c r="BT53" s="133"/>
      <c r="BU53" s="133"/>
      <c r="BV53" s="133"/>
      <c r="BW53" s="14"/>
      <c r="BX53" s="127"/>
      <c r="BY53" s="127"/>
      <c r="BZ53" s="133"/>
      <c r="CA53" s="133"/>
      <c r="CB53" s="133"/>
      <c r="CC53" s="133"/>
      <c r="CD53" s="13"/>
      <c r="CE53" s="127"/>
      <c r="CF53" s="127"/>
      <c r="CG53" s="135"/>
      <c r="CH53" s="135"/>
      <c r="CI53" s="135"/>
      <c r="CJ53" s="135"/>
      <c r="CK53" s="14"/>
      <c r="CL53" s="127"/>
      <c r="CM53" s="127"/>
      <c r="CN53" s="133"/>
      <c r="CO53" s="133"/>
      <c r="CP53" s="133"/>
      <c r="CQ53" s="133"/>
      <c r="CR53" s="14"/>
      <c r="CS53" s="127"/>
      <c r="CT53" s="127"/>
      <c r="CU53" s="133"/>
      <c r="CV53" s="133"/>
      <c r="CW53" s="133"/>
      <c r="CX53" s="133"/>
      <c r="CY53" s="14"/>
    </row>
    <row r="54" spans="1:104" ht="13.5" thickBot="1">
      <c r="A54" s="83"/>
      <c r="B54" s="83"/>
      <c r="C54" s="83"/>
      <c r="D54" s="83"/>
      <c r="E54" s="83"/>
      <c r="F54" s="83"/>
      <c r="G54" s="83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26"/>
      <c r="AA54" s="273" t="s">
        <v>53</v>
      </c>
      <c r="AB54" s="264">
        <v>2</v>
      </c>
      <c r="AC54" s="265" t="s">
        <v>54</v>
      </c>
      <c r="AD54" s="266" t="s">
        <v>55</v>
      </c>
      <c r="AE54" s="267">
        <v>2.5000000000000001E-2</v>
      </c>
      <c r="AF54" s="268"/>
      <c r="AG54" s="274"/>
      <c r="AH54" s="274"/>
      <c r="AI54" s="274"/>
      <c r="AJ54" s="145"/>
      <c r="AK54" s="145"/>
      <c r="AL54" s="145"/>
      <c r="AM54" s="145"/>
      <c r="AN54" s="133"/>
      <c r="AO54" s="181"/>
      <c r="AP54" s="74"/>
      <c r="AQ54" s="142"/>
      <c r="AR54" s="142"/>
      <c r="AS54" s="135"/>
      <c r="AT54" s="135"/>
      <c r="AU54" s="135"/>
      <c r="AV54" s="135"/>
      <c r="AW54" s="127"/>
      <c r="AX54" s="127"/>
      <c r="AY54" s="133"/>
      <c r="AZ54" s="133"/>
      <c r="BA54" s="133"/>
      <c r="BB54" s="133"/>
      <c r="BC54" s="166"/>
      <c r="BD54" s="127"/>
      <c r="BE54" s="127"/>
      <c r="BF54" s="142"/>
      <c r="BG54" s="183"/>
      <c r="BH54" s="183"/>
      <c r="BI54" s="133"/>
      <c r="BJ54" s="127"/>
      <c r="BK54" s="127"/>
      <c r="BL54" s="135"/>
      <c r="BM54" s="135"/>
      <c r="BN54" s="135"/>
      <c r="BO54" s="135"/>
      <c r="BP54" s="14"/>
      <c r="BQ54" s="127"/>
      <c r="BR54" s="127"/>
      <c r="BS54" s="133"/>
      <c r="BT54" s="133"/>
      <c r="BU54" s="133"/>
      <c r="BV54" s="133"/>
      <c r="BW54" s="14"/>
      <c r="BX54" s="127"/>
      <c r="BY54" s="127"/>
      <c r="BZ54" s="133"/>
      <c r="CA54" s="133"/>
      <c r="CB54" s="133"/>
      <c r="CC54" s="133"/>
      <c r="CD54" s="13"/>
      <c r="CE54" s="127"/>
      <c r="CF54" s="127"/>
      <c r="CG54" s="135"/>
      <c r="CH54" s="135"/>
      <c r="CI54" s="135"/>
      <c r="CJ54" s="135"/>
      <c r="CK54" s="14"/>
      <c r="CL54" s="127"/>
      <c r="CM54" s="127"/>
      <c r="CN54" s="133"/>
      <c r="CO54" s="133"/>
      <c r="CP54" s="133"/>
      <c r="CQ54" s="133"/>
      <c r="CR54" s="14"/>
      <c r="CS54" s="127"/>
      <c r="CT54" s="127"/>
      <c r="CU54" s="133"/>
      <c r="CV54" s="133"/>
      <c r="CW54" s="133"/>
      <c r="CX54" s="133"/>
      <c r="CY54" s="14"/>
    </row>
    <row r="55" spans="1:104">
      <c r="A55" s="83"/>
      <c r="B55" s="83"/>
      <c r="C55" s="83"/>
      <c r="D55" s="83"/>
      <c r="E55" s="83"/>
      <c r="F55" s="83"/>
      <c r="G55" s="83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26"/>
      <c r="AH55" s="127"/>
      <c r="AI55" s="127"/>
      <c r="AJ55" s="135"/>
      <c r="AK55" s="135"/>
      <c r="AL55" s="135"/>
      <c r="AM55" s="135"/>
      <c r="AN55" s="133"/>
      <c r="AO55" s="181"/>
      <c r="AP55" s="74"/>
      <c r="AQ55" s="142"/>
      <c r="AR55" s="142"/>
      <c r="AS55" s="135"/>
      <c r="AT55" s="135"/>
      <c r="AU55" s="135"/>
      <c r="AV55" s="135"/>
      <c r="AW55" s="127"/>
      <c r="AX55" s="127"/>
      <c r="AY55" s="133"/>
      <c r="AZ55" s="133"/>
      <c r="BA55" s="133"/>
      <c r="BB55" s="133"/>
      <c r="BC55" s="166"/>
      <c r="BD55" s="127"/>
      <c r="BE55" s="127"/>
      <c r="BF55" s="142"/>
      <c r="BG55" s="183"/>
      <c r="BH55" s="183"/>
      <c r="BI55" s="133"/>
      <c r="BJ55" s="127"/>
      <c r="BK55" s="127"/>
      <c r="BL55" s="135"/>
      <c r="BM55" s="135"/>
      <c r="BN55" s="135"/>
      <c r="BO55" s="135"/>
      <c r="BP55" s="14"/>
      <c r="BQ55" s="127"/>
      <c r="BV55" s="133"/>
      <c r="BW55" s="14"/>
      <c r="BX55" s="127"/>
      <c r="BY55" s="127"/>
      <c r="BZ55" s="133"/>
      <c r="CA55" s="133"/>
      <c r="CB55" s="133"/>
      <c r="CC55" s="133"/>
      <c r="CD55" s="13"/>
      <c r="CE55" s="127"/>
      <c r="CF55" s="127"/>
      <c r="CG55" s="135"/>
      <c r="CH55" s="135"/>
      <c r="CI55" s="135"/>
      <c r="CJ55" s="135"/>
      <c r="CK55" s="14"/>
      <c r="CL55" s="127"/>
      <c r="CM55" s="127"/>
      <c r="CN55" s="133"/>
      <c r="CO55" s="133"/>
      <c r="CP55" s="133"/>
      <c r="CQ55" s="133"/>
      <c r="CR55" s="14"/>
      <c r="CS55" s="127"/>
      <c r="CT55" s="127"/>
      <c r="CU55" s="133"/>
      <c r="CV55" s="133"/>
      <c r="CW55" s="133"/>
      <c r="CX55" s="133"/>
      <c r="CY55" s="14"/>
    </row>
    <row r="56" spans="1:104">
      <c r="A56" s="83"/>
      <c r="B56" s="83"/>
      <c r="C56" s="83"/>
      <c r="D56" s="83"/>
      <c r="E56" s="83"/>
      <c r="F56" s="83"/>
      <c r="G56" s="83"/>
      <c r="H56" s="14"/>
      <c r="I56" s="14"/>
      <c r="J56" s="14"/>
      <c r="K56" s="14"/>
      <c r="L56" s="14"/>
      <c r="M56" s="14"/>
      <c r="N56" s="14"/>
      <c r="O56" s="14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26"/>
      <c r="AH56" s="127"/>
      <c r="AI56" s="127"/>
      <c r="AJ56" s="135"/>
      <c r="AK56" s="135"/>
      <c r="AL56" s="135"/>
      <c r="AM56" s="135"/>
      <c r="AN56" s="133"/>
      <c r="AO56" s="181"/>
      <c r="AP56" s="74"/>
      <c r="AQ56" s="142"/>
      <c r="AR56" s="142"/>
      <c r="AS56" s="135"/>
      <c r="AT56" s="135"/>
      <c r="AU56" s="135"/>
      <c r="AV56" s="135"/>
      <c r="AW56" s="127"/>
      <c r="AX56" s="127"/>
      <c r="AY56" s="133"/>
      <c r="AZ56" s="133"/>
      <c r="BA56" s="133"/>
      <c r="BB56" s="133"/>
      <c r="BC56" s="166"/>
      <c r="BD56" s="127"/>
      <c r="BE56" s="127"/>
      <c r="BF56" s="142"/>
      <c r="BG56" s="183"/>
      <c r="BH56" s="183"/>
      <c r="BI56" s="133"/>
      <c r="BJ56" s="127"/>
      <c r="BK56" s="127"/>
      <c r="BL56" s="135"/>
      <c r="BM56" s="135"/>
      <c r="BN56" s="135"/>
      <c r="BO56" s="135"/>
      <c r="BP56" s="14"/>
      <c r="BQ56" s="127"/>
      <c r="BV56" s="133"/>
      <c r="BW56" s="14"/>
      <c r="BX56" s="127"/>
      <c r="BY56" s="127"/>
      <c r="BZ56" s="133"/>
      <c r="CA56" s="133"/>
      <c r="CB56" s="133"/>
      <c r="CC56" s="133"/>
      <c r="CD56" s="13"/>
      <c r="CE56" s="127"/>
      <c r="CF56" s="127"/>
      <c r="CG56" s="135"/>
      <c r="CH56" s="135"/>
      <c r="CI56" s="135"/>
      <c r="CJ56" s="135"/>
      <c r="CK56" s="14"/>
      <c r="CL56" s="127"/>
      <c r="CM56" s="127"/>
      <c r="CN56" s="133"/>
      <c r="CO56" s="133"/>
      <c r="CP56" s="133"/>
      <c r="CQ56" s="133"/>
      <c r="CR56" s="14"/>
      <c r="CS56" s="127"/>
      <c r="CT56" s="127"/>
      <c r="CU56" s="133"/>
      <c r="CV56" s="133"/>
      <c r="CW56" s="133"/>
      <c r="CX56" s="133"/>
      <c r="CY56" s="14"/>
    </row>
    <row r="57" spans="1:104">
      <c r="A57" s="83"/>
      <c r="B57" s="83"/>
      <c r="C57" s="83"/>
      <c r="D57" s="83"/>
      <c r="E57" s="83"/>
      <c r="F57" s="83"/>
      <c r="G57" s="83"/>
      <c r="H57" s="14"/>
      <c r="I57" s="14"/>
      <c r="J57" s="14"/>
      <c r="K57" s="14"/>
      <c r="L57" s="14"/>
      <c r="M57" s="14"/>
      <c r="N57" s="14"/>
      <c r="O57" s="14"/>
      <c r="P57" s="14"/>
      <c r="Q57" s="14"/>
      <c r="R57" s="14"/>
      <c r="S57" s="14"/>
      <c r="T57" s="14"/>
      <c r="U57" s="14"/>
      <c r="V57" s="14"/>
      <c r="W57" s="14"/>
      <c r="X57" s="14"/>
      <c r="Y57" s="14"/>
      <c r="AH57" s="127"/>
      <c r="AI57" s="127"/>
      <c r="AJ57" s="135"/>
      <c r="AK57" s="135"/>
      <c r="AL57" s="135"/>
      <c r="AM57" s="135"/>
      <c r="AN57" s="133"/>
      <c r="AO57" s="181"/>
      <c r="AP57" s="74"/>
      <c r="AQ57" s="142"/>
      <c r="AR57" s="142"/>
      <c r="AS57" s="135"/>
      <c r="AT57" s="135"/>
      <c r="AU57" s="135"/>
      <c r="AV57" s="135"/>
      <c r="AW57" s="127"/>
      <c r="AX57" s="127"/>
      <c r="AY57" s="133"/>
      <c r="AZ57" s="133"/>
      <c r="BA57" s="133"/>
      <c r="BB57" s="133"/>
      <c r="BC57" s="166"/>
      <c r="BD57" s="127"/>
      <c r="BE57" s="127"/>
      <c r="BF57" s="142"/>
      <c r="BG57" s="183"/>
      <c r="BH57" s="183"/>
      <c r="BI57" s="133"/>
      <c r="BJ57" s="127"/>
      <c r="BK57" s="127"/>
      <c r="BL57" s="135"/>
      <c r="BM57" s="135"/>
      <c r="BN57" s="135"/>
      <c r="BO57" s="135"/>
      <c r="BP57" s="14"/>
      <c r="BQ57" s="127"/>
      <c r="BV57" s="133"/>
      <c r="BW57" s="14"/>
      <c r="BX57" s="127"/>
      <c r="BY57" s="127"/>
      <c r="BZ57" s="133"/>
      <c r="CA57" s="133"/>
      <c r="CB57" s="133"/>
      <c r="CC57" s="133"/>
      <c r="CD57" s="13"/>
      <c r="CE57" s="127"/>
      <c r="CF57" s="127"/>
      <c r="CG57" s="135"/>
      <c r="CH57" s="135"/>
      <c r="CI57" s="135"/>
      <c r="CJ57" s="135"/>
      <c r="CK57" s="14"/>
      <c r="CL57" s="127"/>
      <c r="CM57" s="127"/>
      <c r="CN57" s="133"/>
      <c r="CO57" s="133"/>
      <c r="CP57" s="133"/>
      <c r="CQ57" s="133"/>
      <c r="CR57" s="14"/>
      <c r="CS57" s="127"/>
      <c r="CT57" s="127"/>
      <c r="CU57" s="133"/>
      <c r="CV57" s="133"/>
      <c r="CW57" s="133"/>
      <c r="CX57" s="133"/>
      <c r="CY57" s="14"/>
    </row>
    <row r="58" spans="1:104">
      <c r="A58" s="184"/>
      <c r="B58" s="133"/>
      <c r="H58" s="14"/>
      <c r="I58" s="14"/>
      <c r="J58" s="14"/>
      <c r="K58" s="14"/>
      <c r="L58" s="14"/>
      <c r="M58" s="14"/>
      <c r="N58" s="14"/>
      <c r="O58" s="14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26"/>
      <c r="AH58" s="127"/>
      <c r="AI58" s="127"/>
      <c r="AJ58" s="135"/>
      <c r="AK58" s="135"/>
      <c r="AL58" s="135"/>
      <c r="AM58" s="135"/>
      <c r="AN58" s="133"/>
      <c r="AO58" s="181"/>
      <c r="AP58" s="74"/>
      <c r="AQ58" s="142"/>
      <c r="AR58" s="142"/>
      <c r="AS58" s="26" t="str">
        <f>IF(ISNUMBER(AJ58),AJ58-($D51*AJ57+$E51),"")</f>
        <v/>
      </c>
      <c r="AT58" s="26" t="str">
        <f>IF(ISNUMBER(AK58),AK58-($D51*AK57+$E51),"")</f>
        <v/>
      </c>
      <c r="AU58" s="26"/>
      <c r="AV58" s="26" t="str">
        <f>IF(ISNUMBER(AM58),AM58-($D51*AM57+$E51),"")</f>
        <v/>
      </c>
      <c r="AW58" s="127"/>
      <c r="AX58" s="127"/>
      <c r="AY58" s="133"/>
      <c r="AZ58" s="133"/>
      <c r="BA58" s="133"/>
      <c r="BB58" s="133"/>
      <c r="BC58" s="166"/>
      <c r="BD58" s="127"/>
      <c r="BE58" s="127"/>
      <c r="BF58" s="142"/>
      <c r="BG58" s="183"/>
      <c r="BH58" s="183"/>
      <c r="BI58" s="133"/>
      <c r="BJ58" s="127"/>
      <c r="BK58" s="127"/>
      <c r="BL58" s="78" t="str">
        <f>IF(ISNUMBER(AS58),AS58/AJ50,"")</f>
        <v/>
      </c>
      <c r="BM58" s="78" t="str">
        <f>IF(ISNUMBER(AT58),AT58/AK50,"")</f>
        <v/>
      </c>
      <c r="BN58" s="78"/>
      <c r="BO58" s="78" t="str">
        <f>IF(ISNUMBER(AV58),AV58/AM50,"")</f>
        <v/>
      </c>
      <c r="BP58" s="117"/>
      <c r="BQ58" s="141"/>
      <c r="BV58" s="24"/>
      <c r="BW58" s="117"/>
      <c r="BX58" s="141"/>
      <c r="BY58" s="141"/>
      <c r="BZ58" s="27" t="s">
        <v>0</v>
      </c>
      <c r="CA58" s="24" t="str">
        <f>IF(ISNUMBER(BL58),1-BL58/BM58,"")</f>
        <v/>
      </c>
      <c r="CB58" s="24"/>
      <c r="CC58" s="24"/>
      <c r="CD58" s="197"/>
      <c r="CE58" s="141"/>
      <c r="CF58" s="141"/>
      <c r="CG58" s="147"/>
      <c r="CH58" s="147"/>
      <c r="CI58" s="147"/>
      <c r="CJ58" s="147"/>
      <c r="CK58" s="117"/>
      <c r="CL58" s="141"/>
      <c r="CM58" s="141"/>
      <c r="CN58" s="134"/>
      <c r="CO58" s="134"/>
      <c r="CP58" s="134"/>
      <c r="CQ58" s="134"/>
      <c r="CR58" s="117"/>
      <c r="CS58" s="141"/>
      <c r="CT58" s="141"/>
      <c r="CU58" s="134"/>
      <c r="CV58" s="134"/>
      <c r="CW58" s="134"/>
      <c r="CX58" s="134"/>
      <c r="CY58" s="117"/>
    </row>
    <row r="59" spans="1:104">
      <c r="A59" s="184"/>
      <c r="B59" s="133"/>
      <c r="H59" s="14"/>
      <c r="I59" s="14"/>
      <c r="J59" s="14"/>
      <c r="K59" s="14"/>
      <c r="L59" s="14"/>
      <c r="M59" s="14"/>
      <c r="N59" s="14"/>
      <c r="O59" s="14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26"/>
      <c r="AH59" s="127"/>
      <c r="AI59" s="127"/>
      <c r="AJ59" s="135"/>
      <c r="AK59" s="135"/>
      <c r="AL59" s="135"/>
      <c r="AM59" s="135"/>
      <c r="AN59" s="133"/>
      <c r="AO59" s="181"/>
      <c r="AP59" s="74"/>
      <c r="AQ59" s="142"/>
      <c r="AR59" s="142"/>
      <c r="AS59" s="147"/>
      <c r="AT59" s="147"/>
      <c r="AU59" s="147"/>
      <c r="AV59" s="147"/>
      <c r="AW59" s="127"/>
      <c r="AX59" s="127"/>
      <c r="AY59" s="133"/>
      <c r="AZ59" s="133"/>
      <c r="BA59" s="133"/>
      <c r="BB59" s="133"/>
      <c r="BC59" s="166"/>
      <c r="BD59" s="127"/>
      <c r="BE59" s="127"/>
      <c r="BF59" s="142"/>
      <c r="BG59" s="183"/>
      <c r="BH59" s="183"/>
      <c r="BI59" s="133"/>
      <c r="BJ59" s="127"/>
      <c r="BK59" s="127"/>
      <c r="BL59" s="147"/>
      <c r="BM59" s="147"/>
      <c r="BN59" s="147"/>
      <c r="BO59" s="147"/>
      <c r="BP59" s="117"/>
      <c r="BQ59" s="141"/>
      <c r="BV59" s="134"/>
      <c r="BW59" s="117"/>
      <c r="BX59" s="141"/>
      <c r="BY59" s="141"/>
      <c r="BZ59" s="134"/>
      <c r="CA59" s="134"/>
      <c r="CB59" s="134"/>
      <c r="CC59" s="134"/>
      <c r="CD59" s="197"/>
      <c r="CE59" s="141"/>
      <c r="CF59" s="141"/>
      <c r="CG59" s="147"/>
      <c r="CH59" s="147"/>
      <c r="CI59" s="147"/>
      <c r="CJ59" s="147"/>
      <c r="CK59" s="117"/>
      <c r="CL59" s="141"/>
      <c r="CM59" s="141"/>
      <c r="CN59" s="134"/>
      <c r="CO59" s="134"/>
      <c r="CP59" s="134"/>
      <c r="CQ59" s="134"/>
      <c r="CR59" s="117"/>
      <c r="CS59" s="141"/>
      <c r="CT59" s="141"/>
      <c r="CU59" s="134"/>
      <c r="CV59" s="134"/>
      <c r="CW59" s="134"/>
      <c r="CX59" s="134"/>
      <c r="CY59" s="117"/>
    </row>
    <row r="60" spans="1:104" ht="13.5" thickBot="1">
      <c r="A60" s="460" t="s">
        <v>68</v>
      </c>
      <c r="B60" s="198" t="str">
        <f>$G$22</f>
        <v>DatLab 7 Template 16-08-02</v>
      </c>
      <c r="C60" s="199"/>
      <c r="D60" s="199"/>
      <c r="E60" s="199"/>
      <c r="F60" s="199"/>
      <c r="G60" s="199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1"/>
      <c r="AA60" s="202"/>
      <c r="AB60" s="202"/>
      <c r="AC60" s="202"/>
      <c r="AD60" s="202"/>
      <c r="AE60" s="202"/>
      <c r="AF60" s="202"/>
      <c r="AG60" s="202"/>
      <c r="AH60" s="12" t="str">
        <f>$B60</f>
        <v>DatLab 7 Template 16-08-02</v>
      </c>
      <c r="AI60" s="161"/>
      <c r="AJ60" s="203"/>
      <c r="AK60" s="203"/>
      <c r="AL60" s="203"/>
      <c r="AM60" s="203"/>
      <c r="AN60" s="204"/>
      <c r="AO60" s="205"/>
      <c r="AP60" s="206"/>
      <c r="AQ60" s="79" t="str">
        <f>$B60</f>
        <v>DatLab 7 Template 16-08-02</v>
      </c>
      <c r="AR60" s="161"/>
      <c r="AS60" s="203"/>
      <c r="AT60" s="203"/>
      <c r="AU60" s="203"/>
      <c r="AV60" s="203"/>
      <c r="AW60" s="161"/>
      <c r="AX60" s="161"/>
      <c r="AY60" s="204"/>
      <c r="AZ60" s="204"/>
      <c r="BA60" s="204"/>
      <c r="BB60" s="204"/>
      <c r="BC60" s="207"/>
      <c r="BD60" s="161"/>
      <c r="BE60" s="161"/>
      <c r="BF60" s="61"/>
      <c r="BG60" s="208"/>
      <c r="BH60" s="208"/>
      <c r="BI60" s="204"/>
      <c r="BJ60" s="79" t="str">
        <f>$B60</f>
        <v>DatLab 7 Template 16-08-02</v>
      </c>
      <c r="BK60" s="161"/>
      <c r="BL60" s="203"/>
      <c r="BM60" s="203"/>
      <c r="BN60" s="203"/>
      <c r="BO60" s="203"/>
      <c r="BP60" s="209"/>
      <c r="BQ60" s="79" t="str">
        <f>$B60</f>
        <v>DatLab 7 Template 16-08-02</v>
      </c>
      <c r="BR60" s="202"/>
      <c r="BS60" s="199"/>
      <c r="BT60" s="199"/>
      <c r="BU60" s="199"/>
      <c r="BV60" s="204"/>
      <c r="BW60" s="209"/>
      <c r="BX60" s="79" t="str">
        <f>$B60</f>
        <v>DatLab 7 Template 16-08-02</v>
      </c>
      <c r="BY60" s="161"/>
      <c r="BZ60" s="204"/>
      <c r="CA60" s="204"/>
      <c r="CB60" s="204"/>
      <c r="CC60" s="204"/>
      <c r="CD60" s="210"/>
      <c r="CE60" s="79" t="str">
        <f>$B60</f>
        <v>DatLab 7 Template 16-08-02</v>
      </c>
      <c r="CF60" s="161"/>
      <c r="CG60" s="203"/>
      <c r="CH60" s="203"/>
      <c r="CI60" s="203"/>
      <c r="CJ60" s="203"/>
      <c r="CK60" s="209"/>
      <c r="CL60" s="79" t="str">
        <f>$B60</f>
        <v>DatLab 7 Template 16-08-02</v>
      </c>
      <c r="CM60" s="161"/>
      <c r="CN60" s="204"/>
      <c r="CO60" s="204"/>
      <c r="CP60" s="204"/>
      <c r="CQ60" s="204"/>
      <c r="CR60" s="209"/>
      <c r="CS60" s="79" t="str">
        <f>$B60</f>
        <v>DatLab 7 Template 16-08-02</v>
      </c>
      <c r="CT60" s="161"/>
      <c r="CU60" s="204"/>
      <c r="CV60" s="204"/>
      <c r="CW60" s="204"/>
      <c r="CX60" s="204"/>
      <c r="CY60" s="209"/>
    </row>
    <row r="61" spans="1:104">
      <c r="A61" s="331" t="s">
        <v>105</v>
      </c>
      <c r="B61" s="285" t="str">
        <f>AA64</f>
        <v>•</v>
      </c>
      <c r="C61" s="277"/>
      <c r="F61" s="55" t="s">
        <v>16</v>
      </c>
      <c r="G61" s="56">
        <f>AC65</f>
        <v>0</v>
      </c>
      <c r="H61" s="179"/>
      <c r="I61" s="179"/>
      <c r="J61" s="179"/>
      <c r="K61" s="179"/>
      <c r="L61" s="179"/>
      <c r="M61" s="179"/>
      <c r="N61" s="179"/>
      <c r="O61" s="179"/>
      <c r="P61" s="179"/>
      <c r="Q61" s="179"/>
      <c r="R61" s="179"/>
      <c r="S61" s="179"/>
      <c r="T61" s="179"/>
      <c r="U61" s="179"/>
      <c r="V61" s="179"/>
      <c r="W61" s="179"/>
      <c r="X61" s="179"/>
      <c r="Y61" s="179"/>
      <c r="Z61" s="425"/>
      <c r="AC61" s="110"/>
      <c r="AD61" s="110"/>
      <c r="AE61" s="110"/>
      <c r="AF61" s="110"/>
      <c r="AG61" s="110"/>
      <c r="AH61" s="110"/>
      <c r="AI61" s="180" t="s">
        <v>65</v>
      </c>
      <c r="AJ61" s="485" t="str">
        <f>AJ$1</f>
        <v>R</v>
      </c>
      <c r="AK61" s="31" t="str">
        <f t="shared" ref="AK61:AM61" si="90">AK$1</f>
        <v>1Omy</v>
      </c>
      <c r="AL61" s="32" t="str">
        <f t="shared" si="90"/>
        <v>2U</v>
      </c>
      <c r="AM61" s="33" t="str">
        <f t="shared" si="90"/>
        <v>3Ama</v>
      </c>
      <c r="AN61" s="133"/>
      <c r="AO61" s="181"/>
      <c r="AP61" s="74"/>
      <c r="AQ61" s="143"/>
      <c r="AR61" s="143"/>
      <c r="AS61" s="143"/>
      <c r="AT61" s="143"/>
      <c r="AU61" s="143"/>
      <c r="AV61" s="143"/>
      <c r="AW61" s="143"/>
      <c r="AX61" s="143"/>
      <c r="AY61" s="143"/>
      <c r="AZ61" s="143"/>
      <c r="BA61" s="143"/>
      <c r="BB61" s="143"/>
      <c r="BC61" s="148"/>
      <c r="BD61" s="143"/>
      <c r="BE61" s="143"/>
      <c r="BF61" s="143"/>
      <c r="BG61" s="143"/>
      <c r="BH61" s="143"/>
      <c r="BI61" s="143"/>
      <c r="BJ61" s="143"/>
      <c r="BK61" s="143"/>
      <c r="BL61" s="143"/>
      <c r="BM61" s="143"/>
      <c r="BN61" s="143"/>
      <c r="BO61" s="143"/>
      <c r="BP61" s="13"/>
      <c r="BR61" s="143"/>
      <c r="BS61" s="143"/>
      <c r="BT61" s="143"/>
      <c r="BU61" s="143"/>
      <c r="BV61" s="143"/>
      <c r="BW61" s="14"/>
      <c r="BY61" s="143"/>
      <c r="BZ61" s="143"/>
      <c r="CA61" s="143"/>
      <c r="CB61" s="143"/>
      <c r="CC61" s="143"/>
      <c r="CD61" s="13"/>
      <c r="CF61" s="143"/>
      <c r="CG61" s="143"/>
      <c r="CH61" s="143"/>
      <c r="CI61" s="143"/>
      <c r="CJ61" s="143"/>
      <c r="CK61" s="13"/>
      <c r="CM61" s="143"/>
      <c r="CN61" s="143"/>
      <c r="CO61" s="143"/>
      <c r="CP61" s="143"/>
      <c r="CQ61" s="143"/>
      <c r="CR61" s="13"/>
      <c r="CT61" s="143"/>
      <c r="CU61" s="143"/>
      <c r="CV61" s="143"/>
      <c r="CW61" s="143"/>
      <c r="CX61" s="143"/>
      <c r="CY61" s="13"/>
    </row>
    <row r="62" spans="1:104">
      <c r="A62" s="452" t="str">
        <f>E62</f>
        <v/>
      </c>
      <c r="B62" s="286" t="s">
        <v>26</v>
      </c>
      <c r="C62" s="88">
        <f>AB67</f>
        <v>0</v>
      </c>
      <c r="D62" s="88">
        <f>AB69</f>
        <v>0</v>
      </c>
      <c r="E62" s="278" t="str">
        <f>IF(ISNUMBER(AB70),AB70+0.01*AB71,"")</f>
        <v/>
      </c>
      <c r="F62" s="279" t="s">
        <v>10</v>
      </c>
      <c r="G62" s="98">
        <f>AE73</f>
        <v>-2</v>
      </c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240" t="str">
        <f>$E62</f>
        <v/>
      </c>
      <c r="AA62" s="176"/>
      <c r="AB62" s="176"/>
      <c r="AC62" s="176"/>
      <c r="AD62" s="176"/>
      <c r="AE62" s="176"/>
      <c r="AF62" s="176"/>
      <c r="AG62" s="176"/>
      <c r="AH62" s="57" t="s">
        <v>215</v>
      </c>
      <c r="AI62" s="58" t="s">
        <v>12</v>
      </c>
      <c r="AJ62" s="182">
        <f>AJ66</f>
        <v>0</v>
      </c>
      <c r="AK62" s="182">
        <f t="shared" ref="AK62:AM62" si="91">AK66</f>
        <v>0</v>
      </c>
      <c r="AL62" s="182">
        <f t="shared" si="91"/>
        <v>0</v>
      </c>
      <c r="AM62" s="182">
        <f t="shared" si="91"/>
        <v>0</v>
      </c>
      <c r="AN62" s="133"/>
      <c r="AO62" s="181"/>
      <c r="AP62" s="74"/>
      <c r="AQ62" s="142"/>
      <c r="AR62" s="142"/>
      <c r="AS62" s="135"/>
      <c r="AT62" s="135"/>
      <c r="AU62" s="135"/>
      <c r="AV62" s="135"/>
      <c r="AW62" s="127"/>
      <c r="AX62" s="127"/>
      <c r="AY62" s="133"/>
      <c r="AZ62" s="133"/>
      <c r="BA62" s="133"/>
      <c r="BB62" s="133"/>
      <c r="BC62" s="166"/>
      <c r="BD62" s="127"/>
      <c r="BE62" s="127"/>
      <c r="BF62" s="142"/>
      <c r="BG62" s="183"/>
      <c r="BH62" s="183"/>
      <c r="BI62" s="133"/>
      <c r="BJ62" s="127"/>
      <c r="BK62" s="127"/>
      <c r="BL62" s="135"/>
      <c r="BM62" s="135"/>
      <c r="BN62" s="135"/>
      <c r="BO62" s="135"/>
      <c r="BP62" s="14"/>
      <c r="BQ62" s="127"/>
      <c r="BR62" s="127"/>
      <c r="BS62" s="133"/>
      <c r="BT62" s="133"/>
      <c r="BU62" s="133"/>
      <c r="BV62" s="133"/>
      <c r="BW62" s="14"/>
      <c r="BX62" s="127"/>
      <c r="BY62" s="127"/>
      <c r="BZ62" s="133"/>
      <c r="CA62" s="133"/>
      <c r="CB62" s="133"/>
      <c r="CC62" s="133"/>
      <c r="CD62" s="13"/>
      <c r="CE62" s="127"/>
      <c r="CF62" s="127"/>
      <c r="CG62" s="135"/>
      <c r="CH62" s="135"/>
      <c r="CI62" s="135"/>
      <c r="CJ62" s="135"/>
      <c r="CK62" s="14"/>
      <c r="CL62" s="127"/>
      <c r="CM62" s="127"/>
      <c r="CN62" s="133"/>
      <c r="CO62" s="133"/>
      <c r="CP62" s="133"/>
      <c r="CQ62" s="133"/>
      <c r="CR62" s="14"/>
      <c r="CS62" s="127"/>
      <c r="CT62" s="127"/>
      <c r="CU62" s="133"/>
      <c r="CV62" s="133"/>
      <c r="CW62" s="133"/>
      <c r="CX62" s="133"/>
      <c r="CY62" s="14"/>
    </row>
    <row r="63" spans="1:104" ht="13.5" thickBot="1">
      <c r="A63" s="457" t="s">
        <v>85</v>
      </c>
      <c r="B63" s="280">
        <f>AB68</f>
        <v>0</v>
      </c>
      <c r="C63" s="281" t="s">
        <v>35</v>
      </c>
      <c r="D63" s="281" t="s">
        <v>181</v>
      </c>
      <c r="E63" s="22">
        <f>E64/G64</f>
        <v>0</v>
      </c>
      <c r="F63" s="279" t="s">
        <v>11</v>
      </c>
      <c r="G63" s="99">
        <f>AE74</f>
        <v>2.5000000000000001E-2</v>
      </c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463" t="s">
        <v>80</v>
      </c>
      <c r="AA63" s="133" t="s">
        <v>83</v>
      </c>
      <c r="AB63" s="51"/>
      <c r="AC63" s="110" t="str">
        <f>$G$3</f>
        <v>DatLab 7</v>
      </c>
      <c r="AD63" s="51"/>
      <c r="AE63" s="51"/>
      <c r="AF63" s="96"/>
      <c r="AG63" s="51"/>
      <c r="AH63" s="59" t="s">
        <v>8</v>
      </c>
      <c r="AI63" s="59" t="s">
        <v>183</v>
      </c>
      <c r="AJ63" s="60">
        <f>$E63-($E63*AJ62/1000)/2</f>
        <v>0</v>
      </c>
      <c r="AK63" s="60">
        <f>$E63-($E63*(SUM(AJ62:AK62))/1000)/2</f>
        <v>0</v>
      </c>
      <c r="AL63" s="60">
        <f>$E63-($E63*(SUM(AJ62:AL62))/1000)/2</f>
        <v>0</v>
      </c>
      <c r="AM63" s="60">
        <f>$E63-($E63*(SUM(AJ62:AM62))/1000)/2</f>
        <v>0</v>
      </c>
      <c r="AN63" s="133"/>
      <c r="AO63" s="181"/>
      <c r="AP63" s="74"/>
      <c r="AQ63" s="142"/>
      <c r="AR63" s="142"/>
      <c r="AS63" s="135"/>
      <c r="AT63" s="135"/>
      <c r="AU63" s="135"/>
      <c r="AV63" s="135"/>
      <c r="AW63" s="127"/>
      <c r="AX63" s="127"/>
      <c r="AY63" s="133"/>
      <c r="AZ63" s="133"/>
      <c r="BA63" s="133"/>
      <c r="BB63" s="133"/>
      <c r="BC63" s="166"/>
      <c r="BD63" s="127"/>
      <c r="BE63" s="127"/>
      <c r="BF63" s="142"/>
      <c r="BG63" s="183"/>
      <c r="BH63" s="183"/>
      <c r="BI63" s="133"/>
      <c r="BJ63" s="127"/>
      <c r="BK63" s="127"/>
      <c r="BL63" s="135"/>
      <c r="BM63" s="135"/>
      <c r="BN63" s="135"/>
      <c r="BO63" s="135"/>
      <c r="BP63" s="14"/>
      <c r="BQ63" s="127"/>
      <c r="BR63" s="127"/>
      <c r="BS63" s="133"/>
      <c r="BT63" s="133"/>
      <c r="BU63" s="133"/>
      <c r="BV63" s="133"/>
      <c r="BW63" s="14"/>
      <c r="BX63" s="127"/>
      <c r="BY63" s="127"/>
      <c r="BZ63" s="133"/>
      <c r="CA63" s="133"/>
      <c r="CB63" s="133"/>
      <c r="CC63" s="133"/>
      <c r="CD63" s="13"/>
      <c r="CE63" s="127"/>
      <c r="CF63" s="127"/>
      <c r="CG63" s="135"/>
      <c r="CH63" s="135"/>
      <c r="CI63" s="135"/>
      <c r="CJ63" s="135"/>
      <c r="CK63" s="14"/>
      <c r="CL63" s="127"/>
      <c r="CM63" s="127"/>
      <c r="CN63" s="133"/>
      <c r="CO63" s="133"/>
      <c r="CP63" s="133"/>
      <c r="CQ63" s="133"/>
      <c r="CR63" s="14"/>
      <c r="CS63" s="127"/>
      <c r="CT63" s="127"/>
      <c r="CU63" s="133"/>
      <c r="CV63" s="133"/>
      <c r="CW63" s="133"/>
      <c r="CX63" s="133"/>
      <c r="CY63" s="14"/>
      <c r="CZ63" s="10" t="s">
        <v>9</v>
      </c>
    </row>
    <row r="64" spans="1:104" ht="14.25" thickTop="1" thickBot="1">
      <c r="A64" s="184"/>
      <c r="B64" s="282">
        <f>AB66</f>
        <v>0</v>
      </c>
      <c r="C64" s="283" t="s">
        <v>7</v>
      </c>
      <c r="D64" s="283" t="s">
        <v>182</v>
      </c>
      <c r="E64" s="100">
        <f>AB73</f>
        <v>0</v>
      </c>
      <c r="F64" s="284" t="s">
        <v>36</v>
      </c>
      <c r="G64" s="62">
        <f>AB74</f>
        <v>2</v>
      </c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241" t="s">
        <v>33</v>
      </c>
      <c r="AA64" s="211" t="s">
        <v>177</v>
      </c>
      <c r="AB64" s="242"/>
      <c r="AC64" s="242"/>
      <c r="AD64" s="242"/>
      <c r="AE64" s="242"/>
      <c r="AF64" s="243"/>
      <c r="AG64" s="117"/>
      <c r="AH64" s="117"/>
      <c r="AI64" s="117"/>
      <c r="AJ64" s="117"/>
      <c r="AK64" s="117"/>
      <c r="AL64" s="117"/>
      <c r="AM64" s="117"/>
      <c r="AP64" s="74"/>
      <c r="AS64" s="135"/>
      <c r="AT64" s="135"/>
      <c r="AU64" s="135"/>
      <c r="AV64" s="135"/>
      <c r="BC64" s="166"/>
      <c r="BD64" s="127"/>
      <c r="BE64" s="127"/>
      <c r="BF64" s="142"/>
      <c r="BG64" s="183"/>
      <c r="BH64" s="183"/>
      <c r="BI64" s="133"/>
      <c r="BJ64" s="127"/>
      <c r="BK64" s="127"/>
      <c r="BL64" s="135"/>
      <c r="BM64" s="135"/>
      <c r="BN64" s="135"/>
      <c r="BO64" s="135"/>
      <c r="BP64" s="14"/>
      <c r="BQ64" s="127"/>
      <c r="BR64" s="127"/>
      <c r="BS64" s="133"/>
      <c r="BT64" s="133"/>
      <c r="BU64" s="133"/>
      <c r="BV64" s="133"/>
      <c r="BW64" s="14"/>
      <c r="BX64" s="127"/>
      <c r="BY64" s="127"/>
      <c r="BZ64" s="133"/>
      <c r="CA64" s="133"/>
      <c r="CB64" s="133"/>
      <c r="CC64" s="133"/>
      <c r="CD64" s="13"/>
      <c r="CE64" s="127"/>
      <c r="CF64" s="127"/>
      <c r="CG64" s="135"/>
      <c r="CH64" s="135"/>
      <c r="CI64" s="135"/>
      <c r="CJ64" s="135"/>
      <c r="CK64" s="14"/>
      <c r="CL64" s="127"/>
      <c r="CM64" s="127"/>
      <c r="CN64" s="133"/>
      <c r="CO64" s="133"/>
      <c r="CP64" s="133"/>
      <c r="CQ64" s="133"/>
      <c r="CR64" s="14"/>
      <c r="CS64" s="127"/>
      <c r="CT64" s="127"/>
      <c r="CU64" s="133"/>
      <c r="CV64" s="133"/>
      <c r="CW64" s="133"/>
      <c r="CX64" s="133"/>
      <c r="CY64" s="14"/>
      <c r="CZ64" s="101" t="s">
        <v>66</v>
      </c>
    </row>
    <row r="65" spans="1:103" ht="13.5" thickBot="1">
      <c r="A65" s="83" t="s">
        <v>69</v>
      </c>
      <c r="B65" s="63"/>
      <c r="C65" s="134"/>
      <c r="D65" s="41"/>
      <c r="E65" s="41"/>
      <c r="F65" s="469" t="s">
        <v>166</v>
      </c>
      <c r="G65" s="469"/>
      <c r="H65" s="14"/>
      <c r="I65" s="14"/>
      <c r="J65" s="14"/>
      <c r="K65" s="14"/>
      <c r="L65" s="14"/>
      <c r="M65" s="14"/>
      <c r="N65" s="14"/>
      <c r="O65" s="14"/>
      <c r="P65" s="14"/>
      <c r="Q65" s="14"/>
      <c r="R65" s="14"/>
      <c r="S65" s="14"/>
      <c r="T65" s="14"/>
      <c r="U65" s="14"/>
      <c r="V65" s="14"/>
      <c r="W65" s="14"/>
      <c r="X65" s="14"/>
      <c r="Y65" s="14"/>
      <c r="AA65" s="269"/>
      <c r="AB65" s="244" t="s">
        <v>56</v>
      </c>
      <c r="AC65" s="245"/>
      <c r="AD65" s="246" t="s">
        <v>37</v>
      </c>
      <c r="AE65" s="247" t="s">
        <v>38</v>
      </c>
      <c r="AF65" s="248"/>
      <c r="AG65" s="102"/>
      <c r="AH65" s="15"/>
      <c r="AI65" s="15"/>
      <c r="AJ65" s="485"/>
      <c r="AK65" s="31"/>
      <c r="AL65" s="32"/>
      <c r="AM65" s="33"/>
      <c r="AN65" s="133"/>
      <c r="AO65" s="181"/>
      <c r="AP65" s="74"/>
      <c r="AS65" s="135"/>
      <c r="AT65" s="135"/>
      <c r="AU65" s="135"/>
      <c r="AV65" s="135"/>
      <c r="AW65" s="127"/>
      <c r="AX65" s="127"/>
      <c r="AY65" s="133"/>
      <c r="AZ65" s="133"/>
      <c r="BA65" s="133"/>
      <c r="BB65" s="133"/>
      <c r="BC65" s="166"/>
      <c r="BD65" s="127"/>
      <c r="BE65" s="127"/>
      <c r="BF65" s="142"/>
      <c r="BG65" s="183"/>
      <c r="BH65" s="183"/>
      <c r="BI65" s="133"/>
      <c r="BJ65" s="127"/>
      <c r="BK65" s="127"/>
      <c r="BL65" s="135"/>
      <c r="BM65" s="135"/>
      <c r="BN65" s="135"/>
      <c r="BO65" s="135"/>
      <c r="BP65" s="14"/>
      <c r="BQ65" s="127"/>
      <c r="BR65" s="127"/>
      <c r="BS65" s="133"/>
      <c r="BT65" s="133"/>
      <c r="BU65" s="133"/>
      <c r="BV65" s="133"/>
      <c r="BW65" s="14"/>
      <c r="BX65" s="127"/>
      <c r="BY65" s="127"/>
      <c r="BZ65" s="133"/>
      <c r="CA65" s="133"/>
      <c r="CB65" s="133"/>
      <c r="CC65" s="133"/>
      <c r="CD65" s="13"/>
      <c r="CE65" s="127"/>
      <c r="CF65" s="127"/>
      <c r="CG65" s="135"/>
      <c r="CH65" s="135"/>
      <c r="CI65" s="135"/>
      <c r="CJ65" s="135"/>
      <c r="CK65" s="14"/>
      <c r="CL65" s="127"/>
      <c r="CM65" s="127"/>
      <c r="CN65" s="133"/>
      <c r="CO65" s="133"/>
      <c r="CP65" s="133"/>
      <c r="CQ65" s="133"/>
      <c r="CR65" s="14"/>
      <c r="CS65" s="127"/>
      <c r="CT65" s="127"/>
      <c r="CU65" s="133"/>
      <c r="CV65" s="133"/>
      <c r="CW65" s="133"/>
      <c r="CX65" s="133"/>
      <c r="CY65" s="14"/>
    </row>
    <row r="66" spans="1:103">
      <c r="A66" s="9" t="s">
        <v>70</v>
      </c>
      <c r="B66" s="83"/>
      <c r="C66" s="13"/>
      <c r="D66" s="185"/>
      <c r="E66" s="84"/>
      <c r="F66" s="14"/>
      <c r="G66" s="14"/>
      <c r="H66" s="14"/>
      <c r="I66" s="14"/>
      <c r="J66" s="14"/>
      <c r="K66" s="14"/>
      <c r="L66" s="14"/>
      <c r="M66" s="14"/>
      <c r="N66" s="14"/>
      <c r="O66" s="14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26"/>
      <c r="AA66" s="270" t="s">
        <v>39</v>
      </c>
      <c r="AB66" s="249"/>
      <c r="AC66" s="250"/>
      <c r="AD66" s="251" t="s">
        <v>40</v>
      </c>
      <c r="AE66" s="247"/>
      <c r="AF66" s="252"/>
      <c r="AG66" s="102"/>
      <c r="AH66" s="186"/>
      <c r="AI66" s="186"/>
      <c r="AJ66" s="133"/>
      <c r="AK66" s="133"/>
      <c r="AL66" s="133"/>
      <c r="AM66" s="133"/>
      <c r="AN66" s="133"/>
      <c r="AO66" s="181"/>
      <c r="AP66" s="74"/>
      <c r="AQ66" s="64" t="s">
        <v>17</v>
      </c>
      <c r="AR66" s="187"/>
      <c r="AS66" s="135"/>
      <c r="AT66" s="135"/>
      <c r="AU66" s="135"/>
      <c r="AV66" s="135"/>
      <c r="AW66" s="127"/>
      <c r="AX66" s="127"/>
      <c r="AY66" s="133"/>
      <c r="AZ66" s="133"/>
      <c r="BA66" s="133"/>
      <c r="BB66" s="133"/>
      <c r="BC66" s="166"/>
      <c r="BD66" s="127"/>
      <c r="BE66" s="127"/>
      <c r="BF66" s="142"/>
      <c r="BG66" s="183"/>
      <c r="BH66" s="183"/>
      <c r="BI66" s="133"/>
      <c r="BJ66" s="127"/>
      <c r="BK66" s="127"/>
      <c r="BL66" s="135"/>
      <c r="BM66" s="135"/>
      <c r="BN66" s="135"/>
      <c r="BO66" s="135"/>
      <c r="BP66" s="14"/>
      <c r="BQ66" s="127"/>
      <c r="BR66" s="127"/>
      <c r="BS66" s="133"/>
      <c r="BT66" s="133"/>
      <c r="BU66" s="133"/>
      <c r="BV66" s="133"/>
      <c r="BW66" s="14"/>
      <c r="BX66" s="127"/>
      <c r="BY66" s="127"/>
      <c r="BZ66" s="133"/>
      <c r="CA66" s="133"/>
      <c r="CB66" s="133"/>
      <c r="CC66" s="133"/>
      <c r="CD66" s="13"/>
      <c r="CE66" s="127"/>
      <c r="CF66" s="127"/>
      <c r="CG66" s="135"/>
      <c r="CH66" s="135"/>
      <c r="CI66" s="135"/>
      <c r="CJ66" s="135"/>
      <c r="CK66" s="14"/>
      <c r="CL66" s="127"/>
      <c r="CM66" s="127"/>
      <c r="CN66" s="133"/>
      <c r="CO66" s="133"/>
      <c r="CP66" s="133"/>
      <c r="CQ66" s="133"/>
      <c r="CR66" s="14"/>
      <c r="CS66" s="127"/>
      <c r="CT66" s="127"/>
      <c r="CU66" s="133"/>
      <c r="CV66" s="133"/>
      <c r="CW66" s="133"/>
      <c r="CX66" s="133"/>
      <c r="CY66" s="14"/>
    </row>
    <row r="67" spans="1:103" ht="13.5" thickBot="1">
      <c r="A67" s="83"/>
      <c r="B67" s="83"/>
      <c r="C67" s="83"/>
      <c r="D67" s="85"/>
      <c r="E67" s="84"/>
      <c r="F67" s="86"/>
      <c r="G67" s="14"/>
      <c r="H67" s="14"/>
      <c r="I67" s="14"/>
      <c r="J67" s="14"/>
      <c r="K67" s="14"/>
      <c r="L67" s="14"/>
      <c r="M67" s="14"/>
      <c r="N67" s="14"/>
      <c r="O67" s="14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26"/>
      <c r="AA67" s="271" t="s">
        <v>41</v>
      </c>
      <c r="AB67" s="253"/>
      <c r="AC67" s="254"/>
      <c r="AD67" s="158" t="s">
        <v>42</v>
      </c>
      <c r="AE67" s="117"/>
      <c r="AF67" s="255"/>
      <c r="AG67" s="14"/>
      <c r="AH67" s="186"/>
      <c r="AI67" s="186"/>
      <c r="AJ67" s="188"/>
      <c r="AK67" s="188"/>
      <c r="AL67" s="188"/>
      <c r="AM67" s="188"/>
      <c r="AN67" s="133"/>
      <c r="AO67" s="181"/>
      <c r="AP67" s="74"/>
      <c r="AQ67" s="65" t="s">
        <v>43</v>
      </c>
      <c r="AR67" s="66"/>
      <c r="AS67" s="135"/>
      <c r="AT67" s="135"/>
      <c r="AU67" s="135"/>
      <c r="AV67" s="135"/>
      <c r="AW67" s="127"/>
      <c r="AX67" s="127"/>
      <c r="AY67" s="133"/>
      <c r="AZ67" s="133"/>
      <c r="BA67" s="133"/>
      <c r="BB67" s="133"/>
      <c r="BC67" s="166"/>
      <c r="BD67" s="127"/>
      <c r="BE67" s="127"/>
      <c r="BF67" s="142"/>
      <c r="BG67" s="183"/>
      <c r="BH67" s="183"/>
      <c r="BI67" s="133"/>
      <c r="BJ67" s="127"/>
      <c r="BK67" s="127"/>
      <c r="BL67" s="135"/>
      <c r="BM67" s="135"/>
      <c r="BN67" s="135"/>
      <c r="BO67" s="135"/>
      <c r="BP67" s="14"/>
      <c r="BQ67" s="127"/>
      <c r="BR67" s="127"/>
      <c r="BS67" s="133"/>
      <c r="BT67" s="133"/>
      <c r="BU67" s="133"/>
      <c r="BV67" s="133"/>
      <c r="BW67" s="14"/>
      <c r="BX67" s="127"/>
      <c r="BY67" s="127"/>
      <c r="BZ67" s="133"/>
      <c r="CA67" s="133"/>
      <c r="CB67" s="133"/>
      <c r="CC67" s="133"/>
      <c r="CD67" s="13"/>
      <c r="CE67" s="127"/>
      <c r="CF67" s="127"/>
      <c r="CG67" s="135"/>
      <c r="CH67" s="135"/>
      <c r="CI67" s="135"/>
      <c r="CJ67" s="135"/>
      <c r="CK67" s="14"/>
      <c r="CL67" s="127"/>
      <c r="CM67" s="127"/>
      <c r="CN67" s="133"/>
      <c r="CO67" s="133"/>
      <c r="CP67" s="133"/>
      <c r="CQ67" s="133"/>
      <c r="CR67" s="14"/>
      <c r="CS67" s="127"/>
      <c r="CT67" s="127"/>
      <c r="CU67" s="133"/>
      <c r="CV67" s="133"/>
      <c r="CW67" s="133"/>
      <c r="CX67" s="133"/>
      <c r="CY67" s="14"/>
    </row>
    <row r="68" spans="1:103">
      <c r="A68" s="83"/>
      <c r="B68" s="83"/>
      <c r="C68" s="83"/>
      <c r="D68" s="85"/>
      <c r="E68" s="14"/>
      <c r="F68" s="14"/>
      <c r="G68" s="14"/>
      <c r="H68" s="14"/>
      <c r="I68" s="14"/>
      <c r="J68" s="14"/>
      <c r="K68" s="14"/>
      <c r="L68" s="14"/>
      <c r="M68" s="14"/>
      <c r="N68" s="14"/>
      <c r="O68" s="14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26"/>
      <c r="AA68" s="271" t="s">
        <v>120</v>
      </c>
      <c r="AB68" s="253"/>
      <c r="AC68" s="254"/>
      <c r="AD68" s="158" t="s">
        <v>44</v>
      </c>
      <c r="AE68" s="117"/>
      <c r="AF68" s="255"/>
      <c r="AG68" s="14"/>
      <c r="AH68" s="186"/>
      <c r="AI68" s="188"/>
      <c r="AJ68" s="188"/>
      <c r="AK68" s="188"/>
      <c r="AL68" s="188"/>
      <c r="AM68" s="188"/>
      <c r="AP68" s="74"/>
      <c r="AQ68" s="67" t="s">
        <v>188</v>
      </c>
      <c r="AR68" s="68" t="s">
        <v>189</v>
      </c>
      <c r="AS68" s="135"/>
      <c r="AT68" s="135"/>
      <c r="AU68" s="135"/>
      <c r="AV68" s="135"/>
      <c r="AW68" s="127"/>
      <c r="AX68" s="127"/>
      <c r="AY68" s="133"/>
      <c r="AZ68" s="133"/>
      <c r="BA68" s="133"/>
      <c r="BB68" s="133"/>
      <c r="BC68" s="166"/>
      <c r="BD68" s="127"/>
      <c r="BE68" s="127"/>
      <c r="BF68" s="142"/>
      <c r="BG68" s="183"/>
      <c r="BH68" s="183"/>
      <c r="BI68" s="133"/>
      <c r="BJ68" s="127"/>
      <c r="BK68" s="127"/>
      <c r="BL68" s="135"/>
      <c r="BM68" s="135"/>
      <c r="BN68" s="135"/>
      <c r="BO68" s="135"/>
      <c r="BP68" s="14"/>
      <c r="BQ68" s="127"/>
      <c r="BR68" s="127"/>
      <c r="BS68" s="133"/>
      <c r="BT68" s="133"/>
      <c r="BU68" s="133"/>
      <c r="BV68" s="133"/>
      <c r="BW68" s="14"/>
      <c r="BX68" s="127"/>
      <c r="BY68" s="127"/>
      <c r="BZ68" s="133"/>
      <c r="CA68" s="133"/>
      <c r="CB68" s="133"/>
      <c r="CC68" s="133"/>
      <c r="CD68" s="13"/>
      <c r="CE68" s="127"/>
      <c r="CF68" s="127"/>
      <c r="CG68" s="135"/>
      <c r="CH68" s="135"/>
      <c r="CI68" s="135"/>
      <c r="CJ68" s="135"/>
      <c r="CK68" s="14"/>
      <c r="CL68" s="127"/>
      <c r="CM68" s="127"/>
      <c r="CN68" s="133"/>
      <c r="CO68" s="133"/>
      <c r="CP68" s="133"/>
      <c r="CQ68" s="133"/>
      <c r="CR68" s="14"/>
      <c r="CS68" s="127"/>
      <c r="CT68" s="127"/>
      <c r="CU68" s="133"/>
      <c r="CV68" s="133"/>
      <c r="CW68" s="133"/>
      <c r="CX68" s="133"/>
      <c r="CY68" s="14"/>
    </row>
    <row r="69" spans="1:103" ht="13.5" thickBot="1">
      <c r="A69" s="83"/>
      <c r="B69" s="83"/>
      <c r="C69" s="83"/>
      <c r="D69" s="83"/>
      <c r="E69" s="14"/>
      <c r="F69" s="14"/>
      <c r="G69" s="14"/>
      <c r="H69" s="14"/>
      <c r="I69" s="14"/>
      <c r="J69" s="14"/>
      <c r="K69" s="14"/>
      <c r="L69" s="14"/>
      <c r="M69" s="14"/>
      <c r="N69" s="14"/>
      <c r="O69" s="14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26"/>
      <c r="AA69" s="271" t="s">
        <v>28</v>
      </c>
      <c r="AB69" s="197"/>
      <c r="AC69" s="254"/>
      <c r="AD69" s="158" t="s">
        <v>45</v>
      </c>
      <c r="AE69" s="117"/>
      <c r="AF69" s="255"/>
      <c r="AG69" s="177"/>
      <c r="AH69" s="189"/>
      <c r="AI69" s="190"/>
      <c r="AJ69" s="189"/>
      <c r="AK69" s="189"/>
      <c r="AL69" s="189"/>
      <c r="AM69" s="189"/>
      <c r="AP69" s="74"/>
      <c r="AQ69" s="69" t="str">
        <f>BN71</f>
        <v/>
      </c>
      <c r="AR69" s="70" t="str">
        <f>BO71</f>
        <v/>
      </c>
      <c r="AS69" s="135"/>
      <c r="AT69" s="135"/>
      <c r="AU69" s="135"/>
      <c r="AV69" s="135"/>
      <c r="AW69" s="127"/>
      <c r="AX69" s="127"/>
      <c r="AY69" s="133"/>
      <c r="AZ69" s="133"/>
      <c r="BA69" s="133"/>
      <c r="BB69" s="133"/>
      <c r="BC69" s="166"/>
      <c r="BD69" s="127"/>
      <c r="BE69" s="127"/>
      <c r="BF69" s="142"/>
      <c r="BG69" s="183"/>
      <c r="BH69" s="183"/>
      <c r="BI69" s="133"/>
      <c r="BJ69" s="127"/>
      <c r="BK69" s="127"/>
      <c r="BL69" s="135"/>
      <c r="BM69" s="135"/>
      <c r="BN69" s="135"/>
      <c r="BO69" s="135"/>
      <c r="BP69" s="14"/>
      <c r="BQ69" s="127"/>
      <c r="BR69" s="127"/>
      <c r="BS69" s="133"/>
      <c r="BT69" s="133"/>
      <c r="BU69" s="133"/>
      <c r="BV69" s="133"/>
      <c r="BW69" s="14"/>
      <c r="BX69" s="127"/>
      <c r="BY69" s="127"/>
      <c r="BZ69" s="133"/>
      <c r="CA69" s="133"/>
      <c r="CB69" s="133"/>
      <c r="CC69" s="133"/>
      <c r="CD69" s="13"/>
      <c r="CE69" s="127"/>
      <c r="CF69" s="127"/>
      <c r="CG69" s="135"/>
      <c r="CH69" s="135"/>
      <c r="CI69" s="135"/>
      <c r="CJ69" s="135"/>
      <c r="CK69" s="14"/>
      <c r="CL69" s="127"/>
      <c r="CM69" s="127"/>
      <c r="CN69" s="133"/>
      <c r="CO69" s="133"/>
      <c r="CP69" s="133"/>
      <c r="CQ69" s="133"/>
      <c r="CR69" s="14"/>
      <c r="CS69" s="127"/>
      <c r="CT69" s="127"/>
      <c r="CU69" s="133"/>
      <c r="CV69" s="133"/>
      <c r="CW69" s="133"/>
      <c r="CX69" s="133"/>
      <c r="CY69" s="14"/>
    </row>
    <row r="70" spans="1:103">
      <c r="A70" s="83"/>
      <c r="B70" s="87"/>
      <c r="C70" s="87"/>
      <c r="D70" s="87"/>
      <c r="E70" s="145"/>
      <c r="F70" s="145"/>
      <c r="G70" s="87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6"/>
      <c r="AA70" s="271" t="s">
        <v>46</v>
      </c>
      <c r="AB70" s="256"/>
      <c r="AC70" s="254"/>
      <c r="AD70" s="158" t="s">
        <v>47</v>
      </c>
      <c r="AE70" s="117"/>
      <c r="AF70" s="255"/>
      <c r="AG70" s="103"/>
      <c r="AH70" s="104"/>
      <c r="AI70" s="16"/>
      <c r="AJ70" s="71"/>
      <c r="AK70" s="71"/>
      <c r="AL70" s="71"/>
      <c r="AM70" s="71"/>
      <c r="AP70" s="454"/>
      <c r="AQ70" s="113" t="s">
        <v>14</v>
      </c>
      <c r="AR70" s="113" t="s">
        <v>13</v>
      </c>
      <c r="AS70" s="485" t="str">
        <f>AS$1</f>
        <v>R</v>
      </c>
      <c r="AT70" s="31" t="str">
        <f t="shared" ref="AT70:AV70" si="92">AT$1</f>
        <v>1Omy</v>
      </c>
      <c r="AU70" s="32" t="str">
        <f t="shared" si="92"/>
        <v>2U</v>
      </c>
      <c r="AV70" s="33" t="str">
        <f t="shared" si="92"/>
        <v>3Ama</v>
      </c>
      <c r="AW70" s="113" t="str">
        <f>AQ70</f>
        <v>Quantity</v>
      </c>
      <c r="AX70" s="113" t="str">
        <f>AR70</f>
        <v>Units</v>
      </c>
      <c r="AY70" s="485">
        <f>AJ65</f>
        <v>0</v>
      </c>
      <c r="AZ70" s="31">
        <f>AK65</f>
        <v>0</v>
      </c>
      <c r="BA70" s="32">
        <f>AL65</f>
        <v>0</v>
      </c>
      <c r="BB70" s="33">
        <f>AM65</f>
        <v>0</v>
      </c>
      <c r="BC70" s="166"/>
      <c r="BD70" s="34" t="s">
        <v>27</v>
      </c>
      <c r="BE70" s="34" t="s">
        <v>28</v>
      </c>
      <c r="BF70" s="35" t="s">
        <v>120</v>
      </c>
      <c r="BG70" s="72" t="s">
        <v>26</v>
      </c>
      <c r="BH70" s="72"/>
      <c r="BI70" s="36" t="s">
        <v>7</v>
      </c>
      <c r="BJ70" s="113" t="str">
        <f>$AQ70</f>
        <v>Quantity</v>
      </c>
      <c r="BK70" s="113" t="str">
        <f>$AR70</f>
        <v>Units</v>
      </c>
      <c r="BL70" s="485" t="str">
        <f>BL$1</f>
        <v>R</v>
      </c>
      <c r="BM70" s="31" t="str">
        <f t="shared" ref="BM70:BO70" si="93">BM$1</f>
        <v>1Omy</v>
      </c>
      <c r="BN70" s="32" t="str">
        <f t="shared" si="93"/>
        <v>2U</v>
      </c>
      <c r="BO70" s="33" t="str">
        <f t="shared" si="93"/>
        <v>3Ama</v>
      </c>
      <c r="BP70" s="191"/>
      <c r="BQ70" s="113" t="str">
        <f>$AQ70</f>
        <v>Quantity</v>
      </c>
      <c r="BR70" s="113" t="str">
        <f>$AR70</f>
        <v>Units</v>
      </c>
      <c r="BS70" s="485" t="str">
        <f>BS$1</f>
        <v>R</v>
      </c>
      <c r="BT70" s="31" t="str">
        <f t="shared" ref="BT70:BV70" si="94">BT$1</f>
        <v>1Omy</v>
      </c>
      <c r="BU70" s="32" t="str">
        <f t="shared" si="94"/>
        <v>2U</v>
      </c>
      <c r="BV70" s="33" t="str">
        <f t="shared" si="94"/>
        <v>3Ama</v>
      </c>
      <c r="BW70" s="191"/>
      <c r="BX70" s="113" t="str">
        <f>$AQ70</f>
        <v>Quantity</v>
      </c>
      <c r="BY70" s="113" t="str">
        <f>$AR70</f>
        <v>Units</v>
      </c>
      <c r="BZ70" s="485" t="str">
        <f>BZ$1</f>
        <v>1-R/U</v>
      </c>
      <c r="CA70" s="31" t="str">
        <f t="shared" ref="CA70:CC70" si="95">CA$1</f>
        <v>1-Omy/R</v>
      </c>
      <c r="CB70" s="32" t="str">
        <f t="shared" si="95"/>
        <v>1-Omy/U</v>
      </c>
      <c r="CC70" s="33" t="str">
        <f t="shared" si="95"/>
        <v>1-ROX/U</v>
      </c>
      <c r="CD70" s="191"/>
      <c r="CE70" s="113" t="str">
        <f>$AQ70</f>
        <v>Quantity</v>
      </c>
      <c r="CF70" s="113" t="str">
        <f>$AR70</f>
        <v>Units</v>
      </c>
      <c r="CG70" s="485" t="str">
        <f>CG$1</f>
        <v>R</v>
      </c>
      <c r="CH70" s="31" t="str">
        <f t="shared" ref="CH70:CJ70" si="96">CH$1</f>
        <v>1Omy</v>
      </c>
      <c r="CI70" s="32" t="str">
        <f t="shared" si="96"/>
        <v>2U</v>
      </c>
      <c r="CJ70" s="33" t="str">
        <f t="shared" si="96"/>
        <v>3Ama</v>
      </c>
      <c r="CK70" s="191"/>
      <c r="CL70" s="113" t="str">
        <f>$AQ70</f>
        <v>Quantity</v>
      </c>
      <c r="CM70" s="113" t="str">
        <f>$AR70</f>
        <v>Units</v>
      </c>
      <c r="CN70" s="485" t="str">
        <f>CN$1</f>
        <v>R</v>
      </c>
      <c r="CO70" s="31" t="str">
        <f t="shared" ref="CO70:CQ70" si="97">CO$1</f>
        <v>1Omy</v>
      </c>
      <c r="CP70" s="32" t="str">
        <f t="shared" si="97"/>
        <v>2U</v>
      </c>
      <c r="CQ70" s="33" t="str">
        <f t="shared" si="97"/>
        <v>3Ama</v>
      </c>
      <c r="CR70" s="191"/>
      <c r="CS70" s="113" t="str">
        <f>$AQ70</f>
        <v>Quantity</v>
      </c>
      <c r="CT70" s="113" t="str">
        <f>$AR70</f>
        <v>Units</v>
      </c>
      <c r="CU70" s="485" t="str">
        <f>CU$1</f>
        <v>1-R/U</v>
      </c>
      <c r="CV70" s="31" t="str">
        <f t="shared" ref="CV70:CX70" si="98">CV$1</f>
        <v>1-Omy/R</v>
      </c>
      <c r="CW70" s="32" t="str">
        <f t="shared" si="98"/>
        <v>1-Omy/U</v>
      </c>
      <c r="CX70" s="33" t="str">
        <f t="shared" si="98"/>
        <v>1-ROX/U</v>
      </c>
      <c r="CY70" s="14"/>
    </row>
    <row r="71" spans="1:103">
      <c r="A71" s="83"/>
      <c r="B71" s="83"/>
      <c r="C71" s="83"/>
      <c r="D71" s="83"/>
      <c r="E71" s="14"/>
      <c r="F71" s="14"/>
      <c r="G71" s="83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  <c r="V71" s="19"/>
      <c r="W71" s="19"/>
      <c r="X71" s="19"/>
      <c r="Y71" s="19"/>
      <c r="Z71" s="116"/>
      <c r="AA71" s="271" t="s">
        <v>48</v>
      </c>
      <c r="AB71" s="257"/>
      <c r="AC71" s="254"/>
      <c r="AD71" s="158" t="s">
        <v>49</v>
      </c>
      <c r="AE71" s="117"/>
      <c r="AF71" s="255"/>
      <c r="AG71" s="105"/>
      <c r="AH71" s="106"/>
      <c r="AI71" s="17"/>
      <c r="AJ71" s="8"/>
      <c r="AK71" s="8"/>
      <c r="AL71" s="8"/>
      <c r="AM71" s="8"/>
      <c r="AP71" s="455" t="str">
        <f>E62</f>
        <v/>
      </c>
      <c r="AQ71" s="488" t="s">
        <v>5</v>
      </c>
      <c r="AR71" s="488" t="s">
        <v>4</v>
      </c>
      <c r="AS71" s="21" t="str">
        <f>IF(ISNUMBER(AJ71),AJ71-($G63*AJ70+$G62),"")</f>
        <v/>
      </c>
      <c r="AT71" s="21" t="str">
        <f>IF(ISNUMBER(AK71),AK71-($G63*AK70+$G62),"")</f>
        <v/>
      </c>
      <c r="AU71" s="21" t="str">
        <f>IF(ISNUMBER(AL71),AL71-($G63*AL70+$G62),"")</f>
        <v/>
      </c>
      <c r="AV71" s="21" t="str">
        <f>IF(ISNUMBER(AM71),AM71-($G63*AM70+$G62),"")</f>
        <v/>
      </c>
      <c r="AW71" s="107">
        <f>$AH70</f>
        <v>0</v>
      </c>
      <c r="AX71" s="107">
        <f>$AI70</f>
        <v>0</v>
      </c>
      <c r="AY71" s="73" t="str">
        <f>IF(ISNUMBER(AJ70),AJ70,"")</f>
        <v/>
      </c>
      <c r="AZ71" s="73" t="str">
        <f>IF(ISNUMBER(AK70),AK70,"")</f>
        <v/>
      </c>
      <c r="BA71" s="73" t="str">
        <f t="shared" ref="BA71:BB71" si="99">IF(ISNUMBER(AL70),AL70,"")</f>
        <v/>
      </c>
      <c r="BB71" s="73" t="str">
        <f t="shared" si="99"/>
        <v/>
      </c>
      <c r="BC71" s="166"/>
      <c r="BD71" s="176" t="str">
        <f>$AA64</f>
        <v>•</v>
      </c>
      <c r="BE71" s="193">
        <f>$D62</f>
        <v>0</v>
      </c>
      <c r="BF71" s="124">
        <f>$B63</f>
        <v>0</v>
      </c>
      <c r="BG71" s="194" t="str">
        <f>$E62</f>
        <v/>
      </c>
      <c r="BH71" s="195"/>
      <c r="BI71" s="196" t="str">
        <f>IF(ISNUMBER($AB73),$AB73,"")</f>
        <v/>
      </c>
      <c r="BJ71" s="489" t="str">
        <f>AH2</f>
        <v>O2 flow per cells</v>
      </c>
      <c r="BK71" s="489" t="str">
        <f>AI2</f>
        <v>pmol/(s*Mill)</v>
      </c>
      <c r="BL71" s="7" t="str">
        <f>IF(ISNUMBER(AS71),AS71/AJ63,"")</f>
        <v/>
      </c>
      <c r="BM71" s="7" t="str">
        <f>IF(ISNUMBER(AT71),AT71/AK63,"")</f>
        <v/>
      </c>
      <c r="BN71" s="7" t="str">
        <f>IF(ISNUMBER(AU71),AU71/AL63,"")</f>
        <v/>
      </c>
      <c r="BO71" s="7" t="str">
        <f>IF(ISNUMBER(AV71),AV71/AM63,"")</f>
        <v/>
      </c>
      <c r="BP71" s="194" t="str">
        <f>$E62</f>
        <v/>
      </c>
      <c r="BQ71" s="6" t="s">
        <v>19</v>
      </c>
      <c r="BR71" s="6" t="s">
        <v>20</v>
      </c>
      <c r="BS71" s="5" t="str">
        <f>IF(ISNUMBER(BL71),BL71/$AQ69,"")</f>
        <v/>
      </c>
      <c r="BT71" s="5" t="str">
        <f>IF(ISNUMBER(BM71),BM71/$AQ69,"")</f>
        <v/>
      </c>
      <c r="BU71" s="5" t="str">
        <f>IF(ISNUMBER(BN71),BN71/$AQ69,"")</f>
        <v/>
      </c>
      <c r="BV71" s="5" t="str">
        <f>IF(ISNUMBER(BO71),BO71/$AQ69,"")</f>
        <v/>
      </c>
      <c r="BW71" s="194" t="str">
        <f>$E62</f>
        <v/>
      </c>
      <c r="BX71" s="6" t="s">
        <v>18</v>
      </c>
      <c r="BY71" s="6" t="s">
        <v>21</v>
      </c>
      <c r="BZ71" s="5" t="str">
        <f>IF(ISNUMBER(BN71),1-BL71/BN71,"")</f>
        <v/>
      </c>
      <c r="CA71" s="5" t="str">
        <f>IF(ISNUMBER(BM71),1-BM71/BL71,"")</f>
        <v/>
      </c>
      <c r="CB71" s="5" t="str">
        <f>IF(ISNUMBER(BM71),1-BM71/BN71,"")</f>
        <v/>
      </c>
      <c r="CC71" s="5" t="str">
        <f>IF(ISNUMBER(BN71),1-BO71/BN71,"")</f>
        <v/>
      </c>
      <c r="CD71" s="194" t="str">
        <f>$E62</f>
        <v/>
      </c>
      <c r="CE71" s="489" t="str">
        <f>AH3</f>
        <v>O2 flow per cells (mt: ROX-corr.)</v>
      </c>
      <c r="CF71" s="489" t="str">
        <f>AI2</f>
        <v>pmol/(s*Mill)</v>
      </c>
      <c r="CG71" s="7" t="str">
        <f>IF(ISNUMBER(BL71),BL71-$AR69,"")</f>
        <v/>
      </c>
      <c r="CH71" s="7" t="str">
        <f t="shared" ref="CH71:CJ71" si="100">IF(ISNUMBER(BM71),BM71-$AR69,"")</f>
        <v/>
      </c>
      <c r="CI71" s="7" t="str">
        <f t="shared" si="100"/>
        <v/>
      </c>
      <c r="CJ71" s="7" t="str">
        <f t="shared" si="100"/>
        <v/>
      </c>
      <c r="CK71" s="194" t="str">
        <f>$E62</f>
        <v/>
      </c>
      <c r="CL71" s="6" t="s">
        <v>3</v>
      </c>
      <c r="CM71" s="6" t="s">
        <v>1</v>
      </c>
      <c r="CN71" s="5" t="str">
        <f>IF(ISNUMBER(CG71),CG71/($AQ69-$AR69),"")</f>
        <v/>
      </c>
      <c r="CO71" s="5" t="str">
        <f t="shared" ref="CO71:CQ71" si="101">IF(ISNUMBER(CH71),CH71/($AQ69-$AR69),"")</f>
        <v/>
      </c>
      <c r="CP71" s="5" t="str">
        <f t="shared" si="101"/>
        <v/>
      </c>
      <c r="CQ71" s="5" t="str">
        <f t="shared" si="101"/>
        <v/>
      </c>
      <c r="CR71" s="194" t="str">
        <f>$E62</f>
        <v/>
      </c>
      <c r="CS71" s="6" t="s">
        <v>2</v>
      </c>
      <c r="CT71" s="6" t="s">
        <v>1</v>
      </c>
      <c r="CU71" s="5" t="str">
        <f>IF(ISNUMBER(CI71),1-CG71/CI71,"")</f>
        <v/>
      </c>
      <c r="CV71" s="5" t="str">
        <f>IF(ISNUMBER(CH71),1-CH71/CG71,"")</f>
        <v/>
      </c>
      <c r="CW71" s="5" t="str">
        <f>IF(ISNUMBER(CH71),1-CH71/CI71,"")</f>
        <v/>
      </c>
      <c r="CX71" s="5" t="str">
        <f>IF(ISNUMBER(CI71),1-CJ71/CI71,"")</f>
        <v/>
      </c>
      <c r="CY71" s="14"/>
    </row>
    <row r="72" spans="1:103">
      <c r="A72" s="83"/>
      <c r="B72" s="83"/>
      <c r="C72" s="83"/>
      <c r="D72" s="83"/>
      <c r="E72" s="83"/>
      <c r="F72" s="83"/>
      <c r="G72" s="83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19"/>
      <c r="X72" s="19"/>
      <c r="Y72" s="19"/>
      <c r="Z72" s="126"/>
      <c r="AA72" s="272" t="s">
        <v>50</v>
      </c>
      <c r="AB72" s="258"/>
      <c r="AC72" s="259"/>
      <c r="AD72" s="158" t="s">
        <v>178</v>
      </c>
      <c r="AE72" s="256"/>
      <c r="AF72" s="255"/>
      <c r="AG72" s="274"/>
      <c r="AH72" s="275"/>
      <c r="AI72" s="275"/>
      <c r="AJ72" s="276"/>
      <c r="AK72" s="276"/>
      <c r="AL72" s="276"/>
      <c r="AM72" s="276"/>
      <c r="AN72" s="2"/>
      <c r="AO72" s="11"/>
      <c r="AP72" s="74"/>
      <c r="AQ72" s="75"/>
      <c r="AR72" s="75"/>
      <c r="AS72" s="3"/>
      <c r="AT72" s="3"/>
      <c r="AU72" s="3"/>
      <c r="AV72" s="3"/>
      <c r="AW72" s="4"/>
      <c r="AX72" s="4"/>
      <c r="AY72" s="2"/>
      <c r="AZ72" s="2"/>
      <c r="BA72" s="2"/>
      <c r="BB72" s="2"/>
      <c r="BC72" s="76"/>
      <c r="BD72" s="4"/>
      <c r="BE72" s="4"/>
      <c r="BF72" s="75"/>
      <c r="BG72" s="77"/>
      <c r="BH72" s="77"/>
      <c r="BI72" s="2"/>
      <c r="BJ72" s="4"/>
      <c r="BK72" s="4"/>
      <c r="BL72" s="3"/>
      <c r="BM72" s="3"/>
      <c r="BN72" s="3"/>
      <c r="BO72" s="3"/>
      <c r="BP72" s="14"/>
      <c r="BQ72" s="4"/>
      <c r="BR72" s="4"/>
      <c r="BS72" s="2"/>
      <c r="BT72" s="2"/>
      <c r="BU72" s="2"/>
      <c r="BV72" s="2"/>
      <c r="BW72" s="14"/>
      <c r="BX72" s="4"/>
      <c r="BY72" s="4"/>
      <c r="BZ72" s="2"/>
      <c r="CA72" s="2"/>
      <c r="CB72" s="2"/>
      <c r="CC72" s="2"/>
      <c r="CD72" s="13"/>
      <c r="CE72" s="4"/>
      <c r="CF72" s="4"/>
      <c r="CG72" s="3"/>
      <c r="CH72" s="3"/>
      <c r="CI72" s="3"/>
      <c r="CJ72" s="3"/>
      <c r="CK72" s="14"/>
      <c r="CL72" s="4"/>
      <c r="CM72" s="4"/>
      <c r="CN72" s="2"/>
      <c r="CO72" s="2"/>
      <c r="CP72" s="2"/>
      <c r="CQ72" s="2"/>
      <c r="CR72" s="14"/>
      <c r="CS72" s="4"/>
      <c r="CT72" s="4"/>
      <c r="CU72" s="2"/>
      <c r="CV72" s="2"/>
      <c r="CW72" s="2"/>
      <c r="CX72" s="2"/>
      <c r="CY72" s="14"/>
    </row>
    <row r="73" spans="1:103">
      <c r="A73" s="83"/>
      <c r="B73" s="83"/>
      <c r="C73" s="83"/>
      <c r="D73" s="83"/>
      <c r="E73" s="83"/>
      <c r="F73" s="83"/>
      <c r="G73" s="83"/>
      <c r="H73" s="14"/>
      <c r="I73" s="14"/>
      <c r="J73" s="14"/>
      <c r="K73" s="14"/>
      <c r="L73" s="14"/>
      <c r="M73" s="14"/>
      <c r="N73" s="14"/>
      <c r="O73" s="14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26"/>
      <c r="AA73" s="271" t="s">
        <v>51</v>
      </c>
      <c r="AB73" s="260"/>
      <c r="AC73" s="261"/>
      <c r="AD73" s="262" t="s">
        <v>52</v>
      </c>
      <c r="AE73" s="263">
        <v>-2</v>
      </c>
      <c r="AF73" s="255"/>
      <c r="AG73" s="274"/>
      <c r="AH73" s="274"/>
      <c r="AI73" s="274"/>
      <c r="AJ73" s="145"/>
      <c r="AK73" s="145"/>
      <c r="AL73" s="145"/>
      <c r="AM73" s="145"/>
      <c r="AN73" s="133"/>
      <c r="AO73" s="181"/>
      <c r="AP73" s="74"/>
      <c r="AQ73" s="142"/>
      <c r="AR73" s="142"/>
      <c r="AS73" s="135"/>
      <c r="AT73" s="135"/>
      <c r="AU73" s="135"/>
      <c r="AV73" s="135"/>
      <c r="AW73" s="127"/>
      <c r="AX73" s="127"/>
      <c r="AY73" s="133"/>
      <c r="AZ73" s="133"/>
      <c r="BA73" s="133"/>
      <c r="BB73" s="133"/>
      <c r="BC73" s="166"/>
      <c r="BD73" s="127"/>
      <c r="BE73" s="127"/>
      <c r="BF73" s="142"/>
      <c r="BG73" s="183"/>
      <c r="BH73" s="183"/>
      <c r="BI73" s="133"/>
      <c r="BJ73" s="127"/>
      <c r="BK73" s="127"/>
      <c r="BL73" s="135"/>
      <c r="BM73" s="135"/>
      <c r="BN73" s="135"/>
      <c r="BO73" s="135"/>
      <c r="BP73" s="14"/>
      <c r="BQ73" s="127"/>
      <c r="BR73" s="127"/>
      <c r="BS73" s="133"/>
      <c r="BT73" s="133"/>
      <c r="BU73" s="133"/>
      <c r="BV73" s="133"/>
      <c r="BW73" s="14"/>
      <c r="BX73" s="127"/>
      <c r="BY73" s="127"/>
      <c r="BZ73" s="133"/>
      <c r="CA73" s="133"/>
      <c r="CB73" s="133"/>
      <c r="CC73" s="133"/>
      <c r="CD73" s="13"/>
      <c r="CE73" s="127"/>
      <c r="CF73" s="127"/>
      <c r="CG73" s="135"/>
      <c r="CH73" s="135"/>
      <c r="CI73" s="135"/>
      <c r="CJ73" s="135"/>
      <c r="CK73" s="14"/>
      <c r="CL73" s="127"/>
      <c r="CM73" s="127"/>
      <c r="CN73" s="133"/>
      <c r="CO73" s="133"/>
      <c r="CP73" s="133"/>
      <c r="CQ73" s="133"/>
      <c r="CR73" s="14"/>
      <c r="CS73" s="127"/>
      <c r="CT73" s="127"/>
      <c r="CU73" s="133"/>
      <c r="CV73" s="133"/>
      <c r="CW73" s="133"/>
      <c r="CX73" s="133"/>
      <c r="CY73" s="14"/>
    </row>
    <row r="74" spans="1:103" ht="13.5" thickBot="1">
      <c r="A74" s="83"/>
      <c r="B74" s="83"/>
      <c r="C74" s="83"/>
      <c r="D74" s="83"/>
      <c r="E74" s="83"/>
      <c r="F74" s="83"/>
      <c r="G74" s="83"/>
      <c r="H74" s="14"/>
      <c r="I74" s="14"/>
      <c r="J74" s="14"/>
      <c r="K74" s="14"/>
      <c r="L74" s="14"/>
      <c r="M74" s="14"/>
      <c r="N74" s="14"/>
      <c r="O74" s="14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26"/>
      <c r="AA74" s="273" t="s">
        <v>53</v>
      </c>
      <c r="AB74" s="264">
        <v>2</v>
      </c>
      <c r="AC74" s="265" t="s">
        <v>54</v>
      </c>
      <c r="AD74" s="266" t="s">
        <v>55</v>
      </c>
      <c r="AE74" s="267">
        <v>2.5000000000000001E-2</v>
      </c>
      <c r="AF74" s="268"/>
      <c r="AG74" s="274"/>
      <c r="AH74" s="274"/>
      <c r="AI74" s="274"/>
      <c r="AJ74" s="145"/>
      <c r="AK74" s="145"/>
      <c r="AL74" s="145"/>
      <c r="AM74" s="145"/>
      <c r="AN74" s="133"/>
      <c r="AO74" s="181"/>
      <c r="AP74" s="74"/>
      <c r="AQ74" s="142"/>
      <c r="AR74" s="142"/>
      <c r="AS74" s="135"/>
      <c r="AT74" s="135"/>
      <c r="AU74" s="135"/>
      <c r="AV74" s="135"/>
      <c r="AW74" s="127"/>
      <c r="AX74" s="127"/>
      <c r="AY74" s="133"/>
      <c r="AZ74" s="133"/>
      <c r="BA74" s="133"/>
      <c r="BB74" s="133"/>
      <c r="BC74" s="166"/>
      <c r="BD74" s="127"/>
      <c r="BE74" s="127"/>
      <c r="BF74" s="142"/>
      <c r="BG74" s="183"/>
      <c r="BH74" s="183"/>
      <c r="BI74" s="133"/>
      <c r="BJ74" s="127"/>
      <c r="BK74" s="127"/>
      <c r="BL74" s="135"/>
      <c r="BM74" s="135"/>
      <c r="BN74" s="135"/>
      <c r="BO74" s="135"/>
      <c r="BP74" s="14"/>
      <c r="BQ74" s="127"/>
      <c r="BR74" s="127"/>
      <c r="BS74" s="133"/>
      <c r="BT74" s="133"/>
      <c r="BU74" s="133"/>
      <c r="BV74" s="133"/>
      <c r="BW74" s="14"/>
      <c r="BX74" s="127"/>
      <c r="BY74" s="127"/>
      <c r="BZ74" s="133"/>
      <c r="CA74" s="133"/>
      <c r="CB74" s="133"/>
      <c r="CC74" s="133"/>
      <c r="CD74" s="13"/>
      <c r="CE74" s="127"/>
      <c r="CF74" s="127"/>
      <c r="CG74" s="135"/>
      <c r="CH74" s="135"/>
      <c r="CI74" s="135"/>
      <c r="CJ74" s="135"/>
      <c r="CK74" s="14"/>
      <c r="CL74" s="127"/>
      <c r="CM74" s="127"/>
      <c r="CN74" s="133"/>
      <c r="CO74" s="133"/>
      <c r="CP74" s="133"/>
      <c r="CQ74" s="133"/>
      <c r="CR74" s="14"/>
      <c r="CS74" s="127"/>
      <c r="CT74" s="127"/>
      <c r="CU74" s="133"/>
      <c r="CV74" s="133"/>
      <c r="CW74" s="133"/>
      <c r="CX74" s="133"/>
      <c r="CY74" s="14"/>
    </row>
    <row r="75" spans="1:103">
      <c r="A75" s="83"/>
      <c r="B75" s="83"/>
      <c r="C75" s="83"/>
      <c r="D75" s="83"/>
      <c r="E75" s="83"/>
      <c r="F75" s="83"/>
      <c r="G75" s="83"/>
      <c r="H75" s="14"/>
      <c r="I75" s="14"/>
      <c r="J75" s="14"/>
      <c r="K75" s="14"/>
      <c r="L75" s="14"/>
      <c r="M75" s="14"/>
      <c r="N75" s="14"/>
      <c r="O75" s="14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26"/>
      <c r="AH75" s="127"/>
      <c r="AI75" s="127"/>
      <c r="AJ75" s="135"/>
      <c r="AK75" s="135"/>
      <c r="AL75" s="135"/>
      <c r="AM75" s="135"/>
      <c r="AN75" s="133"/>
      <c r="AO75" s="181"/>
      <c r="AP75" s="74"/>
      <c r="AQ75" s="142"/>
      <c r="AR75" s="142"/>
      <c r="AS75" s="135"/>
      <c r="AT75" s="135"/>
      <c r="AU75" s="135"/>
      <c r="AV75" s="135"/>
      <c r="AW75" s="127"/>
      <c r="AX75" s="127"/>
      <c r="AY75" s="133"/>
      <c r="AZ75" s="133"/>
      <c r="BA75" s="133"/>
      <c r="BB75" s="133"/>
      <c r="BC75" s="166"/>
      <c r="BD75" s="127"/>
      <c r="BE75" s="127"/>
      <c r="BF75" s="142"/>
      <c r="BG75" s="183"/>
      <c r="BH75" s="183"/>
      <c r="BI75" s="133"/>
      <c r="BJ75" s="127"/>
      <c r="BK75" s="127"/>
      <c r="BL75" s="135"/>
      <c r="BM75" s="135"/>
      <c r="BN75" s="135"/>
      <c r="BO75" s="135"/>
      <c r="BP75" s="14"/>
      <c r="BQ75" s="127"/>
      <c r="BR75" s="127"/>
      <c r="BS75" s="127"/>
      <c r="BT75" s="127"/>
      <c r="BU75" s="127"/>
      <c r="BV75" s="133"/>
      <c r="BW75" s="14"/>
      <c r="BX75" s="127"/>
      <c r="BY75" s="127"/>
      <c r="BZ75" s="133"/>
      <c r="CA75" s="133"/>
      <c r="CB75" s="133"/>
      <c r="CC75" s="133"/>
      <c r="CD75" s="13"/>
      <c r="CE75" s="127"/>
      <c r="CF75" s="127"/>
      <c r="CG75" s="135"/>
      <c r="CH75" s="135"/>
      <c r="CI75" s="135"/>
      <c r="CJ75" s="135"/>
      <c r="CK75" s="14"/>
      <c r="CL75" s="127"/>
      <c r="CM75" s="127"/>
      <c r="CN75" s="133"/>
      <c r="CO75" s="133"/>
      <c r="CP75" s="133"/>
      <c r="CQ75" s="133"/>
      <c r="CR75" s="14"/>
      <c r="CS75" s="127"/>
      <c r="CT75" s="127"/>
      <c r="CU75" s="133"/>
      <c r="CV75" s="133"/>
      <c r="CW75" s="133"/>
      <c r="CX75" s="133"/>
      <c r="CY75" s="14"/>
    </row>
    <row r="76" spans="1:103">
      <c r="A76" s="83"/>
      <c r="B76" s="83"/>
      <c r="C76" s="83"/>
      <c r="D76" s="83"/>
      <c r="E76" s="83"/>
      <c r="F76" s="83"/>
      <c r="G76" s="83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26"/>
      <c r="AH76" s="127"/>
      <c r="AI76" s="127"/>
      <c r="AJ76" s="135"/>
      <c r="AK76" s="135"/>
      <c r="AL76" s="135"/>
      <c r="AM76" s="135"/>
      <c r="AN76" s="133"/>
      <c r="AO76" s="181"/>
      <c r="AP76" s="74"/>
      <c r="AQ76" s="142"/>
      <c r="AR76" s="142"/>
      <c r="AS76" s="135"/>
      <c r="AT76" s="135"/>
      <c r="AU76" s="135"/>
      <c r="AV76" s="135"/>
      <c r="AW76" s="127"/>
      <c r="AX76" s="127"/>
      <c r="AY76" s="133"/>
      <c r="AZ76" s="133"/>
      <c r="BA76" s="133"/>
      <c r="BB76" s="133"/>
      <c r="BC76" s="166"/>
      <c r="BD76" s="127"/>
      <c r="BE76" s="127"/>
      <c r="BF76" s="142"/>
      <c r="BG76" s="183"/>
      <c r="BH76" s="183"/>
      <c r="BI76" s="133"/>
      <c r="BJ76" s="127"/>
      <c r="BK76" s="127"/>
      <c r="BL76" s="135"/>
      <c r="BM76" s="135"/>
      <c r="BN76" s="135"/>
      <c r="BO76" s="135"/>
      <c r="BP76" s="14"/>
      <c r="BQ76" s="127"/>
      <c r="BR76" s="127"/>
      <c r="BS76" s="127"/>
      <c r="BT76" s="127"/>
      <c r="BU76" s="127"/>
      <c r="BV76" s="133"/>
      <c r="BW76" s="14"/>
      <c r="BX76" s="127"/>
      <c r="BY76" s="127"/>
      <c r="BZ76" s="133"/>
      <c r="CA76" s="133"/>
      <c r="CB76" s="133"/>
      <c r="CC76" s="133"/>
      <c r="CD76" s="13"/>
      <c r="CE76" s="127"/>
      <c r="CF76" s="127"/>
      <c r="CG76" s="135"/>
      <c r="CH76" s="135"/>
      <c r="CI76" s="135"/>
      <c r="CJ76" s="135"/>
      <c r="CK76" s="14"/>
      <c r="CL76" s="127"/>
      <c r="CM76" s="127"/>
      <c r="CN76" s="133"/>
      <c r="CO76" s="133"/>
      <c r="CP76" s="133"/>
      <c r="CQ76" s="133"/>
      <c r="CR76" s="14"/>
      <c r="CS76" s="127"/>
      <c r="CT76" s="127"/>
      <c r="CU76" s="133"/>
      <c r="CV76" s="133"/>
      <c r="CW76" s="133"/>
      <c r="CX76" s="133"/>
      <c r="CY76" s="14"/>
    </row>
    <row r="77" spans="1:103">
      <c r="A77" s="83"/>
      <c r="B77" s="83"/>
      <c r="C77" s="83"/>
      <c r="D77" s="83"/>
      <c r="E77" s="83"/>
      <c r="F77" s="83"/>
      <c r="G77" s="83"/>
      <c r="H77" s="14"/>
      <c r="I77" s="14"/>
      <c r="J77" s="14"/>
      <c r="K77" s="14"/>
      <c r="L77" s="14"/>
      <c r="M77" s="14"/>
      <c r="N77" s="14"/>
      <c r="O77" s="14"/>
      <c r="P77" s="14"/>
      <c r="Q77" s="14"/>
      <c r="R77" s="14"/>
      <c r="S77" s="14"/>
      <c r="T77" s="14"/>
      <c r="U77" s="14"/>
      <c r="V77" s="14"/>
      <c r="W77" s="14"/>
      <c r="X77" s="14"/>
      <c r="Y77" s="14"/>
      <c r="AH77" s="127"/>
      <c r="AI77" s="127"/>
      <c r="AJ77" s="135"/>
      <c r="AK77" s="135"/>
      <c r="AL77" s="135"/>
      <c r="AM77" s="135"/>
      <c r="AN77" s="133"/>
      <c r="AO77" s="181"/>
      <c r="AP77" s="74"/>
      <c r="AQ77" s="142"/>
      <c r="AR77" s="142"/>
      <c r="AS77" s="135"/>
      <c r="AT77" s="135"/>
      <c r="AU77" s="135"/>
      <c r="AV77" s="135"/>
      <c r="AW77" s="127"/>
      <c r="AX77" s="127"/>
      <c r="AY77" s="133"/>
      <c r="AZ77" s="133"/>
      <c r="BA77" s="133"/>
      <c r="BB77" s="133"/>
      <c r="BC77" s="166"/>
      <c r="BD77" s="127"/>
      <c r="BE77" s="127"/>
      <c r="BF77" s="142"/>
      <c r="BG77" s="183"/>
      <c r="BH77" s="183"/>
      <c r="BI77" s="133"/>
      <c r="BJ77" s="127"/>
      <c r="BK77" s="127"/>
      <c r="BL77" s="135"/>
      <c r="BM77" s="135"/>
      <c r="BN77" s="135"/>
      <c r="BO77" s="135"/>
      <c r="BP77" s="14"/>
      <c r="BQ77" s="127"/>
      <c r="BR77" s="127"/>
      <c r="BS77" s="127"/>
      <c r="BT77" s="127"/>
      <c r="BU77" s="127"/>
      <c r="BV77" s="133"/>
      <c r="BW77" s="14"/>
      <c r="BX77" s="127"/>
      <c r="BY77" s="127"/>
      <c r="BZ77" s="133"/>
      <c r="CA77" s="133"/>
      <c r="CB77" s="133"/>
      <c r="CC77" s="133"/>
      <c r="CD77" s="13"/>
      <c r="CE77" s="127"/>
      <c r="CF77" s="127"/>
      <c r="CG77" s="135"/>
      <c r="CH77" s="135"/>
      <c r="CI77" s="135"/>
      <c r="CJ77" s="135"/>
      <c r="CK77" s="14"/>
      <c r="CL77" s="127"/>
      <c r="CM77" s="127"/>
      <c r="CN77" s="133"/>
      <c r="CO77" s="133"/>
      <c r="CP77" s="133"/>
      <c r="CQ77" s="133"/>
      <c r="CR77" s="14"/>
      <c r="CS77" s="127"/>
      <c r="CT77" s="127"/>
      <c r="CU77" s="133"/>
      <c r="CV77" s="133"/>
      <c r="CW77" s="133"/>
      <c r="CX77" s="133"/>
      <c r="CY77" s="14"/>
    </row>
    <row r="78" spans="1:103">
      <c r="A78" s="184"/>
      <c r="B78" s="133"/>
      <c r="H78" s="14"/>
      <c r="I78" s="14"/>
      <c r="J78" s="14"/>
      <c r="K78" s="14"/>
      <c r="L78" s="14"/>
      <c r="M78" s="14"/>
      <c r="N78" s="14"/>
      <c r="O78" s="14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26"/>
      <c r="AH78" s="127"/>
      <c r="AI78" s="127"/>
      <c r="AJ78" s="135"/>
      <c r="AK78" s="135"/>
      <c r="AL78" s="135"/>
      <c r="AM78" s="135"/>
      <c r="AN78" s="133"/>
      <c r="AO78" s="181"/>
      <c r="AP78" s="74"/>
      <c r="AQ78" s="142"/>
      <c r="AR78" s="142"/>
      <c r="AS78" s="26" t="str">
        <f>IF(ISNUMBER(AJ78),AJ78-($D71*AJ77+$E71),"")</f>
        <v/>
      </c>
      <c r="AT78" s="26" t="str">
        <f>IF(ISNUMBER(AK78),AK78-($D71*AK77+$E71),"")</f>
        <v/>
      </c>
      <c r="AU78" s="26"/>
      <c r="AV78" s="26" t="str">
        <f>IF(ISNUMBER(AM78),AM78-($D71*AM77+$E71),"")</f>
        <v/>
      </c>
      <c r="AW78" s="127"/>
      <c r="AX78" s="127"/>
      <c r="AY78" s="133"/>
      <c r="AZ78" s="133"/>
      <c r="BA78" s="133"/>
      <c r="BB78" s="133"/>
      <c r="BC78" s="166"/>
      <c r="BD78" s="127"/>
      <c r="BE78" s="127"/>
      <c r="BF78" s="142"/>
      <c r="BG78" s="183"/>
      <c r="BH78" s="183"/>
      <c r="BI78" s="133"/>
      <c r="BJ78" s="127"/>
      <c r="BK78" s="127"/>
      <c r="BL78" s="78" t="str">
        <f>IF(ISNUMBER(AS78),AS78/AJ70,"")</f>
        <v/>
      </c>
      <c r="BM78" s="78" t="str">
        <f>IF(ISNUMBER(AT78),AT78/AK70,"")</f>
        <v/>
      </c>
      <c r="BN78" s="78"/>
      <c r="BO78" s="78" t="str">
        <f>IF(ISNUMBER(AV78),AV78/AM70,"")</f>
        <v/>
      </c>
      <c r="BP78" s="117"/>
      <c r="BQ78" s="141"/>
      <c r="BR78" s="127"/>
      <c r="BS78" s="127"/>
      <c r="BT78" s="127"/>
      <c r="BU78" s="127"/>
      <c r="BV78" s="24"/>
      <c r="BW78" s="117"/>
      <c r="BX78" s="141"/>
      <c r="BY78" s="141"/>
      <c r="BZ78" s="27" t="s">
        <v>0</v>
      </c>
      <c r="CA78" s="24" t="str">
        <f>IF(ISNUMBER(BL78),1-BL78/BM78,"")</f>
        <v/>
      </c>
      <c r="CB78" s="24"/>
      <c r="CC78" s="24"/>
      <c r="CD78" s="197"/>
      <c r="CE78" s="141"/>
      <c r="CF78" s="141"/>
      <c r="CG78" s="147"/>
      <c r="CH78" s="147"/>
      <c r="CI78" s="147"/>
      <c r="CJ78" s="147"/>
      <c r="CK78" s="117"/>
      <c r="CL78" s="141"/>
      <c r="CM78" s="141"/>
      <c r="CN78" s="134"/>
      <c r="CO78" s="134"/>
      <c r="CP78" s="134"/>
      <c r="CQ78" s="134"/>
      <c r="CR78" s="117"/>
      <c r="CS78" s="141"/>
      <c r="CT78" s="141"/>
      <c r="CU78" s="134"/>
      <c r="CV78" s="134"/>
      <c r="CW78" s="134"/>
      <c r="CX78" s="134"/>
      <c r="CY78" s="117"/>
    </row>
    <row r="79" spans="1:103">
      <c r="A79" s="184"/>
      <c r="B79" s="133"/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26"/>
      <c r="AH79" s="127"/>
      <c r="AI79" s="127"/>
      <c r="AJ79" s="135"/>
      <c r="AK79" s="135"/>
      <c r="AL79" s="135"/>
      <c r="AM79" s="135"/>
      <c r="AN79" s="133"/>
      <c r="AO79" s="181"/>
      <c r="AP79" s="74"/>
      <c r="AQ79" s="142"/>
      <c r="AR79" s="142"/>
      <c r="AS79" s="147"/>
      <c r="AT79" s="147"/>
      <c r="AU79" s="147"/>
      <c r="AV79" s="147"/>
      <c r="AW79" s="127"/>
      <c r="AX79" s="127"/>
      <c r="AY79" s="133"/>
      <c r="AZ79" s="133"/>
      <c r="BA79" s="133"/>
      <c r="BB79" s="133"/>
      <c r="BC79" s="166"/>
      <c r="BD79" s="127"/>
      <c r="BE79" s="127"/>
      <c r="BF79" s="142"/>
      <c r="BG79" s="183"/>
      <c r="BH79" s="183"/>
      <c r="BI79" s="133"/>
      <c r="BJ79" s="127"/>
      <c r="BK79" s="127"/>
      <c r="BL79" s="147"/>
      <c r="BM79" s="147"/>
      <c r="BN79" s="147"/>
      <c r="BO79" s="147"/>
      <c r="BP79" s="117"/>
      <c r="BQ79" s="141"/>
      <c r="BR79" s="127"/>
      <c r="BS79" s="127"/>
      <c r="BT79" s="127"/>
      <c r="BU79" s="127"/>
      <c r="BV79" s="134"/>
      <c r="BW79" s="117"/>
      <c r="BX79" s="141"/>
      <c r="BY79" s="141"/>
      <c r="BZ79" s="134"/>
      <c r="CA79" s="134"/>
      <c r="CB79" s="134"/>
      <c r="CC79" s="134"/>
      <c r="CD79" s="197"/>
      <c r="CE79" s="141"/>
      <c r="CF79" s="141"/>
      <c r="CG79" s="147"/>
      <c r="CH79" s="147"/>
      <c r="CI79" s="147"/>
      <c r="CJ79" s="147"/>
      <c r="CK79" s="117"/>
      <c r="CL79" s="141"/>
      <c r="CM79" s="141"/>
      <c r="CN79" s="134"/>
      <c r="CO79" s="134"/>
      <c r="CP79" s="134"/>
      <c r="CQ79" s="134"/>
      <c r="CR79" s="117"/>
      <c r="CS79" s="141"/>
      <c r="CT79" s="141"/>
      <c r="CU79" s="134"/>
      <c r="CV79" s="134"/>
      <c r="CW79" s="134"/>
      <c r="CX79" s="134"/>
      <c r="CY79" s="117"/>
    </row>
    <row r="80" spans="1:103" ht="13.5" thickBot="1">
      <c r="A80" s="460" t="s">
        <v>68</v>
      </c>
      <c r="B80" s="198" t="str">
        <f>$G$22</f>
        <v>DatLab 7 Template 16-08-02</v>
      </c>
      <c r="C80" s="199"/>
      <c r="D80" s="199"/>
      <c r="E80" s="199"/>
      <c r="F80" s="199"/>
      <c r="G80" s="199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1"/>
      <c r="AA80" s="202"/>
      <c r="AB80" s="202"/>
      <c r="AC80" s="202"/>
      <c r="AD80" s="202"/>
      <c r="AE80" s="202"/>
      <c r="AF80" s="202"/>
      <c r="AG80" s="202"/>
      <c r="AH80" s="12" t="str">
        <f>$B80</f>
        <v>DatLab 7 Template 16-08-02</v>
      </c>
      <c r="AI80" s="161"/>
      <c r="AJ80" s="203"/>
      <c r="AK80" s="203"/>
      <c r="AL80" s="203"/>
      <c r="AM80" s="203"/>
      <c r="AN80" s="204"/>
      <c r="AO80" s="205"/>
      <c r="AP80" s="206"/>
      <c r="AQ80" s="79" t="str">
        <f>$B80</f>
        <v>DatLab 7 Template 16-08-02</v>
      </c>
      <c r="AR80" s="161"/>
      <c r="AS80" s="203"/>
      <c r="AT80" s="203"/>
      <c r="AU80" s="203"/>
      <c r="AV80" s="203"/>
      <c r="AW80" s="161"/>
      <c r="AX80" s="161"/>
      <c r="AY80" s="204"/>
      <c r="AZ80" s="204"/>
      <c r="BA80" s="204"/>
      <c r="BB80" s="204"/>
      <c r="BC80" s="207"/>
      <c r="BD80" s="161"/>
      <c r="BE80" s="161"/>
      <c r="BF80" s="61"/>
      <c r="BG80" s="208"/>
      <c r="BH80" s="208"/>
      <c r="BI80" s="204"/>
      <c r="BJ80" s="79" t="str">
        <f>$B80</f>
        <v>DatLab 7 Template 16-08-02</v>
      </c>
      <c r="BK80" s="161"/>
      <c r="BL80" s="203"/>
      <c r="BM80" s="203"/>
      <c r="BN80" s="203"/>
      <c r="BO80" s="203"/>
      <c r="BP80" s="209"/>
      <c r="BQ80" s="79" t="str">
        <f>$B80</f>
        <v>DatLab 7 Template 16-08-02</v>
      </c>
      <c r="BR80" s="200"/>
      <c r="BS80" s="200"/>
      <c r="BT80" s="200"/>
      <c r="BU80" s="200"/>
      <c r="BV80" s="204"/>
      <c r="BW80" s="209"/>
      <c r="BX80" s="79" t="str">
        <f>$B80</f>
        <v>DatLab 7 Template 16-08-02</v>
      </c>
      <c r="BY80" s="161"/>
      <c r="BZ80" s="204"/>
      <c r="CA80" s="204"/>
      <c r="CB80" s="204"/>
      <c r="CC80" s="204"/>
      <c r="CD80" s="210"/>
      <c r="CE80" s="79" t="str">
        <f>$B80</f>
        <v>DatLab 7 Template 16-08-02</v>
      </c>
      <c r="CF80" s="161"/>
      <c r="CG80" s="203"/>
      <c r="CH80" s="203"/>
      <c r="CI80" s="203"/>
      <c r="CJ80" s="203"/>
      <c r="CK80" s="209"/>
      <c r="CL80" s="79" t="str">
        <f>$B80</f>
        <v>DatLab 7 Template 16-08-02</v>
      </c>
      <c r="CM80" s="161"/>
      <c r="CN80" s="204"/>
      <c r="CO80" s="204"/>
      <c r="CP80" s="204"/>
      <c r="CQ80" s="204"/>
      <c r="CR80" s="209"/>
      <c r="CS80" s="79" t="str">
        <f>$B80</f>
        <v>DatLab 7 Template 16-08-02</v>
      </c>
      <c r="CT80" s="161"/>
      <c r="CU80" s="204"/>
      <c r="CV80" s="204"/>
      <c r="CW80" s="204"/>
      <c r="CX80" s="204"/>
      <c r="CY80" s="209"/>
    </row>
    <row r="81" spans="1:104">
      <c r="A81" s="331" t="s">
        <v>106</v>
      </c>
      <c r="B81" s="285" t="str">
        <f>AA84</f>
        <v>•</v>
      </c>
      <c r="C81" s="277"/>
      <c r="D81" s="30"/>
      <c r="F81" s="55" t="s">
        <v>16</v>
      </c>
      <c r="G81" s="56">
        <f>AC85</f>
        <v>0</v>
      </c>
      <c r="H81" s="179"/>
      <c r="I81" s="179"/>
      <c r="J81" s="179"/>
      <c r="K81" s="179"/>
      <c r="L81" s="179"/>
      <c r="M81" s="179"/>
      <c r="N81" s="179"/>
      <c r="O81" s="179"/>
      <c r="P81" s="179"/>
      <c r="Q81" s="179"/>
      <c r="R81" s="179"/>
      <c r="S81" s="179"/>
      <c r="T81" s="179"/>
      <c r="U81" s="179"/>
      <c r="V81" s="179"/>
      <c r="W81" s="179"/>
      <c r="X81" s="179"/>
      <c r="Y81" s="179"/>
      <c r="Z81" s="425"/>
      <c r="AC81" s="110"/>
      <c r="AD81" s="110"/>
      <c r="AE81" s="110"/>
      <c r="AF81" s="110"/>
      <c r="AG81" s="110"/>
      <c r="AH81" s="110"/>
      <c r="AI81" s="180" t="s">
        <v>65</v>
      </c>
      <c r="AJ81" s="485" t="str">
        <f>AJ$1</f>
        <v>R</v>
      </c>
      <c r="AK81" s="31" t="str">
        <f t="shared" ref="AK81:AM81" si="102">AK$1</f>
        <v>1Omy</v>
      </c>
      <c r="AL81" s="32" t="str">
        <f t="shared" si="102"/>
        <v>2U</v>
      </c>
      <c r="AM81" s="33" t="str">
        <f t="shared" si="102"/>
        <v>3Ama</v>
      </c>
      <c r="AN81" s="133"/>
      <c r="AO81" s="181"/>
      <c r="AP81" s="74"/>
      <c r="AQ81" s="143"/>
      <c r="AR81" s="143"/>
      <c r="AS81" s="143"/>
      <c r="AT81" s="143"/>
      <c r="AU81" s="143"/>
      <c r="AV81" s="143"/>
      <c r="AW81" s="143"/>
      <c r="AX81" s="143"/>
      <c r="AY81" s="143"/>
      <c r="AZ81" s="143"/>
      <c r="BA81" s="143"/>
      <c r="BB81" s="143"/>
      <c r="BC81" s="148"/>
      <c r="BD81" s="143"/>
      <c r="BE81" s="143"/>
      <c r="BF81" s="143"/>
      <c r="BG81" s="143"/>
      <c r="BH81" s="143"/>
      <c r="BI81" s="143"/>
      <c r="BJ81" s="143"/>
      <c r="BK81" s="143"/>
      <c r="BL81" s="143"/>
      <c r="BM81" s="143"/>
      <c r="BN81" s="143"/>
      <c r="BO81" s="143"/>
      <c r="BP81" s="13"/>
      <c r="BR81" s="143"/>
      <c r="BS81" s="143"/>
      <c r="BT81" s="143"/>
      <c r="BU81" s="143"/>
      <c r="BV81" s="143"/>
      <c r="BW81" s="14"/>
      <c r="BY81" s="143"/>
      <c r="BZ81" s="143"/>
      <c r="CA81" s="143"/>
      <c r="CB81" s="143"/>
      <c r="CC81" s="143"/>
      <c r="CD81" s="13"/>
      <c r="CF81" s="143"/>
      <c r="CG81" s="143"/>
      <c r="CH81" s="143"/>
      <c r="CI81" s="143"/>
      <c r="CJ81" s="143"/>
      <c r="CK81" s="13"/>
      <c r="CM81" s="143"/>
      <c r="CN81" s="143"/>
      <c r="CO81" s="143"/>
      <c r="CP81" s="143"/>
      <c r="CQ81" s="143"/>
      <c r="CR81" s="13"/>
      <c r="CT81" s="143"/>
      <c r="CU81" s="143"/>
      <c r="CV81" s="143"/>
      <c r="CW81" s="143"/>
      <c r="CX81" s="143"/>
      <c r="CY81" s="13"/>
    </row>
    <row r="82" spans="1:104">
      <c r="A82" s="452" t="str">
        <f>E82</f>
        <v/>
      </c>
      <c r="B82" s="286" t="s">
        <v>26</v>
      </c>
      <c r="C82" s="88">
        <f>AB87</f>
        <v>0</v>
      </c>
      <c r="D82" s="88">
        <f>AB89</f>
        <v>0</v>
      </c>
      <c r="E82" s="278" t="str">
        <f>IF(ISNUMBER(AB90),AB90+0.01*AB91,"")</f>
        <v/>
      </c>
      <c r="F82" s="279" t="s">
        <v>10</v>
      </c>
      <c r="G82" s="98">
        <f>AE93</f>
        <v>-2</v>
      </c>
      <c r="H82" s="14"/>
      <c r="I82" s="14"/>
      <c r="J82" s="14"/>
      <c r="K82" s="14"/>
      <c r="L82" s="14"/>
      <c r="M82" s="14"/>
      <c r="N82" s="14"/>
      <c r="O82" s="14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240" t="str">
        <f>$E82</f>
        <v/>
      </c>
      <c r="AA82" s="176"/>
      <c r="AB82" s="176"/>
      <c r="AC82" s="176"/>
      <c r="AD82" s="176"/>
      <c r="AE82" s="176"/>
      <c r="AF82" s="176"/>
      <c r="AG82" s="176"/>
      <c r="AH82" s="57" t="s">
        <v>215</v>
      </c>
      <c r="AI82" s="58" t="s">
        <v>12</v>
      </c>
      <c r="AJ82" s="182">
        <f>AJ86</f>
        <v>0</v>
      </c>
      <c r="AK82" s="182">
        <f t="shared" ref="AK82:AM82" si="103">AK86</f>
        <v>0</v>
      </c>
      <c r="AL82" s="182">
        <f t="shared" si="103"/>
        <v>0</v>
      </c>
      <c r="AM82" s="182">
        <f t="shared" si="103"/>
        <v>0</v>
      </c>
      <c r="AN82" s="133"/>
      <c r="AO82" s="181"/>
      <c r="AP82" s="74"/>
      <c r="AQ82" s="142"/>
      <c r="AR82" s="142"/>
      <c r="AS82" s="135"/>
      <c r="AT82" s="135"/>
      <c r="AU82" s="135"/>
      <c r="AV82" s="135"/>
      <c r="AW82" s="127"/>
      <c r="AX82" s="127"/>
      <c r="AY82" s="133"/>
      <c r="AZ82" s="133"/>
      <c r="BA82" s="133"/>
      <c r="BB82" s="133"/>
      <c r="BC82" s="166"/>
      <c r="BD82" s="127"/>
      <c r="BE82" s="127"/>
      <c r="BF82" s="142"/>
      <c r="BG82" s="183"/>
      <c r="BH82" s="183"/>
      <c r="BI82" s="133"/>
      <c r="BJ82" s="127"/>
      <c r="BK82" s="127"/>
      <c r="BL82" s="135"/>
      <c r="BM82" s="135"/>
      <c r="BN82" s="135"/>
      <c r="BO82" s="135"/>
      <c r="BP82" s="14"/>
      <c r="BQ82" s="127"/>
      <c r="BR82" s="127"/>
      <c r="BS82" s="133"/>
      <c r="BT82" s="133"/>
      <c r="BU82" s="133"/>
      <c r="BV82" s="133"/>
      <c r="BW82" s="14"/>
      <c r="BX82" s="127"/>
      <c r="BY82" s="127"/>
      <c r="BZ82" s="133"/>
      <c r="CA82" s="133"/>
      <c r="CB82" s="133"/>
      <c r="CC82" s="133"/>
      <c r="CD82" s="13"/>
      <c r="CE82" s="127"/>
      <c r="CF82" s="127"/>
      <c r="CG82" s="135"/>
      <c r="CH82" s="135"/>
      <c r="CI82" s="135"/>
      <c r="CJ82" s="135"/>
      <c r="CK82" s="14"/>
      <c r="CL82" s="127"/>
      <c r="CM82" s="127"/>
      <c r="CN82" s="133"/>
      <c r="CO82" s="133"/>
      <c r="CP82" s="133"/>
      <c r="CQ82" s="133"/>
      <c r="CR82" s="14"/>
      <c r="CS82" s="127"/>
      <c r="CT82" s="127"/>
      <c r="CU82" s="133"/>
      <c r="CV82" s="133"/>
      <c r="CW82" s="133"/>
      <c r="CX82" s="133"/>
      <c r="CY82" s="14"/>
    </row>
    <row r="83" spans="1:104" ht="13.5" thickBot="1">
      <c r="A83" s="457" t="s">
        <v>84</v>
      </c>
      <c r="B83" s="280">
        <f>AB88</f>
        <v>0</v>
      </c>
      <c r="C83" s="281" t="s">
        <v>35</v>
      </c>
      <c r="D83" s="281" t="s">
        <v>181</v>
      </c>
      <c r="E83" s="22">
        <f>E84/G84</f>
        <v>0</v>
      </c>
      <c r="F83" s="279" t="s">
        <v>11</v>
      </c>
      <c r="G83" s="99">
        <f>AE94</f>
        <v>2.5000000000000001E-2</v>
      </c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463" t="s">
        <v>80</v>
      </c>
      <c r="AA83" s="133" t="s">
        <v>83</v>
      </c>
      <c r="AB83" s="51"/>
      <c r="AC83" s="110" t="str">
        <f>$G$3</f>
        <v>DatLab 7</v>
      </c>
      <c r="AD83" s="51"/>
      <c r="AE83" s="51"/>
      <c r="AF83" s="96"/>
      <c r="AG83" s="51"/>
      <c r="AH83" s="59" t="s">
        <v>8</v>
      </c>
      <c r="AI83" s="59" t="s">
        <v>183</v>
      </c>
      <c r="AJ83" s="60">
        <f>$E83-($E83*AJ82/1000)/2</f>
        <v>0</v>
      </c>
      <c r="AK83" s="60">
        <f>$E83-($E83*(SUM(AJ82:AK82))/1000)/2</f>
        <v>0</v>
      </c>
      <c r="AL83" s="60">
        <f>$E83-($E83*(SUM(AJ82:AL82))/1000)/2</f>
        <v>0</v>
      </c>
      <c r="AM83" s="60">
        <f>$E83-($E83*(SUM(AJ82:AM82))/1000)/2</f>
        <v>0</v>
      </c>
      <c r="AN83" s="133"/>
      <c r="AO83" s="181"/>
      <c r="AP83" s="74"/>
      <c r="AQ83" s="142"/>
      <c r="AR83" s="142"/>
      <c r="AS83" s="135"/>
      <c r="AT83" s="135"/>
      <c r="AU83" s="135"/>
      <c r="AV83" s="135"/>
      <c r="AW83" s="127"/>
      <c r="AX83" s="127"/>
      <c r="AY83" s="133"/>
      <c r="AZ83" s="133"/>
      <c r="BA83" s="133"/>
      <c r="BB83" s="133"/>
      <c r="BC83" s="166"/>
      <c r="BD83" s="127"/>
      <c r="BE83" s="127"/>
      <c r="BF83" s="142"/>
      <c r="BG83" s="183"/>
      <c r="BH83" s="183"/>
      <c r="BI83" s="133"/>
      <c r="BJ83" s="127"/>
      <c r="BK83" s="127"/>
      <c r="BL83" s="135"/>
      <c r="BM83" s="135"/>
      <c r="BN83" s="135"/>
      <c r="BO83" s="135"/>
      <c r="BP83" s="14"/>
      <c r="BQ83" s="127"/>
      <c r="BR83" s="127"/>
      <c r="BS83" s="133"/>
      <c r="BT83" s="133"/>
      <c r="BU83" s="133"/>
      <c r="BV83" s="133"/>
      <c r="BW83" s="14"/>
      <c r="BX83" s="127"/>
      <c r="BY83" s="127"/>
      <c r="BZ83" s="133"/>
      <c r="CA83" s="133"/>
      <c r="CB83" s="133"/>
      <c r="CC83" s="133"/>
      <c r="CD83" s="13"/>
      <c r="CE83" s="127"/>
      <c r="CF83" s="127"/>
      <c r="CG83" s="135"/>
      <c r="CH83" s="135"/>
      <c r="CI83" s="135"/>
      <c r="CJ83" s="135"/>
      <c r="CK83" s="14"/>
      <c r="CL83" s="127"/>
      <c r="CM83" s="127"/>
      <c r="CN83" s="133"/>
      <c r="CO83" s="133"/>
      <c r="CP83" s="133"/>
      <c r="CQ83" s="133"/>
      <c r="CR83" s="14"/>
      <c r="CS83" s="127"/>
      <c r="CT83" s="127"/>
      <c r="CU83" s="133"/>
      <c r="CV83" s="133"/>
      <c r="CW83" s="133"/>
      <c r="CX83" s="133"/>
      <c r="CY83" s="14"/>
      <c r="CZ83" s="10" t="s">
        <v>9</v>
      </c>
    </row>
    <row r="84" spans="1:104" ht="14.25" thickTop="1" thickBot="1">
      <c r="A84" s="184"/>
      <c r="B84" s="282">
        <f>AB86</f>
        <v>0</v>
      </c>
      <c r="C84" s="283" t="s">
        <v>7</v>
      </c>
      <c r="D84" s="283" t="s">
        <v>182</v>
      </c>
      <c r="E84" s="100">
        <f>AB93</f>
        <v>0</v>
      </c>
      <c r="F84" s="284" t="s">
        <v>36</v>
      </c>
      <c r="G84" s="62">
        <f>AB94</f>
        <v>2</v>
      </c>
      <c r="H84" s="14"/>
      <c r="I84" s="14"/>
      <c r="J84" s="14"/>
      <c r="K84" s="14"/>
      <c r="L84" s="14"/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241" t="s">
        <v>33</v>
      </c>
      <c r="AA84" s="211" t="s">
        <v>177</v>
      </c>
      <c r="AB84" s="242"/>
      <c r="AC84" s="242"/>
      <c r="AD84" s="242"/>
      <c r="AE84" s="242"/>
      <c r="AF84" s="243"/>
      <c r="AG84" s="117"/>
      <c r="AH84" s="117"/>
      <c r="AI84" s="117"/>
      <c r="AJ84" s="117"/>
      <c r="AK84" s="117"/>
      <c r="AL84" s="117"/>
      <c r="AM84" s="117"/>
      <c r="AP84" s="74"/>
      <c r="AS84" s="135"/>
      <c r="AT84" s="135"/>
      <c r="AU84" s="135"/>
      <c r="AV84" s="135"/>
      <c r="BC84" s="166"/>
      <c r="BD84" s="127"/>
      <c r="BE84" s="127"/>
      <c r="BF84" s="142"/>
      <c r="BG84" s="183"/>
      <c r="BH84" s="183"/>
      <c r="BI84" s="133"/>
      <c r="BJ84" s="127"/>
      <c r="BK84" s="127"/>
      <c r="BL84" s="135"/>
      <c r="BM84" s="135"/>
      <c r="BN84" s="135"/>
      <c r="BO84" s="135"/>
      <c r="BP84" s="14"/>
      <c r="BQ84" s="127"/>
      <c r="BR84" s="127"/>
      <c r="BS84" s="133"/>
      <c r="BT84" s="133"/>
      <c r="BU84" s="133"/>
      <c r="BV84" s="133"/>
      <c r="BW84" s="14"/>
      <c r="BX84" s="127"/>
      <c r="BY84" s="127"/>
      <c r="BZ84" s="133"/>
      <c r="CA84" s="133"/>
      <c r="CB84" s="133"/>
      <c r="CC84" s="133"/>
      <c r="CD84" s="13"/>
      <c r="CE84" s="127"/>
      <c r="CF84" s="127"/>
      <c r="CG84" s="135"/>
      <c r="CH84" s="135"/>
      <c r="CI84" s="135"/>
      <c r="CJ84" s="135"/>
      <c r="CK84" s="14"/>
      <c r="CL84" s="127"/>
      <c r="CM84" s="127"/>
      <c r="CN84" s="133"/>
      <c r="CO84" s="133"/>
      <c r="CP84" s="133"/>
      <c r="CQ84" s="133"/>
      <c r="CR84" s="14"/>
      <c r="CS84" s="127"/>
      <c r="CT84" s="127"/>
      <c r="CU84" s="133"/>
      <c r="CV84" s="133"/>
      <c r="CW84" s="133"/>
      <c r="CX84" s="133"/>
      <c r="CY84" s="14"/>
      <c r="CZ84" s="101" t="s">
        <v>66</v>
      </c>
    </row>
    <row r="85" spans="1:104" ht="13.5" thickBot="1">
      <c r="A85" s="83" t="s">
        <v>69</v>
      </c>
      <c r="B85" s="63"/>
      <c r="C85" s="134"/>
      <c r="D85" s="41"/>
      <c r="E85" s="41"/>
      <c r="F85" s="469" t="s">
        <v>166</v>
      </c>
      <c r="G85" s="469"/>
      <c r="H85" s="14"/>
      <c r="I85" s="14"/>
      <c r="J85" s="14"/>
      <c r="K85" s="14"/>
      <c r="L85" s="14"/>
      <c r="M85" s="14"/>
      <c r="N85" s="14"/>
      <c r="O85" s="14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16"/>
      <c r="AA85" s="269"/>
      <c r="AB85" s="244" t="s">
        <v>56</v>
      </c>
      <c r="AC85" s="245"/>
      <c r="AD85" s="246" t="s">
        <v>37</v>
      </c>
      <c r="AE85" s="247" t="s">
        <v>38</v>
      </c>
      <c r="AF85" s="248"/>
      <c r="AG85" s="102"/>
      <c r="AH85" s="15"/>
      <c r="AI85" s="15"/>
      <c r="AJ85" s="485"/>
      <c r="AK85" s="31"/>
      <c r="AL85" s="32"/>
      <c r="AM85" s="33"/>
      <c r="AN85" s="133"/>
      <c r="AO85" s="181"/>
      <c r="AP85" s="74"/>
      <c r="AS85" s="135"/>
      <c r="AT85" s="135"/>
      <c r="AU85" s="135"/>
      <c r="AV85" s="135"/>
      <c r="AW85" s="127"/>
      <c r="AX85" s="127"/>
      <c r="AY85" s="133"/>
      <c r="AZ85" s="133"/>
      <c r="BA85" s="133"/>
      <c r="BB85" s="133"/>
      <c r="BC85" s="166"/>
      <c r="BD85" s="127"/>
      <c r="BE85" s="127"/>
      <c r="BF85" s="142"/>
      <c r="BG85" s="183"/>
      <c r="BH85" s="183"/>
      <c r="BI85" s="133"/>
      <c r="BJ85" s="127"/>
      <c r="BK85" s="127"/>
      <c r="BL85" s="135"/>
      <c r="BM85" s="135"/>
      <c r="BN85" s="135"/>
      <c r="BO85" s="135"/>
      <c r="BP85" s="14"/>
      <c r="BQ85" s="127"/>
      <c r="BR85" s="127"/>
      <c r="BS85" s="133"/>
      <c r="BT85" s="133"/>
      <c r="BU85" s="133"/>
      <c r="BV85" s="133"/>
      <c r="BW85" s="14"/>
      <c r="BX85" s="127"/>
      <c r="BY85" s="127"/>
      <c r="BZ85" s="133"/>
      <c r="CA85" s="133"/>
      <c r="CB85" s="133"/>
      <c r="CC85" s="133"/>
      <c r="CD85" s="13"/>
      <c r="CE85" s="127"/>
      <c r="CF85" s="127"/>
      <c r="CG85" s="135"/>
      <c r="CH85" s="135"/>
      <c r="CI85" s="135"/>
      <c r="CJ85" s="135"/>
      <c r="CK85" s="14"/>
      <c r="CL85" s="127"/>
      <c r="CM85" s="127"/>
      <c r="CN85" s="133"/>
      <c r="CO85" s="133"/>
      <c r="CP85" s="133"/>
      <c r="CQ85" s="133"/>
      <c r="CR85" s="14"/>
      <c r="CS85" s="127"/>
      <c r="CT85" s="127"/>
      <c r="CU85" s="133"/>
      <c r="CV85" s="133"/>
      <c r="CW85" s="133"/>
      <c r="CX85" s="133"/>
      <c r="CY85" s="14"/>
    </row>
    <row r="86" spans="1:104">
      <c r="A86" s="9" t="s">
        <v>70</v>
      </c>
      <c r="B86" s="83"/>
      <c r="C86" s="13"/>
      <c r="D86" s="185"/>
      <c r="E86" s="84"/>
      <c r="F86" s="14"/>
      <c r="G86" s="14"/>
      <c r="H86" s="14"/>
      <c r="I86" s="14"/>
      <c r="J86" s="14"/>
      <c r="K86" s="14"/>
      <c r="L86" s="14"/>
      <c r="M86" s="14"/>
      <c r="N86" s="14"/>
      <c r="O86" s="14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26"/>
      <c r="AA86" s="270" t="s">
        <v>39</v>
      </c>
      <c r="AB86" s="249"/>
      <c r="AC86" s="250"/>
      <c r="AD86" s="251" t="s">
        <v>40</v>
      </c>
      <c r="AE86" s="247"/>
      <c r="AF86" s="252"/>
      <c r="AG86" s="102"/>
      <c r="AH86" s="186"/>
      <c r="AI86" s="186"/>
      <c r="AJ86" s="133"/>
      <c r="AK86" s="133"/>
      <c r="AL86" s="133"/>
      <c r="AM86" s="133"/>
      <c r="AN86" s="133"/>
      <c r="AO86" s="181"/>
      <c r="AP86" s="74"/>
      <c r="AQ86" s="64" t="s">
        <v>17</v>
      </c>
      <c r="AR86" s="187"/>
      <c r="AS86" s="135"/>
      <c r="AT86" s="135"/>
      <c r="AU86" s="135"/>
      <c r="AV86" s="135"/>
      <c r="AW86" s="127"/>
      <c r="AX86" s="127"/>
      <c r="AY86" s="133"/>
      <c r="AZ86" s="133"/>
      <c r="BA86" s="133"/>
      <c r="BB86" s="133"/>
      <c r="BC86" s="166"/>
      <c r="BD86" s="127"/>
      <c r="BE86" s="127"/>
      <c r="BF86" s="142"/>
      <c r="BG86" s="183"/>
      <c r="BH86" s="183"/>
      <c r="BI86" s="133"/>
      <c r="BJ86" s="127"/>
      <c r="BK86" s="127"/>
      <c r="BL86" s="135"/>
      <c r="BM86" s="135"/>
      <c r="BN86" s="135"/>
      <c r="BO86" s="135"/>
      <c r="BP86" s="14"/>
      <c r="BQ86" s="127"/>
      <c r="BR86" s="127"/>
      <c r="BS86" s="133"/>
      <c r="BT86" s="133"/>
      <c r="BU86" s="133"/>
      <c r="BV86" s="133"/>
      <c r="BW86" s="14"/>
      <c r="BX86" s="127"/>
      <c r="BY86" s="127"/>
      <c r="BZ86" s="133"/>
      <c r="CA86" s="133"/>
      <c r="CB86" s="133"/>
      <c r="CC86" s="133"/>
      <c r="CD86" s="13"/>
      <c r="CE86" s="127"/>
      <c r="CF86" s="127"/>
      <c r="CG86" s="135"/>
      <c r="CH86" s="135"/>
      <c r="CI86" s="135"/>
      <c r="CJ86" s="135"/>
      <c r="CK86" s="14"/>
      <c r="CL86" s="127"/>
      <c r="CM86" s="127"/>
      <c r="CN86" s="133"/>
      <c r="CO86" s="133"/>
      <c r="CP86" s="133"/>
      <c r="CQ86" s="133"/>
      <c r="CR86" s="14"/>
      <c r="CS86" s="127"/>
      <c r="CT86" s="127"/>
      <c r="CU86" s="133"/>
      <c r="CV86" s="133"/>
      <c r="CW86" s="133"/>
      <c r="CX86" s="133"/>
      <c r="CY86" s="14"/>
    </row>
    <row r="87" spans="1:104" ht="13.5" thickBot="1">
      <c r="A87" s="83"/>
      <c r="B87" s="83"/>
      <c r="C87" s="83"/>
      <c r="D87" s="85"/>
      <c r="E87" s="84"/>
      <c r="F87" s="86"/>
      <c r="G87" s="14"/>
      <c r="H87" s="14"/>
      <c r="I87" s="14"/>
      <c r="J87" s="14"/>
      <c r="K87" s="14"/>
      <c r="L87" s="14"/>
      <c r="M87" s="14"/>
      <c r="N87" s="14"/>
      <c r="O87" s="14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26"/>
      <c r="AA87" s="271" t="s">
        <v>41</v>
      </c>
      <c r="AB87" s="253"/>
      <c r="AC87" s="254"/>
      <c r="AD87" s="158" t="s">
        <v>42</v>
      </c>
      <c r="AE87" s="117"/>
      <c r="AF87" s="255"/>
      <c r="AG87" s="14"/>
      <c r="AH87" s="186"/>
      <c r="AI87" s="186"/>
      <c r="AJ87" s="188"/>
      <c r="AK87" s="188"/>
      <c r="AL87" s="188"/>
      <c r="AM87" s="188"/>
      <c r="AN87" s="133"/>
      <c r="AO87" s="181"/>
      <c r="AP87" s="74"/>
      <c r="AQ87" s="65" t="s">
        <v>43</v>
      </c>
      <c r="AR87" s="66"/>
      <c r="AS87" s="135"/>
      <c r="AT87" s="135"/>
      <c r="AU87" s="135"/>
      <c r="AV87" s="135"/>
      <c r="AW87" s="127"/>
      <c r="AX87" s="127"/>
      <c r="AY87" s="133"/>
      <c r="AZ87" s="133"/>
      <c r="BA87" s="133"/>
      <c r="BB87" s="133"/>
      <c r="BC87" s="166"/>
      <c r="BD87" s="127"/>
      <c r="BE87" s="127"/>
      <c r="BF87" s="142"/>
      <c r="BG87" s="183"/>
      <c r="BH87" s="183"/>
      <c r="BI87" s="133"/>
      <c r="BJ87" s="127"/>
      <c r="BK87" s="127"/>
      <c r="BL87" s="135"/>
      <c r="BM87" s="135"/>
      <c r="BN87" s="135"/>
      <c r="BO87" s="135"/>
      <c r="BP87" s="14"/>
      <c r="BQ87" s="127"/>
      <c r="BR87" s="127"/>
      <c r="BS87" s="133"/>
      <c r="BT87" s="133"/>
      <c r="BU87" s="133"/>
      <c r="BV87" s="133"/>
      <c r="BW87" s="14"/>
      <c r="BX87" s="127"/>
      <c r="BY87" s="127"/>
      <c r="BZ87" s="133"/>
      <c r="CA87" s="133"/>
      <c r="CB87" s="133"/>
      <c r="CC87" s="133"/>
      <c r="CD87" s="13"/>
      <c r="CE87" s="127"/>
      <c r="CF87" s="127"/>
      <c r="CG87" s="135"/>
      <c r="CH87" s="135"/>
      <c r="CI87" s="135"/>
      <c r="CJ87" s="135"/>
      <c r="CK87" s="14"/>
      <c r="CL87" s="127"/>
      <c r="CM87" s="127"/>
      <c r="CN87" s="133"/>
      <c r="CO87" s="133"/>
      <c r="CP87" s="133"/>
      <c r="CQ87" s="133"/>
      <c r="CR87" s="14"/>
      <c r="CS87" s="127"/>
      <c r="CT87" s="127"/>
      <c r="CU87" s="133"/>
      <c r="CV87" s="133"/>
      <c r="CW87" s="133"/>
      <c r="CX87" s="133"/>
      <c r="CY87" s="14"/>
    </row>
    <row r="88" spans="1:104">
      <c r="A88" s="83"/>
      <c r="B88" s="83"/>
      <c r="C88" s="83"/>
      <c r="D88" s="85"/>
      <c r="E88" s="14"/>
      <c r="F88" s="14"/>
      <c r="G88" s="14"/>
      <c r="H88" s="14"/>
      <c r="I88" s="14"/>
      <c r="J88" s="14"/>
      <c r="K88" s="14"/>
      <c r="L88" s="14"/>
      <c r="M88" s="14"/>
      <c r="N88" s="14"/>
      <c r="O88" s="14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26"/>
      <c r="AA88" s="271" t="s">
        <v>120</v>
      </c>
      <c r="AB88" s="253"/>
      <c r="AC88" s="254"/>
      <c r="AD88" s="158" t="s">
        <v>44</v>
      </c>
      <c r="AE88" s="117"/>
      <c r="AF88" s="255"/>
      <c r="AG88" s="14"/>
      <c r="AH88" s="186"/>
      <c r="AI88" s="188"/>
      <c r="AJ88" s="188"/>
      <c r="AK88" s="188"/>
      <c r="AL88" s="188"/>
      <c r="AM88" s="188"/>
      <c r="AP88" s="74"/>
      <c r="AQ88" s="67" t="s">
        <v>188</v>
      </c>
      <c r="AR88" s="68" t="s">
        <v>189</v>
      </c>
      <c r="AS88" s="135"/>
      <c r="AT88" s="135"/>
      <c r="AU88" s="135"/>
      <c r="AV88" s="135"/>
      <c r="AW88" s="127"/>
      <c r="AX88" s="127"/>
      <c r="AY88" s="133"/>
      <c r="AZ88" s="133"/>
      <c r="BA88" s="133"/>
      <c r="BB88" s="133"/>
      <c r="BC88" s="166"/>
      <c r="BD88" s="127"/>
      <c r="BE88" s="127"/>
      <c r="BF88" s="142"/>
      <c r="BG88" s="183"/>
      <c r="BH88" s="183"/>
      <c r="BI88" s="133"/>
      <c r="BJ88" s="127"/>
      <c r="BK88" s="127"/>
      <c r="BL88" s="135"/>
      <c r="BM88" s="135"/>
      <c r="BN88" s="135"/>
      <c r="BO88" s="135"/>
      <c r="BP88" s="14"/>
      <c r="BQ88" s="127"/>
      <c r="BR88" s="127"/>
      <c r="BS88" s="133"/>
      <c r="BT88" s="133"/>
      <c r="BU88" s="133"/>
      <c r="BV88" s="133"/>
      <c r="BW88" s="14"/>
      <c r="BX88" s="127"/>
      <c r="BY88" s="127"/>
      <c r="BZ88" s="133"/>
      <c r="CA88" s="133"/>
      <c r="CB88" s="133"/>
      <c r="CC88" s="133"/>
      <c r="CD88" s="13"/>
      <c r="CE88" s="127"/>
      <c r="CF88" s="127"/>
      <c r="CG88" s="135"/>
      <c r="CH88" s="135"/>
      <c r="CI88" s="135"/>
      <c r="CJ88" s="135"/>
      <c r="CK88" s="14"/>
      <c r="CL88" s="127"/>
      <c r="CM88" s="127"/>
      <c r="CN88" s="133"/>
      <c r="CO88" s="133"/>
      <c r="CP88" s="133"/>
      <c r="CQ88" s="133"/>
      <c r="CR88" s="14"/>
      <c r="CS88" s="127"/>
      <c r="CT88" s="127"/>
      <c r="CU88" s="133"/>
      <c r="CV88" s="133"/>
      <c r="CW88" s="133"/>
      <c r="CX88" s="133"/>
      <c r="CY88" s="14"/>
    </row>
    <row r="89" spans="1:104" ht="13.5" thickBot="1">
      <c r="A89" s="83"/>
      <c r="B89" s="83"/>
      <c r="C89" s="83"/>
      <c r="D89" s="83"/>
      <c r="E89" s="14"/>
      <c r="F89" s="14"/>
      <c r="G89" s="14"/>
      <c r="H89" s="14"/>
      <c r="I89" s="14"/>
      <c r="J89" s="14"/>
      <c r="K89" s="14"/>
      <c r="L89" s="14"/>
      <c r="M89" s="14"/>
      <c r="N89" s="14"/>
      <c r="O89" s="14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26"/>
      <c r="AA89" s="271" t="s">
        <v>28</v>
      </c>
      <c r="AB89" s="197"/>
      <c r="AC89" s="254"/>
      <c r="AD89" s="158" t="s">
        <v>45</v>
      </c>
      <c r="AE89" s="117"/>
      <c r="AF89" s="255"/>
      <c r="AG89" s="177"/>
      <c r="AH89" s="189"/>
      <c r="AI89" s="190"/>
      <c r="AJ89" s="189"/>
      <c r="AK89" s="189"/>
      <c r="AL89" s="189"/>
      <c r="AM89" s="189"/>
      <c r="AP89" s="74"/>
      <c r="AQ89" s="69" t="str">
        <f>BN91</f>
        <v/>
      </c>
      <c r="AR89" s="70" t="str">
        <f>BO91</f>
        <v/>
      </c>
      <c r="AS89" s="135"/>
      <c r="AT89" s="135"/>
      <c r="AU89" s="135"/>
      <c r="AV89" s="135"/>
      <c r="AW89" s="127"/>
      <c r="AX89" s="127"/>
      <c r="AY89" s="133"/>
      <c r="AZ89" s="133"/>
      <c r="BA89" s="133"/>
      <c r="BB89" s="133"/>
      <c r="BC89" s="166"/>
      <c r="BD89" s="127"/>
      <c r="BE89" s="127"/>
      <c r="BF89" s="142"/>
      <c r="BG89" s="183"/>
      <c r="BH89" s="183"/>
      <c r="BI89" s="133"/>
      <c r="BJ89" s="127"/>
      <c r="BK89" s="127"/>
      <c r="BL89" s="135"/>
      <c r="BM89" s="135"/>
      <c r="BN89" s="135"/>
      <c r="BO89" s="135"/>
      <c r="BP89" s="14"/>
      <c r="BQ89" s="127"/>
      <c r="BR89" s="127"/>
      <c r="BS89" s="133"/>
      <c r="BT89" s="133"/>
      <c r="BU89" s="133"/>
      <c r="BV89" s="133"/>
      <c r="BW89" s="14"/>
      <c r="BX89" s="127"/>
      <c r="BY89" s="127"/>
      <c r="BZ89" s="133"/>
      <c r="CA89" s="133"/>
      <c r="CB89" s="133"/>
      <c r="CC89" s="133"/>
      <c r="CD89" s="13"/>
      <c r="CE89" s="127"/>
      <c r="CF89" s="127"/>
      <c r="CG89" s="135"/>
      <c r="CH89" s="135"/>
      <c r="CI89" s="135"/>
      <c r="CJ89" s="135"/>
      <c r="CK89" s="14"/>
      <c r="CL89" s="127"/>
      <c r="CM89" s="127"/>
      <c r="CN89" s="133"/>
      <c r="CO89" s="133"/>
      <c r="CP89" s="133"/>
      <c r="CQ89" s="133"/>
      <c r="CR89" s="14"/>
      <c r="CS89" s="127"/>
      <c r="CT89" s="127"/>
      <c r="CU89" s="133"/>
      <c r="CV89" s="133"/>
      <c r="CW89" s="133"/>
      <c r="CX89" s="133"/>
      <c r="CY89" s="14"/>
    </row>
    <row r="90" spans="1:104">
      <c r="A90" s="83"/>
      <c r="B90" s="87"/>
      <c r="C90" s="87"/>
      <c r="D90" s="87"/>
      <c r="E90" s="145"/>
      <c r="F90" s="145"/>
      <c r="G90" s="87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6"/>
      <c r="AA90" s="271" t="s">
        <v>46</v>
      </c>
      <c r="AB90" s="256"/>
      <c r="AC90" s="254"/>
      <c r="AD90" s="158" t="s">
        <v>47</v>
      </c>
      <c r="AE90" s="117"/>
      <c r="AF90" s="255"/>
      <c r="AG90" s="103"/>
      <c r="AH90" s="104"/>
      <c r="AI90" s="16"/>
      <c r="AJ90" s="71"/>
      <c r="AK90" s="71"/>
      <c r="AL90" s="71"/>
      <c r="AM90" s="71"/>
      <c r="AP90" s="454"/>
      <c r="AQ90" s="113" t="s">
        <v>14</v>
      </c>
      <c r="AR90" s="113" t="s">
        <v>13</v>
      </c>
      <c r="AS90" s="485" t="str">
        <f>AS$1</f>
        <v>R</v>
      </c>
      <c r="AT90" s="31" t="str">
        <f t="shared" ref="AT90:AV90" si="104">AT$1</f>
        <v>1Omy</v>
      </c>
      <c r="AU90" s="32" t="str">
        <f t="shared" si="104"/>
        <v>2U</v>
      </c>
      <c r="AV90" s="33" t="str">
        <f t="shared" si="104"/>
        <v>3Ama</v>
      </c>
      <c r="AW90" s="113" t="str">
        <f>AQ90</f>
        <v>Quantity</v>
      </c>
      <c r="AX90" s="113" t="str">
        <f>AR90</f>
        <v>Units</v>
      </c>
      <c r="AY90" s="485">
        <f>AJ85</f>
        <v>0</v>
      </c>
      <c r="AZ90" s="31">
        <f>AK85</f>
        <v>0</v>
      </c>
      <c r="BA90" s="32">
        <f>AL85</f>
        <v>0</v>
      </c>
      <c r="BB90" s="33">
        <f>AM85</f>
        <v>0</v>
      </c>
      <c r="BC90" s="166"/>
      <c r="BD90" s="34" t="s">
        <v>27</v>
      </c>
      <c r="BE90" s="34" t="s">
        <v>28</v>
      </c>
      <c r="BF90" s="35" t="s">
        <v>120</v>
      </c>
      <c r="BG90" s="72" t="s">
        <v>26</v>
      </c>
      <c r="BH90" s="72"/>
      <c r="BI90" s="36" t="s">
        <v>7</v>
      </c>
      <c r="BJ90" s="113" t="str">
        <f>$AQ90</f>
        <v>Quantity</v>
      </c>
      <c r="BK90" s="113" t="str">
        <f>$AR90</f>
        <v>Units</v>
      </c>
      <c r="BL90" s="485" t="str">
        <f>BL$1</f>
        <v>R</v>
      </c>
      <c r="BM90" s="31" t="str">
        <f t="shared" ref="BM90:BO90" si="105">BM$1</f>
        <v>1Omy</v>
      </c>
      <c r="BN90" s="32" t="str">
        <f t="shared" si="105"/>
        <v>2U</v>
      </c>
      <c r="BO90" s="33" t="str">
        <f t="shared" si="105"/>
        <v>3Ama</v>
      </c>
      <c r="BP90" s="191"/>
      <c r="BQ90" s="113" t="str">
        <f>$AQ90</f>
        <v>Quantity</v>
      </c>
      <c r="BR90" s="113" t="str">
        <f>$AR90</f>
        <v>Units</v>
      </c>
      <c r="BS90" s="485" t="str">
        <f>BS$1</f>
        <v>R</v>
      </c>
      <c r="BT90" s="31" t="str">
        <f t="shared" ref="BT90:BV90" si="106">BT$1</f>
        <v>1Omy</v>
      </c>
      <c r="BU90" s="32" t="str">
        <f t="shared" si="106"/>
        <v>2U</v>
      </c>
      <c r="BV90" s="33" t="str">
        <f t="shared" si="106"/>
        <v>3Ama</v>
      </c>
      <c r="BW90" s="191"/>
      <c r="BX90" s="113" t="str">
        <f>$AQ90</f>
        <v>Quantity</v>
      </c>
      <c r="BY90" s="113" t="str">
        <f>$AR90</f>
        <v>Units</v>
      </c>
      <c r="BZ90" s="485" t="str">
        <f>BZ$1</f>
        <v>1-R/U</v>
      </c>
      <c r="CA90" s="31" t="str">
        <f t="shared" ref="CA90:CC90" si="107">CA$1</f>
        <v>1-Omy/R</v>
      </c>
      <c r="CB90" s="32" t="str">
        <f t="shared" si="107"/>
        <v>1-Omy/U</v>
      </c>
      <c r="CC90" s="33" t="str">
        <f t="shared" si="107"/>
        <v>1-ROX/U</v>
      </c>
      <c r="CD90" s="191"/>
      <c r="CE90" s="113" t="str">
        <f>$AQ90</f>
        <v>Quantity</v>
      </c>
      <c r="CF90" s="113" t="str">
        <f>$AR90</f>
        <v>Units</v>
      </c>
      <c r="CG90" s="485" t="str">
        <f>CG$1</f>
        <v>R</v>
      </c>
      <c r="CH90" s="31" t="str">
        <f t="shared" ref="CH90:CJ90" si="108">CH$1</f>
        <v>1Omy</v>
      </c>
      <c r="CI90" s="32" t="str">
        <f t="shared" si="108"/>
        <v>2U</v>
      </c>
      <c r="CJ90" s="33" t="str">
        <f t="shared" si="108"/>
        <v>3Ama</v>
      </c>
      <c r="CK90" s="191"/>
      <c r="CL90" s="113" t="str">
        <f>$AQ90</f>
        <v>Quantity</v>
      </c>
      <c r="CM90" s="113" t="str">
        <f>$AR90</f>
        <v>Units</v>
      </c>
      <c r="CN90" s="485" t="str">
        <f>CN$1</f>
        <v>R</v>
      </c>
      <c r="CO90" s="31" t="str">
        <f t="shared" ref="CO90:CQ90" si="109">CO$1</f>
        <v>1Omy</v>
      </c>
      <c r="CP90" s="32" t="str">
        <f t="shared" si="109"/>
        <v>2U</v>
      </c>
      <c r="CQ90" s="33" t="str">
        <f t="shared" si="109"/>
        <v>3Ama</v>
      </c>
      <c r="CR90" s="191"/>
      <c r="CS90" s="113" t="str">
        <f>$AQ90</f>
        <v>Quantity</v>
      </c>
      <c r="CT90" s="113" t="str">
        <f>$AR90</f>
        <v>Units</v>
      </c>
      <c r="CU90" s="485" t="str">
        <f>CU$1</f>
        <v>1-R/U</v>
      </c>
      <c r="CV90" s="31" t="str">
        <f t="shared" ref="CV90:CX90" si="110">CV$1</f>
        <v>1-Omy/R</v>
      </c>
      <c r="CW90" s="32" t="str">
        <f t="shared" si="110"/>
        <v>1-Omy/U</v>
      </c>
      <c r="CX90" s="33" t="str">
        <f t="shared" si="110"/>
        <v>1-ROX/U</v>
      </c>
      <c r="CY90" s="14"/>
    </row>
    <row r="91" spans="1:104">
      <c r="A91" s="83"/>
      <c r="B91" s="83"/>
      <c r="C91" s="83"/>
      <c r="D91" s="83"/>
      <c r="E91" s="14"/>
      <c r="F91" s="14"/>
      <c r="G91" s="83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16"/>
      <c r="AA91" s="271" t="s">
        <v>48</v>
      </c>
      <c r="AB91" s="257"/>
      <c r="AC91" s="254"/>
      <c r="AD91" s="158" t="s">
        <v>49</v>
      </c>
      <c r="AE91" s="117"/>
      <c r="AF91" s="255"/>
      <c r="AG91" s="105"/>
      <c r="AH91" s="106"/>
      <c r="AI91" s="17"/>
      <c r="AJ91" s="8"/>
      <c r="AK91" s="8"/>
      <c r="AL91" s="8"/>
      <c r="AM91" s="8"/>
      <c r="AP91" s="455" t="str">
        <f>E82</f>
        <v/>
      </c>
      <c r="AQ91" s="488" t="s">
        <v>5</v>
      </c>
      <c r="AR91" s="488" t="s">
        <v>4</v>
      </c>
      <c r="AS91" s="21" t="str">
        <f>IF(ISNUMBER(AJ91),AJ91-($G83*AJ90+$G82),"")</f>
        <v/>
      </c>
      <c r="AT91" s="21" t="str">
        <f>IF(ISNUMBER(AK91),AK91-($G83*AK90+$G82),"")</f>
        <v/>
      </c>
      <c r="AU91" s="21" t="str">
        <f>IF(ISNUMBER(AL91),AL91-($G83*AL90+$G82),"")</f>
        <v/>
      </c>
      <c r="AV91" s="21" t="str">
        <f>IF(ISNUMBER(AM91),AM91-($G83*AM90+$G82),"")</f>
        <v/>
      </c>
      <c r="AW91" s="107">
        <f>$AH90</f>
        <v>0</v>
      </c>
      <c r="AX91" s="107">
        <f>$AI90</f>
        <v>0</v>
      </c>
      <c r="AY91" s="73" t="str">
        <f>IF(ISNUMBER(AJ90),AJ90,"")</f>
        <v/>
      </c>
      <c r="AZ91" s="73" t="str">
        <f>IF(ISNUMBER(AK90),AK90,"")</f>
        <v/>
      </c>
      <c r="BA91" s="73" t="str">
        <f t="shared" ref="BA91:BB91" si="111">IF(ISNUMBER(AL90),AL90,"")</f>
        <v/>
      </c>
      <c r="BB91" s="73" t="str">
        <f t="shared" si="111"/>
        <v/>
      </c>
      <c r="BC91" s="166"/>
      <c r="BD91" s="176" t="str">
        <f>$AA84</f>
        <v>•</v>
      </c>
      <c r="BE91" s="193">
        <f>$D82</f>
        <v>0</v>
      </c>
      <c r="BF91" s="124">
        <f>$B83</f>
        <v>0</v>
      </c>
      <c r="BG91" s="194" t="str">
        <f>$E82</f>
        <v/>
      </c>
      <c r="BH91" s="195"/>
      <c r="BI91" s="196" t="str">
        <f>IF(ISNUMBER($AB93),$AB93,"")</f>
        <v/>
      </c>
      <c r="BJ91" s="489" t="str">
        <f>AH2</f>
        <v>O2 flow per cells</v>
      </c>
      <c r="BK91" s="489" t="str">
        <f>AI2</f>
        <v>pmol/(s*Mill)</v>
      </c>
      <c r="BL91" s="7" t="str">
        <f>IF(ISNUMBER(AS91),AS91/AJ83,"")</f>
        <v/>
      </c>
      <c r="BM91" s="7" t="str">
        <f>IF(ISNUMBER(AT91),AT91/AK83,"")</f>
        <v/>
      </c>
      <c r="BN91" s="7" t="str">
        <f>IF(ISNUMBER(AU91),AU91/AL83,"")</f>
        <v/>
      </c>
      <c r="BO91" s="7" t="str">
        <f>IF(ISNUMBER(AV91),AV91/AM83,"")</f>
        <v/>
      </c>
      <c r="BP91" s="194" t="str">
        <f>$E82</f>
        <v/>
      </c>
      <c r="BQ91" s="6" t="s">
        <v>19</v>
      </c>
      <c r="BR91" s="6" t="s">
        <v>20</v>
      </c>
      <c r="BS91" s="5" t="str">
        <f>IF(ISNUMBER(BL91),BL91/$AQ89,"")</f>
        <v/>
      </c>
      <c r="BT91" s="5" t="str">
        <f>IF(ISNUMBER(BM91),BM91/$AQ89,"")</f>
        <v/>
      </c>
      <c r="BU91" s="5" t="str">
        <f>IF(ISNUMBER(BN91),BN91/$AQ89,"")</f>
        <v/>
      </c>
      <c r="BV91" s="5" t="str">
        <f>IF(ISNUMBER(BO91),BO91/$AQ89,"")</f>
        <v/>
      </c>
      <c r="BW91" s="194" t="str">
        <f>$E82</f>
        <v/>
      </c>
      <c r="BX91" s="6" t="s">
        <v>18</v>
      </c>
      <c r="BY91" s="6" t="s">
        <v>21</v>
      </c>
      <c r="BZ91" s="5" t="str">
        <f>IF(ISNUMBER(BN91),1-BL91/BN91,"")</f>
        <v/>
      </c>
      <c r="CA91" s="5" t="str">
        <f>IF(ISNUMBER(BM91),1-BM91/BL91,"")</f>
        <v/>
      </c>
      <c r="CB91" s="5" t="str">
        <f>IF(ISNUMBER(BM91),1-BM91/BN91,"")</f>
        <v/>
      </c>
      <c r="CC91" s="5" t="str">
        <f>IF(ISNUMBER(BN91),1-BO91/BN91,"")</f>
        <v/>
      </c>
      <c r="CD91" s="194" t="str">
        <f>$E82</f>
        <v/>
      </c>
      <c r="CE91" s="489" t="str">
        <f>AH3</f>
        <v>O2 flow per cells (mt: ROX-corr.)</v>
      </c>
      <c r="CF91" s="489" t="str">
        <f>AI2</f>
        <v>pmol/(s*Mill)</v>
      </c>
      <c r="CG91" s="7" t="str">
        <f>IF(ISNUMBER(BL91),BL91-$AR89,"")</f>
        <v/>
      </c>
      <c r="CH91" s="7" t="str">
        <f t="shared" ref="CH91:CJ91" si="112">IF(ISNUMBER(BM91),BM91-$AR89,"")</f>
        <v/>
      </c>
      <c r="CI91" s="7" t="str">
        <f t="shared" si="112"/>
        <v/>
      </c>
      <c r="CJ91" s="7" t="str">
        <f t="shared" si="112"/>
        <v/>
      </c>
      <c r="CK91" s="194" t="str">
        <f>$E82</f>
        <v/>
      </c>
      <c r="CL91" s="6" t="s">
        <v>3</v>
      </c>
      <c r="CM91" s="6" t="s">
        <v>1</v>
      </c>
      <c r="CN91" s="5" t="str">
        <f>IF(ISNUMBER(CG91),CG91/($AQ89-$AR89),"")</f>
        <v/>
      </c>
      <c r="CO91" s="5" t="str">
        <f t="shared" ref="CO91:CQ91" si="113">IF(ISNUMBER(CH91),CH91/($AQ89-$AR89),"")</f>
        <v/>
      </c>
      <c r="CP91" s="5" t="str">
        <f t="shared" si="113"/>
        <v/>
      </c>
      <c r="CQ91" s="5" t="str">
        <f t="shared" si="113"/>
        <v/>
      </c>
      <c r="CR91" s="194" t="str">
        <f>$E82</f>
        <v/>
      </c>
      <c r="CS91" s="6" t="s">
        <v>2</v>
      </c>
      <c r="CT91" s="6" t="s">
        <v>1</v>
      </c>
      <c r="CU91" s="5" t="str">
        <f>IF(ISNUMBER(CI91),1-CG91/CI91,"")</f>
        <v/>
      </c>
      <c r="CV91" s="5" t="str">
        <f>IF(ISNUMBER(CH91),1-CH91/CG91,"")</f>
        <v/>
      </c>
      <c r="CW91" s="5" t="str">
        <f>IF(ISNUMBER(CH91),1-CH91/CI91,"")</f>
        <v/>
      </c>
      <c r="CX91" s="5" t="str">
        <f>IF(ISNUMBER(CI91),1-CJ91/CI91,"")</f>
        <v/>
      </c>
      <c r="CY91" s="14"/>
    </row>
    <row r="92" spans="1:104">
      <c r="A92" s="83"/>
      <c r="B92" s="83"/>
      <c r="C92" s="83"/>
      <c r="D92" s="83"/>
      <c r="E92" s="83"/>
      <c r="F92" s="83"/>
      <c r="G92" s="83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  <c r="V92" s="19"/>
      <c r="W92" s="19"/>
      <c r="X92" s="19"/>
      <c r="Y92" s="19"/>
      <c r="Z92" s="126"/>
      <c r="AA92" s="272" t="s">
        <v>50</v>
      </c>
      <c r="AB92" s="258"/>
      <c r="AC92" s="259"/>
      <c r="AD92" s="158" t="s">
        <v>178</v>
      </c>
      <c r="AE92" s="256"/>
      <c r="AF92" s="255"/>
      <c r="AG92" s="274"/>
      <c r="AH92" s="275"/>
      <c r="AI92" s="275"/>
      <c r="AJ92" s="276"/>
      <c r="AK92" s="276"/>
      <c r="AL92" s="276"/>
      <c r="AM92" s="276"/>
      <c r="AN92" s="2"/>
      <c r="AO92" s="11"/>
      <c r="AP92" s="74"/>
      <c r="AQ92" s="75"/>
      <c r="AR92" s="75"/>
      <c r="AS92" s="3"/>
      <c r="AT92" s="3"/>
      <c r="AU92" s="3"/>
      <c r="AV92" s="3"/>
      <c r="AW92" s="4"/>
      <c r="AX92" s="4"/>
      <c r="AY92" s="2"/>
      <c r="AZ92" s="2"/>
      <c r="BA92" s="2"/>
      <c r="BB92" s="2"/>
      <c r="BC92" s="76"/>
      <c r="BD92" s="4"/>
      <c r="BE92" s="4"/>
      <c r="BF92" s="75"/>
      <c r="BG92" s="77"/>
      <c r="BH92" s="77"/>
      <c r="BI92" s="2"/>
      <c r="BJ92" s="4"/>
      <c r="BK92" s="4"/>
      <c r="BL92" s="3"/>
      <c r="BM92" s="3"/>
      <c r="BN92" s="3"/>
      <c r="BO92" s="3"/>
      <c r="BP92" s="14"/>
      <c r="BQ92" s="4"/>
      <c r="BR92" s="4"/>
      <c r="BS92" s="2"/>
      <c r="BT92" s="2"/>
      <c r="BU92" s="2"/>
      <c r="BV92" s="2"/>
      <c r="BW92" s="14"/>
      <c r="BX92" s="4"/>
      <c r="BY92" s="4"/>
      <c r="BZ92" s="2"/>
      <c r="CA92" s="2"/>
      <c r="CB92" s="2"/>
      <c r="CC92" s="2"/>
      <c r="CD92" s="13"/>
      <c r="CE92" s="4"/>
      <c r="CF92" s="4"/>
      <c r="CG92" s="3"/>
      <c r="CH92" s="3"/>
      <c r="CI92" s="3"/>
      <c r="CJ92" s="3"/>
      <c r="CK92" s="14"/>
      <c r="CL92" s="4"/>
      <c r="CM92" s="4"/>
      <c r="CN92" s="2"/>
      <c r="CO92" s="2"/>
      <c r="CP92" s="2"/>
      <c r="CQ92" s="2"/>
      <c r="CR92" s="14"/>
      <c r="CS92" s="4"/>
      <c r="CT92" s="4"/>
      <c r="CU92" s="2"/>
      <c r="CV92" s="2"/>
      <c r="CW92" s="2"/>
      <c r="CX92" s="2"/>
      <c r="CY92" s="14"/>
    </row>
    <row r="93" spans="1:104">
      <c r="A93" s="83"/>
      <c r="B93" s="83"/>
      <c r="C93" s="83"/>
      <c r="D93" s="83"/>
      <c r="E93" s="83"/>
      <c r="F93" s="83"/>
      <c r="G93" s="83"/>
      <c r="H93" s="14"/>
      <c r="I93" s="14"/>
      <c r="J93" s="14"/>
      <c r="K93" s="14"/>
      <c r="L93" s="14"/>
      <c r="M93" s="14"/>
      <c r="N93" s="14"/>
      <c r="O93" s="14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26"/>
      <c r="AA93" s="271" t="s">
        <v>51</v>
      </c>
      <c r="AB93" s="260"/>
      <c r="AC93" s="261"/>
      <c r="AD93" s="262" t="s">
        <v>52</v>
      </c>
      <c r="AE93" s="263">
        <v>-2</v>
      </c>
      <c r="AF93" s="255"/>
      <c r="AG93" s="274"/>
      <c r="AH93" s="274"/>
      <c r="AI93" s="274"/>
      <c r="AJ93" s="145"/>
      <c r="AK93" s="145"/>
      <c r="AL93" s="145"/>
      <c r="AM93" s="145"/>
      <c r="AN93" s="133"/>
      <c r="AO93" s="181"/>
      <c r="AP93" s="74"/>
      <c r="AQ93" s="142"/>
      <c r="AR93" s="142"/>
      <c r="AS93" s="135"/>
      <c r="AT93" s="135"/>
      <c r="AU93" s="135"/>
      <c r="AV93" s="135"/>
      <c r="AW93" s="127"/>
      <c r="AX93" s="127"/>
      <c r="AY93" s="133"/>
      <c r="AZ93" s="133"/>
      <c r="BA93" s="133"/>
      <c r="BB93" s="133"/>
      <c r="BC93" s="166"/>
      <c r="BD93" s="127"/>
      <c r="BE93" s="127"/>
      <c r="BF93" s="142"/>
      <c r="BG93" s="183"/>
      <c r="BH93" s="183"/>
      <c r="BI93" s="133"/>
      <c r="BJ93" s="127"/>
      <c r="BK93" s="127"/>
      <c r="BL93" s="135"/>
      <c r="BM93" s="135"/>
      <c r="BN93" s="135"/>
      <c r="BO93" s="135"/>
      <c r="BP93" s="14"/>
      <c r="BQ93" s="127"/>
      <c r="BR93" s="127"/>
      <c r="BS93" s="133"/>
      <c r="BT93" s="133"/>
      <c r="BU93" s="133"/>
      <c r="BV93" s="133"/>
      <c r="BW93" s="14"/>
      <c r="BX93" s="127"/>
      <c r="BY93" s="127"/>
      <c r="BZ93" s="133"/>
      <c r="CA93" s="133"/>
      <c r="CB93" s="133"/>
      <c r="CC93" s="133"/>
      <c r="CD93" s="13"/>
      <c r="CE93" s="127"/>
      <c r="CF93" s="127"/>
      <c r="CG93" s="135"/>
      <c r="CH93" s="135"/>
      <c r="CI93" s="135"/>
      <c r="CJ93" s="135"/>
      <c r="CK93" s="14"/>
      <c r="CL93" s="127"/>
      <c r="CM93" s="127"/>
      <c r="CN93" s="133"/>
      <c r="CO93" s="133"/>
      <c r="CP93" s="133"/>
      <c r="CQ93" s="133"/>
      <c r="CR93" s="14"/>
      <c r="CS93" s="127"/>
      <c r="CT93" s="127"/>
      <c r="CU93" s="133"/>
      <c r="CV93" s="133"/>
      <c r="CW93" s="133"/>
      <c r="CX93" s="133"/>
      <c r="CY93" s="14"/>
    </row>
    <row r="94" spans="1:104" ht="13.5" thickBot="1">
      <c r="A94" s="83"/>
      <c r="B94" s="83"/>
      <c r="C94" s="83"/>
      <c r="D94" s="83"/>
      <c r="E94" s="83"/>
      <c r="F94" s="83"/>
      <c r="G94" s="83"/>
      <c r="H94" s="14"/>
      <c r="I94" s="14"/>
      <c r="J94" s="14"/>
      <c r="K94" s="14"/>
      <c r="L94" s="14"/>
      <c r="M94" s="14"/>
      <c r="N94" s="14"/>
      <c r="O94" s="14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26"/>
      <c r="AA94" s="273" t="s">
        <v>53</v>
      </c>
      <c r="AB94" s="264">
        <v>2</v>
      </c>
      <c r="AC94" s="265" t="s">
        <v>54</v>
      </c>
      <c r="AD94" s="266" t="s">
        <v>55</v>
      </c>
      <c r="AE94" s="267">
        <v>2.5000000000000001E-2</v>
      </c>
      <c r="AF94" s="268"/>
      <c r="AG94" s="274"/>
      <c r="AH94" s="274"/>
      <c r="AI94" s="274"/>
      <c r="AJ94" s="145"/>
      <c r="AK94" s="145"/>
      <c r="AL94" s="145"/>
      <c r="AM94" s="145"/>
      <c r="AN94" s="133"/>
      <c r="AO94" s="181"/>
      <c r="AP94" s="74"/>
      <c r="AQ94" s="142"/>
      <c r="AR94" s="142"/>
      <c r="AS94" s="135"/>
      <c r="AT94" s="135"/>
      <c r="AU94" s="135"/>
      <c r="AV94" s="135"/>
      <c r="AW94" s="127"/>
      <c r="AX94" s="127"/>
      <c r="AY94" s="133"/>
      <c r="AZ94" s="133"/>
      <c r="BA94" s="133"/>
      <c r="BB94" s="133"/>
      <c r="BC94" s="166"/>
      <c r="BD94" s="127"/>
      <c r="BE94" s="127"/>
      <c r="BF94" s="142"/>
      <c r="BG94" s="183"/>
      <c r="BH94" s="183"/>
      <c r="BI94" s="133"/>
      <c r="BJ94" s="127"/>
      <c r="BK94" s="127"/>
      <c r="BL94" s="135"/>
      <c r="BM94" s="135"/>
      <c r="BN94" s="135"/>
      <c r="BO94" s="135"/>
      <c r="BP94" s="14"/>
      <c r="BQ94" s="127"/>
      <c r="BR94" s="127"/>
      <c r="BS94" s="133"/>
      <c r="BT94" s="133"/>
      <c r="BU94" s="133"/>
      <c r="BV94" s="133"/>
      <c r="BW94" s="14"/>
      <c r="BX94" s="127"/>
      <c r="BY94" s="127"/>
      <c r="BZ94" s="133"/>
      <c r="CA94" s="133"/>
      <c r="CB94" s="133"/>
      <c r="CC94" s="133"/>
      <c r="CD94" s="13"/>
      <c r="CE94" s="127"/>
      <c r="CF94" s="127"/>
      <c r="CG94" s="135"/>
      <c r="CH94" s="135"/>
      <c r="CI94" s="135"/>
      <c r="CJ94" s="135"/>
      <c r="CK94" s="14"/>
      <c r="CL94" s="127"/>
      <c r="CM94" s="127"/>
      <c r="CN94" s="133"/>
      <c r="CO94" s="133"/>
      <c r="CP94" s="133"/>
      <c r="CQ94" s="133"/>
      <c r="CR94" s="14"/>
      <c r="CS94" s="127"/>
      <c r="CT94" s="127"/>
      <c r="CU94" s="133"/>
      <c r="CV94" s="133"/>
      <c r="CW94" s="133"/>
      <c r="CX94" s="133"/>
      <c r="CY94" s="14"/>
    </row>
    <row r="95" spans="1:104">
      <c r="A95" s="83"/>
      <c r="B95" s="83"/>
      <c r="C95" s="83"/>
      <c r="D95" s="83"/>
      <c r="E95" s="83"/>
      <c r="F95" s="83"/>
      <c r="G95" s="83"/>
      <c r="H95" s="14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26"/>
      <c r="AH95" s="127"/>
      <c r="AI95" s="127"/>
      <c r="AJ95" s="135"/>
      <c r="AK95" s="135"/>
      <c r="AL95" s="135"/>
      <c r="AM95" s="135"/>
      <c r="AN95" s="133"/>
      <c r="AO95" s="181"/>
      <c r="AP95" s="74"/>
      <c r="AQ95" s="142"/>
      <c r="AR95" s="142"/>
      <c r="AS95" s="135"/>
      <c r="AT95" s="135"/>
      <c r="AU95" s="135"/>
      <c r="AV95" s="135"/>
      <c r="AW95" s="127"/>
      <c r="AX95" s="127"/>
      <c r="AY95" s="133"/>
      <c r="AZ95" s="133"/>
      <c r="BA95" s="133"/>
      <c r="BB95" s="133"/>
      <c r="BC95" s="166"/>
      <c r="BD95" s="127"/>
      <c r="BE95" s="127"/>
      <c r="BF95" s="142"/>
      <c r="BG95" s="183"/>
      <c r="BH95" s="183"/>
      <c r="BI95" s="133"/>
      <c r="BJ95" s="127"/>
      <c r="BK95" s="127"/>
      <c r="BL95" s="135"/>
      <c r="BM95" s="135"/>
      <c r="BN95" s="135"/>
      <c r="BO95" s="135"/>
      <c r="BP95" s="14"/>
      <c r="BQ95" s="127"/>
      <c r="BV95" s="133"/>
      <c r="BW95" s="14"/>
      <c r="BX95" s="127"/>
      <c r="BY95" s="127"/>
      <c r="BZ95" s="133"/>
      <c r="CA95" s="133"/>
      <c r="CB95" s="133"/>
      <c r="CC95" s="133"/>
      <c r="CD95" s="13"/>
      <c r="CE95" s="127"/>
      <c r="CF95" s="127"/>
      <c r="CG95" s="135"/>
      <c r="CH95" s="135"/>
      <c r="CI95" s="135"/>
      <c r="CJ95" s="135"/>
      <c r="CK95" s="14"/>
      <c r="CL95" s="127"/>
      <c r="CM95" s="127"/>
      <c r="CN95" s="133"/>
      <c r="CO95" s="133"/>
      <c r="CP95" s="133"/>
      <c r="CQ95" s="133"/>
      <c r="CR95" s="14"/>
      <c r="CS95" s="127"/>
      <c r="CT95" s="127"/>
      <c r="CU95" s="133"/>
      <c r="CV95" s="133"/>
      <c r="CW95" s="133"/>
      <c r="CX95" s="133"/>
      <c r="CY95" s="14"/>
    </row>
    <row r="96" spans="1:104">
      <c r="A96" s="83"/>
      <c r="B96" s="83"/>
      <c r="C96" s="83"/>
      <c r="D96" s="83"/>
      <c r="E96" s="83"/>
      <c r="F96" s="83"/>
      <c r="G96" s="83"/>
      <c r="H96" s="14"/>
      <c r="I96" s="14"/>
      <c r="J96" s="14"/>
      <c r="K96" s="14"/>
      <c r="L96" s="14"/>
      <c r="M96" s="14"/>
      <c r="N96" s="14"/>
      <c r="O96" s="14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26"/>
      <c r="AH96" s="127"/>
      <c r="AI96" s="127"/>
      <c r="AJ96" s="135"/>
      <c r="AK96" s="135"/>
      <c r="AL96" s="135"/>
      <c r="AM96" s="135"/>
      <c r="AN96" s="133"/>
      <c r="AO96" s="181"/>
      <c r="AP96" s="74"/>
      <c r="AQ96" s="142"/>
      <c r="AR96" s="142"/>
      <c r="AS96" s="135"/>
      <c r="AT96" s="135"/>
      <c r="AU96" s="135"/>
      <c r="AV96" s="135"/>
      <c r="AW96" s="127"/>
      <c r="AX96" s="127"/>
      <c r="AY96" s="133"/>
      <c r="AZ96" s="133"/>
      <c r="BA96" s="133"/>
      <c r="BB96" s="133"/>
      <c r="BC96" s="166"/>
      <c r="BD96" s="127"/>
      <c r="BE96" s="127"/>
      <c r="BF96" s="142"/>
      <c r="BG96" s="183"/>
      <c r="BH96" s="183"/>
      <c r="BI96" s="133"/>
      <c r="BJ96" s="127"/>
      <c r="BK96" s="127"/>
      <c r="BL96" s="135"/>
      <c r="BM96" s="135"/>
      <c r="BN96" s="135"/>
      <c r="BO96" s="135"/>
      <c r="BP96" s="14"/>
      <c r="BQ96" s="127"/>
      <c r="BV96" s="133"/>
      <c r="BW96" s="14"/>
      <c r="BX96" s="127"/>
      <c r="BY96" s="127"/>
      <c r="BZ96" s="133"/>
      <c r="CA96" s="133"/>
      <c r="CB96" s="133"/>
      <c r="CC96" s="133"/>
      <c r="CD96" s="13"/>
      <c r="CE96" s="127"/>
      <c r="CF96" s="127"/>
      <c r="CG96" s="135"/>
      <c r="CH96" s="135"/>
      <c r="CI96" s="135"/>
      <c r="CJ96" s="135"/>
      <c r="CK96" s="14"/>
      <c r="CL96" s="127"/>
      <c r="CM96" s="127"/>
      <c r="CN96" s="133"/>
      <c r="CO96" s="133"/>
      <c r="CP96" s="133"/>
      <c r="CQ96" s="133"/>
      <c r="CR96" s="14"/>
      <c r="CS96" s="127"/>
      <c r="CT96" s="127"/>
      <c r="CU96" s="133"/>
      <c r="CV96" s="133"/>
      <c r="CW96" s="133"/>
      <c r="CX96" s="133"/>
      <c r="CY96" s="14"/>
    </row>
    <row r="97" spans="1:104">
      <c r="A97" s="83"/>
      <c r="B97" s="83"/>
      <c r="C97" s="83"/>
      <c r="D97" s="83"/>
      <c r="E97" s="83"/>
      <c r="F97" s="83"/>
      <c r="G97" s="83"/>
      <c r="H97" s="14"/>
      <c r="I97" s="14"/>
      <c r="J97" s="14"/>
      <c r="K97" s="14"/>
      <c r="L97" s="14"/>
      <c r="M97" s="14"/>
      <c r="N97" s="14"/>
      <c r="O97" s="14"/>
      <c r="P97" s="14"/>
      <c r="Q97" s="14"/>
      <c r="R97" s="14"/>
      <c r="S97" s="14"/>
      <c r="T97" s="14"/>
      <c r="U97" s="14"/>
      <c r="V97" s="14"/>
      <c r="W97" s="14"/>
      <c r="X97" s="14"/>
      <c r="Y97" s="14"/>
      <c r="AH97" s="127"/>
      <c r="AI97" s="127"/>
      <c r="AJ97" s="135"/>
      <c r="AK97" s="135"/>
      <c r="AL97" s="135"/>
      <c r="AM97" s="135"/>
      <c r="AN97" s="133"/>
      <c r="AO97" s="181"/>
      <c r="AP97" s="74"/>
      <c r="AQ97" s="142"/>
      <c r="AR97" s="142"/>
      <c r="AS97" s="135"/>
      <c r="AT97" s="135"/>
      <c r="AU97" s="135"/>
      <c r="AV97" s="135"/>
      <c r="AW97" s="127"/>
      <c r="AX97" s="127"/>
      <c r="AY97" s="133"/>
      <c r="AZ97" s="133"/>
      <c r="BA97" s="133"/>
      <c r="BB97" s="133"/>
      <c r="BC97" s="166"/>
      <c r="BD97" s="127"/>
      <c r="BE97" s="127"/>
      <c r="BF97" s="142"/>
      <c r="BG97" s="183"/>
      <c r="BH97" s="183"/>
      <c r="BI97" s="133"/>
      <c r="BJ97" s="127"/>
      <c r="BK97" s="127"/>
      <c r="BL97" s="135"/>
      <c r="BM97" s="135"/>
      <c r="BN97" s="135"/>
      <c r="BO97" s="135"/>
      <c r="BP97" s="14"/>
      <c r="BQ97" s="127"/>
      <c r="BV97" s="133"/>
      <c r="BW97" s="14"/>
      <c r="BX97" s="127"/>
      <c r="BY97" s="127"/>
      <c r="BZ97" s="133"/>
      <c r="CA97" s="133"/>
      <c r="CB97" s="133"/>
      <c r="CC97" s="133"/>
      <c r="CD97" s="13"/>
      <c r="CE97" s="127"/>
      <c r="CF97" s="127"/>
      <c r="CG97" s="135"/>
      <c r="CH97" s="135"/>
      <c r="CI97" s="135"/>
      <c r="CJ97" s="135"/>
      <c r="CK97" s="14"/>
      <c r="CL97" s="127"/>
      <c r="CM97" s="127"/>
      <c r="CN97" s="133"/>
      <c r="CO97" s="133"/>
      <c r="CP97" s="133"/>
      <c r="CQ97" s="133"/>
      <c r="CR97" s="14"/>
      <c r="CS97" s="127"/>
      <c r="CT97" s="127"/>
      <c r="CU97" s="133"/>
      <c r="CV97" s="133"/>
      <c r="CW97" s="133"/>
      <c r="CX97" s="133"/>
      <c r="CY97" s="14"/>
    </row>
    <row r="98" spans="1:104">
      <c r="A98" s="184"/>
      <c r="B98" s="133"/>
      <c r="H98" s="14"/>
      <c r="I98" s="14"/>
      <c r="J98" s="14"/>
      <c r="K98" s="14"/>
      <c r="L98" s="14"/>
      <c r="M98" s="14"/>
      <c r="N98" s="14"/>
      <c r="O98" s="14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26"/>
      <c r="AH98" s="127"/>
      <c r="AI98" s="127"/>
      <c r="AJ98" s="135"/>
      <c r="AK98" s="135"/>
      <c r="AL98" s="135"/>
      <c r="AM98" s="135"/>
      <c r="AN98" s="133"/>
      <c r="AO98" s="181"/>
      <c r="AP98" s="74"/>
      <c r="AQ98" s="142"/>
      <c r="AR98" s="142"/>
      <c r="AS98" s="26" t="str">
        <f>IF(ISNUMBER(AJ98),AJ98-($D91*AJ97+$E91),"")</f>
        <v/>
      </c>
      <c r="AT98" s="26" t="str">
        <f>IF(ISNUMBER(AK98),AK98-($D91*AK97+$E91),"")</f>
        <v/>
      </c>
      <c r="AU98" s="26"/>
      <c r="AV98" s="26" t="str">
        <f>IF(ISNUMBER(AM98),AM98-($D91*AM97+$E91),"")</f>
        <v/>
      </c>
      <c r="AW98" s="127"/>
      <c r="AX98" s="127"/>
      <c r="AY98" s="133"/>
      <c r="AZ98" s="133"/>
      <c r="BA98" s="133"/>
      <c r="BB98" s="133"/>
      <c r="BC98" s="166"/>
      <c r="BD98" s="127"/>
      <c r="BE98" s="127"/>
      <c r="BF98" s="142"/>
      <c r="BG98" s="183"/>
      <c r="BH98" s="183"/>
      <c r="BI98" s="133"/>
      <c r="BJ98" s="127"/>
      <c r="BK98" s="127"/>
      <c r="BL98" s="78" t="str">
        <f>IF(ISNUMBER(AS98),AS98/AJ90,"")</f>
        <v/>
      </c>
      <c r="BM98" s="78" t="str">
        <f>IF(ISNUMBER(AT98),AT98/AK90,"")</f>
        <v/>
      </c>
      <c r="BN98" s="78"/>
      <c r="BO98" s="78" t="str">
        <f>IF(ISNUMBER(AV98),AV98/AM90,"")</f>
        <v/>
      </c>
      <c r="BP98" s="117"/>
      <c r="BQ98" s="141"/>
      <c r="BV98" s="24"/>
      <c r="BW98" s="117"/>
      <c r="BX98" s="141"/>
      <c r="BY98" s="141"/>
      <c r="BZ98" s="27" t="s">
        <v>0</v>
      </c>
      <c r="CA98" s="24" t="str">
        <f>IF(ISNUMBER(BL98),1-BL98/BM98,"")</f>
        <v/>
      </c>
      <c r="CB98" s="24"/>
      <c r="CC98" s="24"/>
      <c r="CD98" s="197"/>
      <c r="CE98" s="141"/>
      <c r="CF98" s="141"/>
      <c r="CG98" s="147"/>
      <c r="CH98" s="147"/>
      <c r="CI98" s="147"/>
      <c r="CJ98" s="147"/>
      <c r="CK98" s="117"/>
      <c r="CL98" s="141"/>
      <c r="CM98" s="141"/>
      <c r="CN98" s="134"/>
      <c r="CO98" s="134"/>
      <c r="CP98" s="134"/>
      <c r="CQ98" s="134"/>
      <c r="CR98" s="117"/>
      <c r="CS98" s="141"/>
      <c r="CT98" s="141"/>
      <c r="CU98" s="134"/>
      <c r="CV98" s="134"/>
      <c r="CW98" s="134"/>
      <c r="CX98" s="134"/>
      <c r="CY98" s="117"/>
    </row>
    <row r="99" spans="1:104">
      <c r="A99" s="184"/>
      <c r="B99" s="133"/>
      <c r="H99" s="14"/>
      <c r="I99" s="14"/>
      <c r="J99" s="14"/>
      <c r="K99" s="14"/>
      <c r="L99" s="14"/>
      <c r="M99" s="14"/>
      <c r="N99" s="14"/>
      <c r="O99" s="14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26"/>
      <c r="AH99" s="127"/>
      <c r="AI99" s="127"/>
      <c r="AJ99" s="135"/>
      <c r="AK99" s="135"/>
      <c r="AL99" s="135"/>
      <c r="AM99" s="135"/>
      <c r="AN99" s="133"/>
      <c r="AO99" s="181"/>
      <c r="AP99" s="74"/>
      <c r="AQ99" s="142"/>
      <c r="AR99" s="142"/>
      <c r="AS99" s="147"/>
      <c r="AT99" s="147"/>
      <c r="AU99" s="147"/>
      <c r="AV99" s="147"/>
      <c r="AW99" s="127"/>
      <c r="AX99" s="127"/>
      <c r="AY99" s="133"/>
      <c r="AZ99" s="133"/>
      <c r="BA99" s="133"/>
      <c r="BB99" s="133"/>
      <c r="BC99" s="166"/>
      <c r="BD99" s="127"/>
      <c r="BE99" s="127"/>
      <c r="BF99" s="142"/>
      <c r="BG99" s="183"/>
      <c r="BH99" s="183"/>
      <c r="BI99" s="133"/>
      <c r="BJ99" s="127"/>
      <c r="BK99" s="127"/>
      <c r="BL99" s="147"/>
      <c r="BM99" s="147"/>
      <c r="BN99" s="147"/>
      <c r="BO99" s="147"/>
      <c r="BP99" s="117"/>
      <c r="BQ99" s="141"/>
      <c r="BV99" s="134"/>
      <c r="BW99" s="117"/>
      <c r="BX99" s="141"/>
      <c r="BY99" s="141"/>
      <c r="BZ99" s="134"/>
      <c r="CA99" s="134"/>
      <c r="CB99" s="134"/>
      <c r="CC99" s="134"/>
      <c r="CD99" s="197"/>
      <c r="CE99" s="141"/>
      <c r="CF99" s="141"/>
      <c r="CG99" s="147"/>
      <c r="CH99" s="147"/>
      <c r="CI99" s="147"/>
      <c r="CJ99" s="147"/>
      <c r="CK99" s="117"/>
      <c r="CL99" s="141"/>
      <c r="CM99" s="141"/>
      <c r="CN99" s="134"/>
      <c r="CO99" s="134"/>
      <c r="CP99" s="134"/>
      <c r="CQ99" s="134"/>
      <c r="CR99" s="117"/>
      <c r="CS99" s="141"/>
      <c r="CT99" s="141"/>
      <c r="CU99" s="134"/>
      <c r="CV99" s="134"/>
      <c r="CW99" s="134"/>
      <c r="CX99" s="134"/>
      <c r="CY99" s="117"/>
    </row>
    <row r="100" spans="1:104" ht="13.5" thickBot="1">
      <c r="A100" s="460" t="s">
        <v>68</v>
      </c>
      <c r="B100" s="198" t="str">
        <f>$G$22</f>
        <v>DatLab 7 Template 16-08-02</v>
      </c>
      <c r="C100" s="199"/>
      <c r="D100" s="199"/>
      <c r="E100" s="199"/>
      <c r="F100" s="199"/>
      <c r="G100" s="199"/>
      <c r="H100" s="200"/>
      <c r="I100" s="200"/>
      <c r="J100" s="200"/>
      <c r="K100" s="200"/>
      <c r="L100" s="200"/>
      <c r="M100" s="200"/>
      <c r="N100" s="200"/>
      <c r="O100" s="200"/>
      <c r="P100" s="200"/>
      <c r="Q100" s="200"/>
      <c r="R100" s="200"/>
      <c r="S100" s="200"/>
      <c r="T100" s="200"/>
      <c r="U100" s="200"/>
      <c r="V100" s="200"/>
      <c r="W100" s="200"/>
      <c r="X100" s="200"/>
      <c r="Y100" s="200"/>
      <c r="Z100" s="201"/>
      <c r="AA100" s="202"/>
      <c r="AB100" s="202"/>
      <c r="AC100" s="202"/>
      <c r="AD100" s="202"/>
      <c r="AE100" s="202"/>
      <c r="AF100" s="202"/>
      <c r="AG100" s="202"/>
      <c r="AH100" s="12" t="str">
        <f>$B100</f>
        <v>DatLab 7 Template 16-08-02</v>
      </c>
      <c r="AI100" s="161"/>
      <c r="AJ100" s="203"/>
      <c r="AK100" s="203"/>
      <c r="AL100" s="203"/>
      <c r="AM100" s="203"/>
      <c r="AN100" s="204"/>
      <c r="AO100" s="205"/>
      <c r="AP100" s="206"/>
      <c r="AQ100" s="79" t="str">
        <f>$B100</f>
        <v>DatLab 7 Template 16-08-02</v>
      </c>
      <c r="AR100" s="161"/>
      <c r="AS100" s="203"/>
      <c r="AT100" s="203"/>
      <c r="AU100" s="203"/>
      <c r="AV100" s="203"/>
      <c r="AW100" s="161"/>
      <c r="AX100" s="161"/>
      <c r="AY100" s="204"/>
      <c r="AZ100" s="204"/>
      <c r="BA100" s="204"/>
      <c r="BB100" s="204"/>
      <c r="BC100" s="207"/>
      <c r="BD100" s="161"/>
      <c r="BE100" s="161"/>
      <c r="BF100" s="61"/>
      <c r="BG100" s="208"/>
      <c r="BH100" s="208"/>
      <c r="BI100" s="204"/>
      <c r="BJ100" s="79" t="str">
        <f>$B100</f>
        <v>DatLab 7 Template 16-08-02</v>
      </c>
      <c r="BK100" s="161"/>
      <c r="BL100" s="203"/>
      <c r="BM100" s="203"/>
      <c r="BN100" s="203"/>
      <c r="BO100" s="203"/>
      <c r="BP100" s="209"/>
      <c r="BQ100" s="79" t="str">
        <f>$B100</f>
        <v>DatLab 7 Template 16-08-02</v>
      </c>
      <c r="BR100" s="202"/>
      <c r="BS100" s="199"/>
      <c r="BT100" s="199"/>
      <c r="BU100" s="199"/>
      <c r="BV100" s="204"/>
      <c r="BW100" s="209"/>
      <c r="BX100" s="79" t="str">
        <f>$B100</f>
        <v>DatLab 7 Template 16-08-02</v>
      </c>
      <c r="BY100" s="161"/>
      <c r="BZ100" s="204"/>
      <c r="CA100" s="204"/>
      <c r="CB100" s="204"/>
      <c r="CC100" s="204"/>
      <c r="CD100" s="210"/>
      <c r="CE100" s="79" t="str">
        <f>$B100</f>
        <v>DatLab 7 Template 16-08-02</v>
      </c>
      <c r="CF100" s="161"/>
      <c r="CG100" s="203"/>
      <c r="CH100" s="203"/>
      <c r="CI100" s="203"/>
      <c r="CJ100" s="203"/>
      <c r="CK100" s="209"/>
      <c r="CL100" s="79" t="str">
        <f>$B100</f>
        <v>DatLab 7 Template 16-08-02</v>
      </c>
      <c r="CM100" s="161"/>
      <c r="CN100" s="204"/>
      <c r="CO100" s="204"/>
      <c r="CP100" s="204"/>
      <c r="CQ100" s="204"/>
      <c r="CR100" s="209"/>
      <c r="CS100" s="79" t="str">
        <f>$B100</f>
        <v>DatLab 7 Template 16-08-02</v>
      </c>
      <c r="CT100" s="161"/>
      <c r="CU100" s="204"/>
      <c r="CV100" s="204"/>
      <c r="CW100" s="204"/>
      <c r="CX100" s="204"/>
      <c r="CY100" s="209"/>
    </row>
    <row r="101" spans="1:104">
      <c r="A101" s="331" t="s">
        <v>107</v>
      </c>
      <c r="B101" s="285" t="str">
        <f>AA104</f>
        <v>•</v>
      </c>
      <c r="C101" s="277"/>
      <c r="D101" s="30"/>
      <c r="F101" s="55" t="s">
        <v>16</v>
      </c>
      <c r="G101" s="56">
        <f>AC105</f>
        <v>0</v>
      </c>
      <c r="H101" s="179"/>
      <c r="I101" s="179"/>
      <c r="J101" s="179"/>
      <c r="K101" s="179"/>
      <c r="L101" s="179"/>
      <c r="M101" s="179"/>
      <c r="N101" s="179"/>
      <c r="O101" s="179"/>
      <c r="P101" s="179"/>
      <c r="Q101" s="179"/>
      <c r="R101" s="179"/>
      <c r="S101" s="179"/>
      <c r="T101" s="179"/>
      <c r="U101" s="179"/>
      <c r="V101" s="179"/>
      <c r="W101" s="179"/>
      <c r="X101" s="179"/>
      <c r="Y101" s="179"/>
      <c r="Z101" s="425"/>
      <c r="AC101" s="110"/>
      <c r="AD101" s="110"/>
      <c r="AE101" s="110"/>
      <c r="AF101" s="110"/>
      <c r="AG101" s="110"/>
      <c r="AH101" s="110"/>
      <c r="AI101" s="180" t="s">
        <v>65</v>
      </c>
      <c r="AJ101" s="485" t="str">
        <f>AJ$1</f>
        <v>R</v>
      </c>
      <c r="AK101" s="31" t="str">
        <f t="shared" ref="AK101:AM101" si="114">AK$1</f>
        <v>1Omy</v>
      </c>
      <c r="AL101" s="32" t="str">
        <f t="shared" si="114"/>
        <v>2U</v>
      </c>
      <c r="AM101" s="33" t="str">
        <f t="shared" si="114"/>
        <v>3Ama</v>
      </c>
      <c r="AN101" s="133"/>
      <c r="AO101" s="181"/>
      <c r="AP101" s="74"/>
      <c r="AQ101" s="143"/>
      <c r="AR101" s="143"/>
      <c r="AS101" s="143"/>
      <c r="AT101" s="143"/>
      <c r="AU101" s="143"/>
      <c r="AV101" s="143"/>
      <c r="AW101" s="143"/>
      <c r="AX101" s="143"/>
      <c r="AY101" s="143"/>
      <c r="AZ101" s="143"/>
      <c r="BA101" s="143"/>
      <c r="BB101" s="143"/>
      <c r="BC101" s="148"/>
      <c r="BD101" s="143"/>
      <c r="BE101" s="143"/>
      <c r="BF101" s="143"/>
      <c r="BG101" s="143"/>
      <c r="BH101" s="143"/>
      <c r="BI101" s="143"/>
      <c r="BJ101" s="143"/>
      <c r="BK101" s="143"/>
      <c r="BL101" s="143"/>
      <c r="BM101" s="143"/>
      <c r="BN101" s="143"/>
      <c r="BO101" s="143"/>
      <c r="BP101" s="13"/>
      <c r="BR101" s="143"/>
      <c r="BS101" s="143"/>
      <c r="BT101" s="143"/>
      <c r="BU101" s="143"/>
      <c r="BV101" s="143"/>
      <c r="BW101" s="14"/>
      <c r="BY101" s="143"/>
      <c r="BZ101" s="143"/>
      <c r="CA101" s="143"/>
      <c r="CB101" s="143"/>
      <c r="CC101" s="143"/>
      <c r="CD101" s="13"/>
      <c r="CF101" s="143"/>
      <c r="CG101" s="143"/>
      <c r="CH101" s="143"/>
      <c r="CI101" s="143"/>
      <c r="CJ101" s="143"/>
      <c r="CK101" s="13"/>
      <c r="CM101" s="143"/>
      <c r="CN101" s="143"/>
      <c r="CO101" s="143"/>
      <c r="CP101" s="143"/>
      <c r="CQ101" s="143"/>
      <c r="CR101" s="13"/>
      <c r="CT101" s="143"/>
      <c r="CU101" s="143"/>
      <c r="CV101" s="143"/>
      <c r="CW101" s="143"/>
      <c r="CX101" s="143"/>
      <c r="CY101" s="13"/>
    </row>
    <row r="102" spans="1:104">
      <c r="A102" s="452" t="str">
        <f>E102</f>
        <v/>
      </c>
      <c r="B102" s="286" t="s">
        <v>26</v>
      </c>
      <c r="C102" s="88">
        <f>AB107</f>
        <v>0</v>
      </c>
      <c r="D102" s="88">
        <f>AB109</f>
        <v>0</v>
      </c>
      <c r="E102" s="278" t="str">
        <f>IF(ISNUMBER(AB110),AB110+0.01*AB111,"")</f>
        <v/>
      </c>
      <c r="F102" s="279" t="s">
        <v>10</v>
      </c>
      <c r="G102" s="98">
        <f>AE113</f>
        <v>-2</v>
      </c>
      <c r="H102" s="14"/>
      <c r="I102" s="14"/>
      <c r="J102" s="14"/>
      <c r="K102" s="14"/>
      <c r="L102" s="14"/>
      <c r="M102" s="14"/>
      <c r="N102" s="14"/>
      <c r="O102" s="14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240" t="str">
        <f>$E102</f>
        <v/>
      </c>
      <c r="AA102" s="176"/>
      <c r="AB102" s="176"/>
      <c r="AC102" s="176"/>
      <c r="AD102" s="176"/>
      <c r="AE102" s="176"/>
      <c r="AF102" s="176"/>
      <c r="AG102" s="176"/>
      <c r="AH102" s="57" t="s">
        <v>215</v>
      </c>
      <c r="AI102" s="58" t="s">
        <v>12</v>
      </c>
      <c r="AJ102" s="182">
        <f>AJ106</f>
        <v>0</v>
      </c>
      <c r="AK102" s="182">
        <f t="shared" ref="AK102:AM102" si="115">AK106</f>
        <v>0</v>
      </c>
      <c r="AL102" s="182">
        <f t="shared" si="115"/>
        <v>0</v>
      </c>
      <c r="AM102" s="182">
        <f t="shared" si="115"/>
        <v>0</v>
      </c>
      <c r="AN102" s="133"/>
      <c r="AO102" s="181"/>
      <c r="AP102" s="74"/>
      <c r="AQ102" s="142"/>
      <c r="AR102" s="142"/>
      <c r="AS102" s="135"/>
      <c r="AT102" s="135"/>
      <c r="AU102" s="135"/>
      <c r="AV102" s="135"/>
      <c r="AW102" s="127"/>
      <c r="AX102" s="127"/>
      <c r="AY102" s="133"/>
      <c r="AZ102" s="133"/>
      <c r="BA102" s="133"/>
      <c r="BB102" s="133"/>
      <c r="BC102" s="166"/>
      <c r="BD102" s="127"/>
      <c r="BE102" s="127"/>
      <c r="BF102" s="142"/>
      <c r="BG102" s="183"/>
      <c r="BH102" s="183"/>
      <c r="BI102" s="133"/>
      <c r="BJ102" s="127"/>
      <c r="BK102" s="127"/>
      <c r="BL102" s="135"/>
      <c r="BM102" s="135"/>
      <c r="BN102" s="135"/>
      <c r="BO102" s="135"/>
      <c r="BP102" s="14"/>
      <c r="BQ102" s="127"/>
      <c r="BR102" s="127"/>
      <c r="BS102" s="133"/>
      <c r="BT102" s="133"/>
      <c r="BU102" s="133"/>
      <c r="BV102" s="133"/>
      <c r="BW102" s="14"/>
      <c r="BX102" s="127"/>
      <c r="BY102" s="127"/>
      <c r="BZ102" s="133"/>
      <c r="CA102" s="133"/>
      <c r="CB102" s="133"/>
      <c r="CC102" s="133"/>
      <c r="CD102" s="13"/>
      <c r="CE102" s="127"/>
      <c r="CF102" s="127"/>
      <c r="CG102" s="135"/>
      <c r="CH102" s="135"/>
      <c r="CI102" s="135"/>
      <c r="CJ102" s="135"/>
      <c r="CK102" s="14"/>
      <c r="CL102" s="127"/>
      <c r="CM102" s="127"/>
      <c r="CN102" s="133"/>
      <c r="CO102" s="133"/>
      <c r="CP102" s="133"/>
      <c r="CQ102" s="133"/>
      <c r="CR102" s="14"/>
      <c r="CS102" s="127"/>
      <c r="CT102" s="127"/>
      <c r="CU102" s="133"/>
      <c r="CV102" s="133"/>
      <c r="CW102" s="133"/>
      <c r="CX102" s="133"/>
      <c r="CY102" s="14"/>
    </row>
    <row r="103" spans="1:104" ht="13.5" thickBot="1">
      <c r="A103" s="457" t="s">
        <v>84</v>
      </c>
      <c r="B103" s="280">
        <f>AB108</f>
        <v>0</v>
      </c>
      <c r="C103" s="281" t="s">
        <v>35</v>
      </c>
      <c r="D103" s="281" t="s">
        <v>181</v>
      </c>
      <c r="E103" s="22">
        <f>E104/G104</f>
        <v>0</v>
      </c>
      <c r="F103" s="279" t="s">
        <v>11</v>
      </c>
      <c r="G103" s="99">
        <f>AE114</f>
        <v>2.5000000000000001E-2</v>
      </c>
      <c r="H103" s="14"/>
      <c r="I103" s="14"/>
      <c r="J103" s="14"/>
      <c r="K103" s="14"/>
      <c r="L103" s="14"/>
      <c r="M103" s="14"/>
      <c r="N103" s="14"/>
      <c r="O103" s="14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463" t="s">
        <v>80</v>
      </c>
      <c r="AA103" s="133" t="s">
        <v>83</v>
      </c>
      <c r="AB103" s="51"/>
      <c r="AC103" s="110" t="str">
        <f>$G$3</f>
        <v>DatLab 7</v>
      </c>
      <c r="AD103" s="51"/>
      <c r="AE103" s="51"/>
      <c r="AF103" s="96"/>
      <c r="AG103" s="51"/>
      <c r="AH103" s="59" t="s">
        <v>8</v>
      </c>
      <c r="AI103" s="59" t="s">
        <v>183</v>
      </c>
      <c r="AJ103" s="60">
        <f>$E103-($E103*AJ102/1000)/2</f>
        <v>0</v>
      </c>
      <c r="AK103" s="60">
        <f>$E103-($E103*(SUM(AJ102:AK102))/1000)/2</f>
        <v>0</v>
      </c>
      <c r="AL103" s="60">
        <f>$E103-($E103*(SUM(AJ102:AL102))/1000)/2</f>
        <v>0</v>
      </c>
      <c r="AM103" s="60">
        <f>$E103-($E103*(SUM(AJ102:AM102))/1000)/2</f>
        <v>0</v>
      </c>
      <c r="AN103" s="133"/>
      <c r="AO103" s="181"/>
      <c r="AP103" s="74"/>
      <c r="AQ103" s="142"/>
      <c r="AR103" s="142"/>
      <c r="AS103" s="135"/>
      <c r="AT103" s="135"/>
      <c r="AU103" s="135"/>
      <c r="AV103" s="135"/>
      <c r="AW103" s="127"/>
      <c r="AX103" s="127"/>
      <c r="AY103" s="133"/>
      <c r="AZ103" s="133"/>
      <c r="BA103" s="133"/>
      <c r="BB103" s="133"/>
      <c r="BC103" s="166"/>
      <c r="BD103" s="127"/>
      <c r="BE103" s="127"/>
      <c r="BF103" s="142"/>
      <c r="BG103" s="183"/>
      <c r="BH103" s="183"/>
      <c r="BI103" s="133"/>
      <c r="BJ103" s="127"/>
      <c r="BK103" s="127"/>
      <c r="BL103" s="135"/>
      <c r="BM103" s="135"/>
      <c r="BN103" s="135"/>
      <c r="BO103" s="135"/>
      <c r="BP103" s="14"/>
      <c r="BQ103" s="127"/>
      <c r="BR103" s="127"/>
      <c r="BS103" s="133"/>
      <c r="BT103" s="133"/>
      <c r="BU103" s="133"/>
      <c r="BV103" s="133"/>
      <c r="BW103" s="14"/>
      <c r="BX103" s="127"/>
      <c r="BY103" s="127"/>
      <c r="BZ103" s="133"/>
      <c r="CA103" s="133"/>
      <c r="CB103" s="133"/>
      <c r="CC103" s="133"/>
      <c r="CD103" s="13"/>
      <c r="CE103" s="127"/>
      <c r="CF103" s="127"/>
      <c r="CG103" s="135"/>
      <c r="CH103" s="135"/>
      <c r="CI103" s="135"/>
      <c r="CJ103" s="135"/>
      <c r="CK103" s="14"/>
      <c r="CL103" s="127"/>
      <c r="CM103" s="127"/>
      <c r="CN103" s="133"/>
      <c r="CO103" s="133"/>
      <c r="CP103" s="133"/>
      <c r="CQ103" s="133"/>
      <c r="CR103" s="14"/>
      <c r="CS103" s="127"/>
      <c r="CT103" s="127"/>
      <c r="CU103" s="133"/>
      <c r="CV103" s="133"/>
      <c r="CW103" s="133"/>
      <c r="CX103" s="133"/>
      <c r="CY103" s="14"/>
      <c r="CZ103" s="10" t="s">
        <v>9</v>
      </c>
    </row>
    <row r="104" spans="1:104" ht="14.25" thickTop="1" thickBot="1">
      <c r="A104" s="184"/>
      <c r="B104" s="282">
        <f>AB106</f>
        <v>0</v>
      </c>
      <c r="C104" s="283" t="s">
        <v>7</v>
      </c>
      <c r="D104" s="283" t="s">
        <v>182</v>
      </c>
      <c r="E104" s="100">
        <f>AB113</f>
        <v>0</v>
      </c>
      <c r="F104" s="284" t="s">
        <v>36</v>
      </c>
      <c r="G104" s="62">
        <f>AB114</f>
        <v>2</v>
      </c>
      <c r="H104" s="14"/>
      <c r="I104" s="14"/>
      <c r="J104" s="14"/>
      <c r="K104" s="14"/>
      <c r="L104" s="14"/>
      <c r="M104" s="14"/>
      <c r="N104" s="14"/>
      <c r="O104" s="14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241" t="s">
        <v>33</v>
      </c>
      <c r="AA104" s="211" t="s">
        <v>177</v>
      </c>
      <c r="AB104" s="242"/>
      <c r="AC104" s="242"/>
      <c r="AD104" s="242"/>
      <c r="AE104" s="242"/>
      <c r="AF104" s="243"/>
      <c r="AG104" s="117"/>
      <c r="AH104" s="117"/>
      <c r="AI104" s="117"/>
      <c r="AJ104" s="117"/>
      <c r="AK104" s="117"/>
      <c r="AL104" s="117"/>
      <c r="AM104" s="117"/>
      <c r="AP104" s="74"/>
      <c r="AS104" s="135"/>
      <c r="AT104" s="135"/>
      <c r="AU104" s="135"/>
      <c r="AV104" s="135"/>
      <c r="BC104" s="166"/>
      <c r="BD104" s="127"/>
      <c r="BE104" s="127"/>
      <c r="BF104" s="142"/>
      <c r="BG104" s="183"/>
      <c r="BH104" s="183"/>
      <c r="BI104" s="133"/>
      <c r="BJ104" s="127"/>
      <c r="BK104" s="127"/>
      <c r="BL104" s="135"/>
      <c r="BM104" s="135"/>
      <c r="BN104" s="135"/>
      <c r="BO104" s="135"/>
      <c r="BP104" s="14"/>
      <c r="BQ104" s="127"/>
      <c r="BR104" s="127"/>
      <c r="BS104" s="133"/>
      <c r="BT104" s="133"/>
      <c r="BU104" s="133"/>
      <c r="BV104" s="133"/>
      <c r="BW104" s="14"/>
      <c r="BX104" s="127"/>
      <c r="BY104" s="127"/>
      <c r="BZ104" s="133"/>
      <c r="CA104" s="133"/>
      <c r="CB104" s="133"/>
      <c r="CC104" s="133"/>
      <c r="CD104" s="13"/>
      <c r="CE104" s="127"/>
      <c r="CF104" s="127"/>
      <c r="CG104" s="135"/>
      <c r="CH104" s="135"/>
      <c r="CI104" s="135"/>
      <c r="CJ104" s="135"/>
      <c r="CK104" s="14"/>
      <c r="CL104" s="127"/>
      <c r="CM104" s="127"/>
      <c r="CN104" s="133"/>
      <c r="CO104" s="133"/>
      <c r="CP104" s="133"/>
      <c r="CQ104" s="133"/>
      <c r="CR104" s="14"/>
      <c r="CS104" s="127"/>
      <c r="CT104" s="127"/>
      <c r="CU104" s="133"/>
      <c r="CV104" s="133"/>
      <c r="CW104" s="133"/>
      <c r="CX104" s="133"/>
      <c r="CY104" s="14"/>
      <c r="CZ104" s="101" t="s">
        <v>66</v>
      </c>
    </row>
    <row r="105" spans="1:104" ht="13.5" thickBot="1">
      <c r="A105" s="83" t="s">
        <v>69</v>
      </c>
      <c r="B105" s="63"/>
      <c r="C105" s="134"/>
      <c r="D105" s="41"/>
      <c r="E105" s="41"/>
      <c r="F105" s="469" t="s">
        <v>166</v>
      </c>
      <c r="G105" s="469"/>
      <c r="H105" s="14"/>
      <c r="I105" s="14"/>
      <c r="J105" s="14"/>
      <c r="K105" s="14"/>
      <c r="L105" s="14"/>
      <c r="M105" s="14"/>
      <c r="N105" s="14"/>
      <c r="O105" s="14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16"/>
      <c r="AA105" s="269"/>
      <c r="AB105" s="244" t="s">
        <v>56</v>
      </c>
      <c r="AC105" s="245"/>
      <c r="AD105" s="246" t="s">
        <v>37</v>
      </c>
      <c r="AE105" s="247" t="s">
        <v>38</v>
      </c>
      <c r="AF105" s="248"/>
      <c r="AG105" s="102"/>
      <c r="AH105" s="15"/>
      <c r="AI105" s="15"/>
      <c r="AJ105" s="485"/>
      <c r="AK105" s="31"/>
      <c r="AL105" s="32"/>
      <c r="AM105" s="33"/>
      <c r="AN105" s="133"/>
      <c r="AO105" s="181"/>
      <c r="AP105" s="74"/>
      <c r="AS105" s="135"/>
      <c r="AT105" s="135"/>
      <c r="AU105" s="135"/>
      <c r="AV105" s="135"/>
      <c r="AW105" s="127"/>
      <c r="AX105" s="127"/>
      <c r="AY105" s="133"/>
      <c r="AZ105" s="133"/>
      <c r="BA105" s="133"/>
      <c r="BB105" s="133"/>
      <c r="BC105" s="166"/>
      <c r="BD105" s="127"/>
      <c r="BE105" s="127"/>
      <c r="BF105" s="142"/>
      <c r="BG105" s="183"/>
      <c r="BH105" s="183"/>
      <c r="BI105" s="133"/>
      <c r="BJ105" s="127"/>
      <c r="BK105" s="127"/>
      <c r="BL105" s="135"/>
      <c r="BM105" s="135"/>
      <c r="BN105" s="135"/>
      <c r="BO105" s="135"/>
      <c r="BP105" s="14"/>
      <c r="BQ105" s="127"/>
      <c r="BR105" s="127"/>
      <c r="BS105" s="133"/>
      <c r="BT105" s="133"/>
      <c r="BU105" s="133"/>
      <c r="BV105" s="133"/>
      <c r="BW105" s="14"/>
      <c r="BX105" s="127"/>
      <c r="BY105" s="127"/>
      <c r="BZ105" s="133"/>
      <c r="CA105" s="133"/>
      <c r="CB105" s="133"/>
      <c r="CC105" s="133"/>
      <c r="CD105" s="13"/>
      <c r="CE105" s="127"/>
      <c r="CF105" s="127"/>
      <c r="CG105" s="135"/>
      <c r="CH105" s="135"/>
      <c r="CI105" s="135"/>
      <c r="CJ105" s="135"/>
      <c r="CK105" s="14"/>
      <c r="CL105" s="127"/>
      <c r="CM105" s="127"/>
      <c r="CN105" s="133"/>
      <c r="CO105" s="133"/>
      <c r="CP105" s="133"/>
      <c r="CQ105" s="133"/>
      <c r="CR105" s="14"/>
      <c r="CS105" s="127"/>
      <c r="CT105" s="127"/>
      <c r="CU105" s="133"/>
      <c r="CV105" s="133"/>
      <c r="CW105" s="133"/>
      <c r="CX105" s="133"/>
      <c r="CY105" s="14"/>
    </row>
    <row r="106" spans="1:104">
      <c r="A106" s="9" t="s">
        <v>70</v>
      </c>
      <c r="B106" s="83"/>
      <c r="C106" s="13"/>
      <c r="D106" s="185"/>
      <c r="E106" s="84"/>
      <c r="F106" s="14"/>
      <c r="G106" s="14"/>
      <c r="H106" s="14"/>
      <c r="I106" s="14"/>
      <c r="J106" s="14"/>
      <c r="K106" s="14"/>
      <c r="L106" s="14"/>
      <c r="M106" s="14"/>
      <c r="N106" s="14"/>
      <c r="O106" s="14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26"/>
      <c r="AA106" s="270" t="s">
        <v>39</v>
      </c>
      <c r="AB106" s="249"/>
      <c r="AC106" s="250"/>
      <c r="AD106" s="251" t="s">
        <v>40</v>
      </c>
      <c r="AE106" s="247"/>
      <c r="AF106" s="252"/>
      <c r="AG106" s="102"/>
      <c r="AH106" s="186"/>
      <c r="AI106" s="186"/>
      <c r="AJ106" s="133"/>
      <c r="AK106" s="133"/>
      <c r="AL106" s="133"/>
      <c r="AM106" s="133"/>
      <c r="AN106" s="133"/>
      <c r="AO106" s="181"/>
      <c r="AP106" s="74"/>
      <c r="AQ106" s="64" t="s">
        <v>17</v>
      </c>
      <c r="AR106" s="187"/>
      <c r="AS106" s="135"/>
      <c r="AT106" s="135"/>
      <c r="AU106" s="135"/>
      <c r="AV106" s="135"/>
      <c r="AW106" s="127"/>
      <c r="AX106" s="127"/>
      <c r="AY106" s="133"/>
      <c r="AZ106" s="133"/>
      <c r="BA106" s="133"/>
      <c r="BB106" s="133"/>
      <c r="BC106" s="166"/>
      <c r="BD106" s="127"/>
      <c r="BE106" s="127"/>
      <c r="BF106" s="142"/>
      <c r="BG106" s="183"/>
      <c r="BH106" s="183"/>
      <c r="BI106" s="133"/>
      <c r="BJ106" s="127"/>
      <c r="BK106" s="127"/>
      <c r="BL106" s="135"/>
      <c r="BM106" s="135"/>
      <c r="BN106" s="135"/>
      <c r="BO106" s="135"/>
      <c r="BP106" s="14"/>
      <c r="BQ106" s="127"/>
      <c r="BR106" s="127"/>
      <c r="BS106" s="133"/>
      <c r="BT106" s="133"/>
      <c r="BU106" s="133"/>
      <c r="BV106" s="133"/>
      <c r="BW106" s="14"/>
      <c r="BX106" s="127"/>
      <c r="BY106" s="127"/>
      <c r="BZ106" s="133"/>
      <c r="CA106" s="133"/>
      <c r="CB106" s="133"/>
      <c r="CC106" s="133"/>
      <c r="CD106" s="13"/>
      <c r="CE106" s="127"/>
      <c r="CF106" s="127"/>
      <c r="CG106" s="135"/>
      <c r="CH106" s="135"/>
      <c r="CI106" s="135"/>
      <c r="CJ106" s="135"/>
      <c r="CK106" s="14"/>
      <c r="CL106" s="127"/>
      <c r="CM106" s="127"/>
      <c r="CN106" s="133"/>
      <c r="CO106" s="133"/>
      <c r="CP106" s="133"/>
      <c r="CQ106" s="133"/>
      <c r="CR106" s="14"/>
      <c r="CS106" s="127"/>
      <c r="CT106" s="127"/>
      <c r="CU106" s="133"/>
      <c r="CV106" s="133"/>
      <c r="CW106" s="133"/>
      <c r="CX106" s="133"/>
      <c r="CY106" s="14"/>
    </row>
    <row r="107" spans="1:104" ht="13.5" thickBot="1">
      <c r="A107" s="83"/>
      <c r="B107" s="83"/>
      <c r="C107" s="83"/>
      <c r="D107" s="85"/>
      <c r="E107" s="84"/>
      <c r="F107" s="86"/>
      <c r="G107" s="14"/>
      <c r="H107" s="14"/>
      <c r="I107" s="14"/>
      <c r="J107" s="14"/>
      <c r="K107" s="14"/>
      <c r="L107" s="14"/>
      <c r="M107" s="14"/>
      <c r="N107" s="14"/>
      <c r="O107" s="14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26"/>
      <c r="AA107" s="271" t="s">
        <v>41</v>
      </c>
      <c r="AB107" s="253"/>
      <c r="AC107" s="254"/>
      <c r="AD107" s="158" t="s">
        <v>42</v>
      </c>
      <c r="AE107" s="117"/>
      <c r="AF107" s="255"/>
      <c r="AG107" s="14"/>
      <c r="AH107" s="186"/>
      <c r="AI107" s="186"/>
      <c r="AJ107" s="188"/>
      <c r="AK107" s="188"/>
      <c r="AL107" s="188"/>
      <c r="AM107" s="188"/>
      <c r="AN107" s="133"/>
      <c r="AO107" s="181"/>
      <c r="AP107" s="74"/>
      <c r="AQ107" s="65" t="s">
        <v>43</v>
      </c>
      <c r="AR107" s="66"/>
      <c r="AS107" s="135"/>
      <c r="AT107" s="135"/>
      <c r="AU107" s="135"/>
      <c r="AV107" s="135"/>
      <c r="AW107" s="127"/>
      <c r="AX107" s="127"/>
      <c r="AY107" s="133"/>
      <c r="AZ107" s="133"/>
      <c r="BA107" s="133"/>
      <c r="BB107" s="133"/>
      <c r="BC107" s="166"/>
      <c r="BD107" s="127"/>
      <c r="BE107" s="127"/>
      <c r="BF107" s="142"/>
      <c r="BG107" s="183"/>
      <c r="BH107" s="183"/>
      <c r="BI107" s="133"/>
      <c r="BJ107" s="127"/>
      <c r="BK107" s="127"/>
      <c r="BL107" s="135"/>
      <c r="BM107" s="135"/>
      <c r="BN107" s="135"/>
      <c r="BO107" s="135"/>
      <c r="BP107" s="14"/>
      <c r="BQ107" s="127"/>
      <c r="BR107" s="127"/>
      <c r="BS107" s="133"/>
      <c r="BT107" s="133"/>
      <c r="BU107" s="133"/>
      <c r="BV107" s="133"/>
      <c r="BW107" s="14"/>
      <c r="BX107" s="127"/>
      <c r="BY107" s="127"/>
      <c r="BZ107" s="133"/>
      <c r="CA107" s="133"/>
      <c r="CB107" s="133"/>
      <c r="CC107" s="133"/>
      <c r="CD107" s="13"/>
      <c r="CE107" s="127"/>
      <c r="CF107" s="127"/>
      <c r="CG107" s="135"/>
      <c r="CH107" s="135"/>
      <c r="CI107" s="135"/>
      <c r="CJ107" s="135"/>
      <c r="CK107" s="14"/>
      <c r="CL107" s="127"/>
      <c r="CM107" s="127"/>
      <c r="CN107" s="133"/>
      <c r="CO107" s="133"/>
      <c r="CP107" s="133"/>
      <c r="CQ107" s="133"/>
      <c r="CR107" s="14"/>
      <c r="CS107" s="127"/>
      <c r="CT107" s="127"/>
      <c r="CU107" s="133"/>
      <c r="CV107" s="133"/>
      <c r="CW107" s="133"/>
      <c r="CX107" s="133"/>
      <c r="CY107" s="14"/>
    </row>
    <row r="108" spans="1:104">
      <c r="A108" s="83"/>
      <c r="B108" s="83"/>
      <c r="C108" s="83"/>
      <c r="D108" s="85"/>
      <c r="E108" s="14"/>
      <c r="F108" s="14"/>
      <c r="G108" s="14"/>
      <c r="H108" s="14"/>
      <c r="I108" s="14"/>
      <c r="J108" s="14"/>
      <c r="K108" s="14"/>
      <c r="L108" s="14"/>
      <c r="M108" s="14"/>
      <c r="N108" s="14"/>
      <c r="O108" s="14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26"/>
      <c r="AA108" s="271" t="s">
        <v>120</v>
      </c>
      <c r="AB108" s="253"/>
      <c r="AC108" s="254"/>
      <c r="AD108" s="158" t="s">
        <v>44</v>
      </c>
      <c r="AE108" s="117"/>
      <c r="AF108" s="255"/>
      <c r="AG108" s="14"/>
      <c r="AH108" s="186"/>
      <c r="AI108" s="188"/>
      <c r="AJ108" s="188"/>
      <c r="AK108" s="188"/>
      <c r="AL108" s="188"/>
      <c r="AM108" s="188"/>
      <c r="AP108" s="74"/>
      <c r="AQ108" s="67" t="s">
        <v>188</v>
      </c>
      <c r="AR108" s="68" t="s">
        <v>189</v>
      </c>
      <c r="AS108" s="135"/>
      <c r="AT108" s="135"/>
      <c r="AU108" s="135"/>
      <c r="AV108" s="135"/>
      <c r="AW108" s="127"/>
      <c r="AX108" s="127"/>
      <c r="AY108" s="133"/>
      <c r="AZ108" s="133"/>
      <c r="BA108" s="133"/>
      <c r="BB108" s="133"/>
      <c r="BC108" s="166"/>
      <c r="BD108" s="127"/>
      <c r="BE108" s="127"/>
      <c r="BF108" s="142"/>
      <c r="BG108" s="183"/>
      <c r="BH108" s="183"/>
      <c r="BI108" s="133"/>
      <c r="BJ108" s="127"/>
      <c r="BK108" s="127"/>
      <c r="BL108" s="135"/>
      <c r="BM108" s="135"/>
      <c r="BN108" s="135"/>
      <c r="BO108" s="135"/>
      <c r="BP108" s="14"/>
      <c r="BQ108" s="127"/>
      <c r="BR108" s="127"/>
      <c r="BS108" s="133"/>
      <c r="BT108" s="133"/>
      <c r="BU108" s="133"/>
      <c r="BV108" s="133"/>
      <c r="BW108" s="14"/>
      <c r="BX108" s="127"/>
      <c r="BY108" s="127"/>
      <c r="BZ108" s="133"/>
      <c r="CA108" s="133"/>
      <c r="CB108" s="133"/>
      <c r="CC108" s="133"/>
      <c r="CD108" s="13"/>
      <c r="CE108" s="127"/>
      <c r="CF108" s="127"/>
      <c r="CG108" s="135"/>
      <c r="CH108" s="135"/>
      <c r="CI108" s="135"/>
      <c r="CJ108" s="135"/>
      <c r="CK108" s="14"/>
      <c r="CL108" s="127"/>
      <c r="CM108" s="127"/>
      <c r="CN108" s="133"/>
      <c r="CO108" s="133"/>
      <c r="CP108" s="133"/>
      <c r="CQ108" s="133"/>
      <c r="CR108" s="14"/>
      <c r="CS108" s="127"/>
      <c r="CT108" s="127"/>
      <c r="CU108" s="133"/>
      <c r="CV108" s="133"/>
      <c r="CW108" s="133"/>
      <c r="CX108" s="133"/>
      <c r="CY108" s="14"/>
    </row>
    <row r="109" spans="1:104" ht="13.5" thickBot="1">
      <c r="A109" s="83"/>
      <c r="B109" s="83"/>
      <c r="C109" s="83"/>
      <c r="D109" s="83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26"/>
      <c r="AA109" s="271" t="s">
        <v>28</v>
      </c>
      <c r="AB109" s="197"/>
      <c r="AC109" s="254"/>
      <c r="AD109" s="158" t="s">
        <v>45</v>
      </c>
      <c r="AE109" s="117"/>
      <c r="AF109" s="255"/>
      <c r="AG109" s="177"/>
      <c r="AH109" s="189"/>
      <c r="AI109" s="190"/>
      <c r="AJ109" s="189"/>
      <c r="AK109" s="189"/>
      <c r="AL109" s="189"/>
      <c r="AM109" s="189"/>
      <c r="AP109" s="74"/>
      <c r="AQ109" s="69" t="str">
        <f>BN111</f>
        <v/>
      </c>
      <c r="AR109" s="70" t="str">
        <f>BO111</f>
        <v/>
      </c>
      <c r="AS109" s="135"/>
      <c r="AT109" s="135"/>
      <c r="AU109" s="135"/>
      <c r="AV109" s="135"/>
      <c r="AW109" s="127"/>
      <c r="AX109" s="127"/>
      <c r="AY109" s="133"/>
      <c r="AZ109" s="133"/>
      <c r="BA109" s="133"/>
      <c r="BB109" s="133"/>
      <c r="BC109" s="166"/>
      <c r="BD109" s="127"/>
      <c r="BE109" s="127"/>
      <c r="BF109" s="142"/>
      <c r="BG109" s="183"/>
      <c r="BH109" s="183"/>
      <c r="BI109" s="133"/>
      <c r="BJ109" s="127"/>
      <c r="BK109" s="127"/>
      <c r="BL109" s="135"/>
      <c r="BM109" s="135"/>
      <c r="BN109" s="135"/>
      <c r="BO109" s="135"/>
      <c r="BP109" s="14"/>
      <c r="BQ109" s="127"/>
      <c r="BR109" s="127"/>
      <c r="BS109" s="133"/>
      <c r="BT109" s="133"/>
      <c r="BU109" s="133"/>
      <c r="BV109" s="133"/>
      <c r="BW109" s="14"/>
      <c r="BX109" s="127"/>
      <c r="BY109" s="127"/>
      <c r="BZ109" s="133"/>
      <c r="CA109" s="133"/>
      <c r="CB109" s="133"/>
      <c r="CC109" s="133"/>
      <c r="CD109" s="13"/>
      <c r="CE109" s="127"/>
      <c r="CF109" s="127"/>
      <c r="CG109" s="135"/>
      <c r="CH109" s="135"/>
      <c r="CI109" s="135"/>
      <c r="CJ109" s="135"/>
      <c r="CK109" s="14"/>
      <c r="CL109" s="127"/>
      <c r="CM109" s="127"/>
      <c r="CN109" s="133"/>
      <c r="CO109" s="133"/>
      <c r="CP109" s="133"/>
      <c r="CQ109" s="133"/>
      <c r="CR109" s="14"/>
      <c r="CS109" s="127"/>
      <c r="CT109" s="127"/>
      <c r="CU109" s="133"/>
      <c r="CV109" s="133"/>
      <c r="CW109" s="133"/>
      <c r="CX109" s="133"/>
      <c r="CY109" s="14"/>
    </row>
    <row r="110" spans="1:104">
      <c r="A110" s="83"/>
      <c r="B110" s="87"/>
      <c r="C110" s="87"/>
      <c r="D110" s="87"/>
      <c r="E110" s="145"/>
      <c r="F110" s="145"/>
      <c r="G110" s="87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6"/>
      <c r="AA110" s="271" t="s">
        <v>46</v>
      </c>
      <c r="AB110" s="256"/>
      <c r="AC110" s="254"/>
      <c r="AD110" s="158" t="s">
        <v>47</v>
      </c>
      <c r="AE110" s="117"/>
      <c r="AF110" s="255"/>
      <c r="AG110" s="103"/>
      <c r="AH110" s="104"/>
      <c r="AI110" s="16"/>
      <c r="AJ110" s="71"/>
      <c r="AK110" s="71"/>
      <c r="AL110" s="71"/>
      <c r="AM110" s="71"/>
      <c r="AP110" s="454"/>
      <c r="AQ110" s="113" t="s">
        <v>14</v>
      </c>
      <c r="AR110" s="113" t="s">
        <v>13</v>
      </c>
      <c r="AS110" s="485" t="str">
        <f>AS$1</f>
        <v>R</v>
      </c>
      <c r="AT110" s="31" t="str">
        <f t="shared" ref="AT110:AV110" si="116">AT$1</f>
        <v>1Omy</v>
      </c>
      <c r="AU110" s="32" t="str">
        <f t="shared" si="116"/>
        <v>2U</v>
      </c>
      <c r="AV110" s="33" t="str">
        <f t="shared" si="116"/>
        <v>3Ama</v>
      </c>
      <c r="AW110" s="113" t="str">
        <f>AQ110</f>
        <v>Quantity</v>
      </c>
      <c r="AX110" s="113" t="str">
        <f>AR110</f>
        <v>Units</v>
      </c>
      <c r="AY110" s="485">
        <f>AJ105</f>
        <v>0</v>
      </c>
      <c r="AZ110" s="31">
        <f>AK105</f>
        <v>0</v>
      </c>
      <c r="BA110" s="32">
        <f>AL105</f>
        <v>0</v>
      </c>
      <c r="BB110" s="33">
        <f>AM105</f>
        <v>0</v>
      </c>
      <c r="BC110" s="166"/>
      <c r="BD110" s="34" t="s">
        <v>27</v>
      </c>
      <c r="BE110" s="34" t="s">
        <v>28</v>
      </c>
      <c r="BF110" s="35" t="s">
        <v>120</v>
      </c>
      <c r="BG110" s="72" t="s">
        <v>26</v>
      </c>
      <c r="BH110" s="72"/>
      <c r="BI110" s="36" t="s">
        <v>7</v>
      </c>
      <c r="BJ110" s="113" t="str">
        <f>$AQ110</f>
        <v>Quantity</v>
      </c>
      <c r="BK110" s="113" t="str">
        <f>$AR110</f>
        <v>Units</v>
      </c>
      <c r="BL110" s="485" t="str">
        <f>BL$1</f>
        <v>R</v>
      </c>
      <c r="BM110" s="31" t="str">
        <f t="shared" ref="BM110:BO110" si="117">BM$1</f>
        <v>1Omy</v>
      </c>
      <c r="BN110" s="32" t="str">
        <f t="shared" si="117"/>
        <v>2U</v>
      </c>
      <c r="BO110" s="33" t="str">
        <f t="shared" si="117"/>
        <v>3Ama</v>
      </c>
      <c r="BP110" s="191"/>
      <c r="BQ110" s="113" t="str">
        <f>$AQ110</f>
        <v>Quantity</v>
      </c>
      <c r="BR110" s="113" t="str">
        <f>$AR110</f>
        <v>Units</v>
      </c>
      <c r="BS110" s="485" t="str">
        <f>BS$1</f>
        <v>R</v>
      </c>
      <c r="BT110" s="31" t="str">
        <f t="shared" ref="BT110:BV110" si="118">BT$1</f>
        <v>1Omy</v>
      </c>
      <c r="BU110" s="32" t="str">
        <f t="shared" si="118"/>
        <v>2U</v>
      </c>
      <c r="BV110" s="33" t="str">
        <f t="shared" si="118"/>
        <v>3Ama</v>
      </c>
      <c r="BW110" s="191"/>
      <c r="BX110" s="113" t="str">
        <f>$AQ110</f>
        <v>Quantity</v>
      </c>
      <c r="BY110" s="113" t="str">
        <f>$AR110</f>
        <v>Units</v>
      </c>
      <c r="BZ110" s="485" t="str">
        <f>BZ$1</f>
        <v>1-R/U</v>
      </c>
      <c r="CA110" s="31" t="str">
        <f t="shared" ref="CA110:CC110" si="119">CA$1</f>
        <v>1-Omy/R</v>
      </c>
      <c r="CB110" s="32" t="str">
        <f t="shared" si="119"/>
        <v>1-Omy/U</v>
      </c>
      <c r="CC110" s="33" t="str">
        <f t="shared" si="119"/>
        <v>1-ROX/U</v>
      </c>
      <c r="CD110" s="191"/>
      <c r="CE110" s="113" t="str">
        <f>$AQ110</f>
        <v>Quantity</v>
      </c>
      <c r="CF110" s="113" t="str">
        <f>$AR110</f>
        <v>Units</v>
      </c>
      <c r="CG110" s="485" t="str">
        <f>CG$1</f>
        <v>R</v>
      </c>
      <c r="CH110" s="31" t="str">
        <f t="shared" ref="CH110:CJ110" si="120">CH$1</f>
        <v>1Omy</v>
      </c>
      <c r="CI110" s="32" t="str">
        <f t="shared" si="120"/>
        <v>2U</v>
      </c>
      <c r="CJ110" s="33" t="str">
        <f t="shared" si="120"/>
        <v>3Ama</v>
      </c>
      <c r="CK110" s="191"/>
      <c r="CL110" s="113" t="str">
        <f>$AQ110</f>
        <v>Quantity</v>
      </c>
      <c r="CM110" s="113" t="str">
        <f>$AR110</f>
        <v>Units</v>
      </c>
      <c r="CN110" s="485" t="str">
        <f>CN$1</f>
        <v>R</v>
      </c>
      <c r="CO110" s="31" t="str">
        <f t="shared" ref="CO110:CQ110" si="121">CO$1</f>
        <v>1Omy</v>
      </c>
      <c r="CP110" s="32" t="str">
        <f t="shared" si="121"/>
        <v>2U</v>
      </c>
      <c r="CQ110" s="33" t="str">
        <f t="shared" si="121"/>
        <v>3Ama</v>
      </c>
      <c r="CR110" s="191"/>
      <c r="CS110" s="113" t="str">
        <f>$AQ110</f>
        <v>Quantity</v>
      </c>
      <c r="CT110" s="113" t="str">
        <f>$AR110</f>
        <v>Units</v>
      </c>
      <c r="CU110" s="485" t="str">
        <f>CU$1</f>
        <v>1-R/U</v>
      </c>
      <c r="CV110" s="31" t="str">
        <f t="shared" ref="CV110:CX110" si="122">CV$1</f>
        <v>1-Omy/R</v>
      </c>
      <c r="CW110" s="32" t="str">
        <f t="shared" si="122"/>
        <v>1-Omy/U</v>
      </c>
      <c r="CX110" s="33" t="str">
        <f t="shared" si="122"/>
        <v>1-ROX/U</v>
      </c>
      <c r="CY110" s="14"/>
    </row>
    <row r="111" spans="1:104">
      <c r="A111" s="83"/>
      <c r="B111" s="83"/>
      <c r="C111" s="83"/>
      <c r="D111" s="83"/>
      <c r="E111" s="14"/>
      <c r="F111" s="14"/>
      <c r="G111" s="83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  <c r="V111" s="19"/>
      <c r="W111" s="19"/>
      <c r="X111" s="19"/>
      <c r="Y111" s="19"/>
      <c r="Z111" s="116"/>
      <c r="AA111" s="271" t="s">
        <v>48</v>
      </c>
      <c r="AB111" s="257"/>
      <c r="AC111" s="254"/>
      <c r="AD111" s="158" t="s">
        <v>49</v>
      </c>
      <c r="AE111" s="117"/>
      <c r="AF111" s="255"/>
      <c r="AG111" s="105"/>
      <c r="AH111" s="106"/>
      <c r="AI111" s="17"/>
      <c r="AJ111" s="8"/>
      <c r="AK111" s="8"/>
      <c r="AL111" s="8"/>
      <c r="AM111" s="8"/>
      <c r="AP111" s="455" t="str">
        <f>E102</f>
        <v/>
      </c>
      <c r="AQ111" s="488" t="s">
        <v>5</v>
      </c>
      <c r="AR111" s="488" t="s">
        <v>4</v>
      </c>
      <c r="AS111" s="21" t="str">
        <f>IF(ISNUMBER(AJ111),AJ111-($G103*AJ110+$G102),"")</f>
        <v/>
      </c>
      <c r="AT111" s="21" t="str">
        <f>IF(ISNUMBER(AK111),AK111-($G103*AK110+$G102),"")</f>
        <v/>
      </c>
      <c r="AU111" s="21" t="str">
        <f>IF(ISNUMBER(AL111),AL111-($G103*AL110+$G102),"")</f>
        <v/>
      </c>
      <c r="AV111" s="21" t="str">
        <f>IF(ISNUMBER(AM111),AM111-($G103*AM110+$G102),"")</f>
        <v/>
      </c>
      <c r="AW111" s="107">
        <f>$AH110</f>
        <v>0</v>
      </c>
      <c r="AX111" s="107">
        <f>$AI110</f>
        <v>0</v>
      </c>
      <c r="AY111" s="73" t="str">
        <f>IF(ISNUMBER(AJ110),AJ110,"")</f>
        <v/>
      </c>
      <c r="AZ111" s="73" t="str">
        <f>IF(ISNUMBER(AK110),AK110,"")</f>
        <v/>
      </c>
      <c r="BA111" s="73" t="str">
        <f t="shared" ref="BA111:BB111" si="123">IF(ISNUMBER(AL110),AL110,"")</f>
        <v/>
      </c>
      <c r="BB111" s="73" t="str">
        <f t="shared" si="123"/>
        <v/>
      </c>
      <c r="BC111" s="166"/>
      <c r="BD111" s="176" t="str">
        <f>$AA104</f>
        <v>•</v>
      </c>
      <c r="BE111" s="193">
        <f>$D102</f>
        <v>0</v>
      </c>
      <c r="BF111" s="124">
        <f>$B103</f>
        <v>0</v>
      </c>
      <c r="BG111" s="194" t="str">
        <f>$E102</f>
        <v/>
      </c>
      <c r="BH111" s="195"/>
      <c r="BI111" s="196" t="str">
        <f>IF(ISNUMBER($AB113),$AB113,"")</f>
        <v/>
      </c>
      <c r="BJ111" s="489" t="str">
        <f>AH2</f>
        <v>O2 flow per cells</v>
      </c>
      <c r="BK111" s="489" t="str">
        <f>AI2</f>
        <v>pmol/(s*Mill)</v>
      </c>
      <c r="BL111" s="7" t="str">
        <f>IF(ISNUMBER(AS111),AS111/AJ103,"")</f>
        <v/>
      </c>
      <c r="BM111" s="7" t="str">
        <f>IF(ISNUMBER(AT111),AT111/AK103,"")</f>
        <v/>
      </c>
      <c r="BN111" s="7" t="str">
        <f>IF(ISNUMBER(AU111),AU111/AL103,"")</f>
        <v/>
      </c>
      <c r="BO111" s="7" t="str">
        <f>IF(ISNUMBER(AV111),AV111/AM103,"")</f>
        <v/>
      </c>
      <c r="BP111" s="194" t="str">
        <f>$E102</f>
        <v/>
      </c>
      <c r="BQ111" s="6" t="s">
        <v>19</v>
      </c>
      <c r="BR111" s="6" t="s">
        <v>20</v>
      </c>
      <c r="BS111" s="5" t="str">
        <f>IF(ISNUMBER(BL111),BL111/$AQ109,"")</f>
        <v/>
      </c>
      <c r="BT111" s="5" t="str">
        <f>IF(ISNUMBER(BM111),BM111/$AQ109,"")</f>
        <v/>
      </c>
      <c r="BU111" s="5" t="str">
        <f>IF(ISNUMBER(BN111),BN111/$AQ109,"")</f>
        <v/>
      </c>
      <c r="BV111" s="5" t="str">
        <f>IF(ISNUMBER(BO111),BO111/$AQ109,"")</f>
        <v/>
      </c>
      <c r="BW111" s="194" t="str">
        <f>$E102</f>
        <v/>
      </c>
      <c r="BX111" s="6" t="s">
        <v>18</v>
      </c>
      <c r="BY111" s="6" t="s">
        <v>21</v>
      </c>
      <c r="BZ111" s="5" t="str">
        <f>IF(ISNUMBER(BN111),1-BL111/BN111,"")</f>
        <v/>
      </c>
      <c r="CA111" s="5" t="str">
        <f>IF(ISNUMBER(BM111),1-BM111/BL111,"")</f>
        <v/>
      </c>
      <c r="CB111" s="5" t="str">
        <f>IF(ISNUMBER(BM111),1-BM111/BN111,"")</f>
        <v/>
      </c>
      <c r="CC111" s="5" t="str">
        <f>IF(ISNUMBER(BN111),1-BO111/BN111,"")</f>
        <v/>
      </c>
      <c r="CD111" s="194" t="str">
        <f>$E102</f>
        <v/>
      </c>
      <c r="CE111" s="489" t="str">
        <f>AH3</f>
        <v>O2 flow per cells (mt: ROX-corr.)</v>
      </c>
      <c r="CF111" s="489" t="str">
        <f>AI2</f>
        <v>pmol/(s*Mill)</v>
      </c>
      <c r="CG111" s="7" t="str">
        <f>IF(ISNUMBER(BL111),BL111-$AR109,"")</f>
        <v/>
      </c>
      <c r="CH111" s="7" t="str">
        <f t="shared" ref="CH111:CJ111" si="124">IF(ISNUMBER(BM111),BM111-$AR109,"")</f>
        <v/>
      </c>
      <c r="CI111" s="7" t="str">
        <f t="shared" si="124"/>
        <v/>
      </c>
      <c r="CJ111" s="7" t="str">
        <f t="shared" si="124"/>
        <v/>
      </c>
      <c r="CK111" s="194" t="str">
        <f>$E102</f>
        <v/>
      </c>
      <c r="CL111" s="6" t="s">
        <v>3</v>
      </c>
      <c r="CM111" s="6" t="s">
        <v>1</v>
      </c>
      <c r="CN111" s="5" t="str">
        <f>IF(ISNUMBER(CG111),CG111/($AQ109-$AR109),"")</f>
        <v/>
      </c>
      <c r="CO111" s="5" t="str">
        <f t="shared" ref="CO111:CQ111" si="125">IF(ISNUMBER(CH111),CH111/($AQ109-$AR109),"")</f>
        <v/>
      </c>
      <c r="CP111" s="5" t="str">
        <f t="shared" si="125"/>
        <v/>
      </c>
      <c r="CQ111" s="5" t="str">
        <f t="shared" si="125"/>
        <v/>
      </c>
      <c r="CR111" s="194" t="str">
        <f>$E102</f>
        <v/>
      </c>
      <c r="CS111" s="6" t="s">
        <v>2</v>
      </c>
      <c r="CT111" s="6" t="s">
        <v>1</v>
      </c>
      <c r="CU111" s="5" t="str">
        <f>IF(ISNUMBER(CI111),1-CG111/CI111,"")</f>
        <v/>
      </c>
      <c r="CV111" s="5" t="str">
        <f>IF(ISNUMBER(CH111),1-CH111/CG111,"")</f>
        <v/>
      </c>
      <c r="CW111" s="5" t="str">
        <f>IF(ISNUMBER(CH111),1-CH111/CI111,"")</f>
        <v/>
      </c>
      <c r="CX111" s="5" t="str">
        <f>IF(ISNUMBER(CI111),1-CJ111/CI111,"")</f>
        <v/>
      </c>
      <c r="CY111" s="14"/>
    </row>
    <row r="112" spans="1:104">
      <c r="A112" s="83"/>
      <c r="B112" s="83"/>
      <c r="C112" s="83"/>
      <c r="D112" s="83"/>
      <c r="E112" s="83"/>
      <c r="F112" s="83"/>
      <c r="G112" s="83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  <c r="V112" s="19"/>
      <c r="W112" s="19"/>
      <c r="X112" s="19"/>
      <c r="Y112" s="19"/>
      <c r="Z112" s="126"/>
      <c r="AA112" s="272" t="s">
        <v>50</v>
      </c>
      <c r="AB112" s="258"/>
      <c r="AC112" s="259"/>
      <c r="AD112" s="158" t="s">
        <v>178</v>
      </c>
      <c r="AE112" s="256"/>
      <c r="AF112" s="255"/>
      <c r="AG112" s="274"/>
      <c r="AH112" s="275"/>
      <c r="AI112" s="275"/>
      <c r="AJ112" s="276"/>
      <c r="AK112" s="276"/>
      <c r="AL112" s="276"/>
      <c r="AM112" s="276"/>
      <c r="AN112" s="2"/>
      <c r="AO112" s="11"/>
      <c r="AP112" s="74"/>
      <c r="AQ112" s="75"/>
      <c r="AR112" s="75"/>
      <c r="AS112" s="3"/>
      <c r="AT112" s="3"/>
      <c r="AU112" s="3"/>
      <c r="AV112" s="3"/>
      <c r="AW112" s="4"/>
      <c r="AX112" s="4"/>
      <c r="AY112" s="2"/>
      <c r="AZ112" s="2"/>
      <c r="BA112" s="2"/>
      <c r="BB112" s="2"/>
      <c r="BC112" s="76"/>
      <c r="BD112" s="4"/>
      <c r="BE112" s="4"/>
      <c r="BF112" s="75"/>
      <c r="BG112" s="77"/>
      <c r="BH112" s="77"/>
      <c r="BI112" s="2"/>
      <c r="BJ112" s="4"/>
      <c r="BK112" s="4"/>
      <c r="BL112" s="3"/>
      <c r="BM112" s="3"/>
      <c r="BN112" s="3"/>
      <c r="BO112" s="3"/>
      <c r="BP112" s="14"/>
      <c r="BQ112" s="4"/>
      <c r="BR112" s="4"/>
      <c r="BS112" s="2"/>
      <c r="BT112" s="2"/>
      <c r="BU112" s="2"/>
      <c r="BV112" s="2"/>
      <c r="BW112" s="14"/>
      <c r="BX112" s="4"/>
      <c r="BY112" s="4"/>
      <c r="BZ112" s="2"/>
      <c r="CA112" s="2"/>
      <c r="CB112" s="2"/>
      <c r="CC112" s="2"/>
      <c r="CD112" s="13"/>
      <c r="CE112" s="4"/>
      <c r="CF112" s="4"/>
      <c r="CG112" s="3"/>
      <c r="CH112" s="3"/>
      <c r="CI112" s="3"/>
      <c r="CJ112" s="3"/>
      <c r="CK112" s="14"/>
      <c r="CL112" s="4"/>
      <c r="CM112" s="4"/>
      <c r="CN112" s="2"/>
      <c r="CO112" s="2"/>
      <c r="CP112" s="2"/>
      <c r="CQ112" s="2"/>
      <c r="CR112" s="14"/>
      <c r="CS112" s="4"/>
      <c r="CT112" s="4"/>
      <c r="CU112" s="2"/>
      <c r="CV112" s="2"/>
      <c r="CW112" s="2"/>
      <c r="CX112" s="2"/>
      <c r="CY112" s="14"/>
    </row>
    <row r="113" spans="1:104">
      <c r="A113" s="83"/>
      <c r="B113" s="83"/>
      <c r="C113" s="83"/>
      <c r="D113" s="83"/>
      <c r="E113" s="83"/>
      <c r="F113" s="83"/>
      <c r="G113" s="83"/>
      <c r="H113" s="14"/>
      <c r="I113" s="14"/>
      <c r="J113" s="14"/>
      <c r="K113" s="14"/>
      <c r="L113" s="14"/>
      <c r="M113" s="14"/>
      <c r="N113" s="14"/>
      <c r="O113" s="14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26"/>
      <c r="AA113" s="271" t="s">
        <v>51</v>
      </c>
      <c r="AB113" s="260"/>
      <c r="AC113" s="261"/>
      <c r="AD113" s="262" t="s">
        <v>52</v>
      </c>
      <c r="AE113" s="263">
        <v>-2</v>
      </c>
      <c r="AF113" s="255"/>
      <c r="AG113" s="274"/>
      <c r="AH113" s="274"/>
      <c r="AI113" s="274"/>
      <c r="AJ113" s="145"/>
      <c r="AK113" s="145"/>
      <c r="AL113" s="145"/>
      <c r="AM113" s="145"/>
      <c r="AN113" s="133"/>
      <c r="AO113" s="181"/>
      <c r="AP113" s="74"/>
      <c r="AQ113" s="142"/>
      <c r="AR113" s="142"/>
      <c r="AS113" s="135"/>
      <c r="AT113" s="135"/>
      <c r="AU113" s="135"/>
      <c r="AV113" s="135"/>
      <c r="AW113" s="127"/>
      <c r="AX113" s="127"/>
      <c r="AY113" s="133"/>
      <c r="AZ113" s="133"/>
      <c r="BA113" s="133"/>
      <c r="BB113" s="133"/>
      <c r="BC113" s="166"/>
      <c r="BD113" s="127"/>
      <c r="BE113" s="127"/>
      <c r="BF113" s="142"/>
      <c r="BG113" s="183"/>
      <c r="BH113" s="183"/>
      <c r="BI113" s="133"/>
      <c r="BJ113" s="127"/>
      <c r="BK113" s="127"/>
      <c r="BL113" s="135"/>
      <c r="BM113" s="135"/>
      <c r="BN113" s="135"/>
      <c r="BO113" s="135"/>
      <c r="BP113" s="14"/>
      <c r="BQ113" s="127"/>
      <c r="BR113" s="127"/>
      <c r="BS113" s="133"/>
      <c r="BT113" s="133"/>
      <c r="BU113" s="133"/>
      <c r="BV113" s="133"/>
      <c r="BW113" s="14"/>
      <c r="BX113" s="127"/>
      <c r="BY113" s="127"/>
      <c r="BZ113" s="133"/>
      <c r="CA113" s="133"/>
      <c r="CB113" s="133"/>
      <c r="CC113" s="133"/>
      <c r="CD113" s="13"/>
      <c r="CE113" s="127"/>
      <c r="CF113" s="127"/>
      <c r="CG113" s="135"/>
      <c r="CH113" s="135"/>
      <c r="CI113" s="135"/>
      <c r="CJ113" s="135"/>
      <c r="CK113" s="14"/>
      <c r="CL113" s="127"/>
      <c r="CM113" s="127"/>
      <c r="CN113" s="133"/>
      <c r="CO113" s="133"/>
      <c r="CP113" s="133"/>
      <c r="CQ113" s="133"/>
      <c r="CR113" s="14"/>
      <c r="CS113" s="127"/>
      <c r="CT113" s="127"/>
      <c r="CU113" s="133"/>
      <c r="CV113" s="133"/>
      <c r="CW113" s="133"/>
      <c r="CX113" s="133"/>
      <c r="CY113" s="14"/>
    </row>
    <row r="114" spans="1:104" ht="13.5" thickBot="1">
      <c r="A114" s="83"/>
      <c r="B114" s="83"/>
      <c r="C114" s="83"/>
      <c r="D114" s="83"/>
      <c r="E114" s="83"/>
      <c r="F114" s="83"/>
      <c r="G114" s="83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26"/>
      <c r="AA114" s="273" t="s">
        <v>53</v>
      </c>
      <c r="AB114" s="264">
        <v>2</v>
      </c>
      <c r="AC114" s="265" t="s">
        <v>54</v>
      </c>
      <c r="AD114" s="266" t="s">
        <v>55</v>
      </c>
      <c r="AE114" s="267">
        <v>2.5000000000000001E-2</v>
      </c>
      <c r="AF114" s="268"/>
      <c r="AG114" s="274"/>
      <c r="AH114" s="274"/>
      <c r="AI114" s="274"/>
      <c r="AJ114" s="145"/>
      <c r="AK114" s="145"/>
      <c r="AL114" s="145"/>
      <c r="AM114" s="145"/>
      <c r="AN114" s="133"/>
      <c r="AO114" s="181"/>
      <c r="AP114" s="74"/>
      <c r="AQ114" s="142"/>
      <c r="AR114" s="142"/>
      <c r="AS114" s="135"/>
      <c r="AT114" s="135"/>
      <c r="AU114" s="135"/>
      <c r="AV114" s="135"/>
      <c r="AW114" s="127"/>
      <c r="AX114" s="127"/>
      <c r="AY114" s="133"/>
      <c r="AZ114" s="133"/>
      <c r="BA114" s="133"/>
      <c r="BB114" s="133"/>
      <c r="BC114" s="166"/>
      <c r="BD114" s="127"/>
      <c r="BE114" s="127"/>
      <c r="BF114" s="142"/>
      <c r="BG114" s="183"/>
      <c r="BH114" s="183"/>
      <c r="BI114" s="133"/>
      <c r="BJ114" s="127"/>
      <c r="BK114" s="127"/>
      <c r="BL114" s="135"/>
      <c r="BM114" s="135"/>
      <c r="BN114" s="135"/>
      <c r="BO114" s="135"/>
      <c r="BP114" s="14"/>
      <c r="BQ114" s="127"/>
      <c r="BR114" s="127"/>
      <c r="BS114" s="133"/>
      <c r="BT114" s="133"/>
      <c r="BU114" s="133"/>
      <c r="BV114" s="133"/>
      <c r="BW114" s="14"/>
      <c r="BX114" s="127"/>
      <c r="BY114" s="127"/>
      <c r="BZ114" s="133"/>
      <c r="CA114" s="133"/>
      <c r="CB114" s="133"/>
      <c r="CC114" s="133"/>
      <c r="CD114" s="13"/>
      <c r="CE114" s="127"/>
      <c r="CF114" s="127"/>
      <c r="CG114" s="135"/>
      <c r="CH114" s="135"/>
      <c r="CI114" s="135"/>
      <c r="CJ114" s="135"/>
      <c r="CK114" s="14"/>
      <c r="CL114" s="127"/>
      <c r="CM114" s="127"/>
      <c r="CN114" s="133"/>
      <c r="CO114" s="133"/>
      <c r="CP114" s="133"/>
      <c r="CQ114" s="133"/>
      <c r="CR114" s="14"/>
      <c r="CS114" s="127"/>
      <c r="CT114" s="127"/>
      <c r="CU114" s="133"/>
      <c r="CV114" s="133"/>
      <c r="CW114" s="133"/>
      <c r="CX114" s="133"/>
      <c r="CY114" s="14"/>
    </row>
    <row r="115" spans="1:104">
      <c r="A115" s="83"/>
      <c r="B115" s="83"/>
      <c r="C115" s="83"/>
      <c r="D115" s="83"/>
      <c r="E115" s="83"/>
      <c r="F115" s="83"/>
      <c r="G115" s="83"/>
      <c r="H115" s="14"/>
      <c r="I115" s="14"/>
      <c r="J115" s="14"/>
      <c r="K115" s="14"/>
      <c r="L115" s="14"/>
      <c r="M115" s="14"/>
      <c r="N115" s="14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26"/>
      <c r="AH115" s="127"/>
      <c r="AI115" s="127"/>
      <c r="AJ115" s="135"/>
      <c r="AK115" s="135"/>
      <c r="AL115" s="135"/>
      <c r="AM115" s="135"/>
      <c r="AN115" s="133"/>
      <c r="AO115" s="181"/>
      <c r="AP115" s="74"/>
      <c r="AQ115" s="142"/>
      <c r="AR115" s="142"/>
      <c r="AS115" s="135"/>
      <c r="AT115" s="135"/>
      <c r="AU115" s="135"/>
      <c r="AV115" s="135"/>
      <c r="AW115" s="127"/>
      <c r="AX115" s="127"/>
      <c r="AY115" s="133"/>
      <c r="AZ115" s="133"/>
      <c r="BA115" s="133"/>
      <c r="BB115" s="133"/>
      <c r="BC115" s="166"/>
      <c r="BD115" s="127"/>
      <c r="BE115" s="127"/>
      <c r="BF115" s="142"/>
      <c r="BG115" s="183"/>
      <c r="BH115" s="183"/>
      <c r="BI115" s="133"/>
      <c r="BJ115" s="127"/>
      <c r="BK115" s="127"/>
      <c r="BL115" s="135"/>
      <c r="BM115" s="135"/>
      <c r="BN115" s="135"/>
      <c r="BO115" s="135"/>
      <c r="BP115" s="14"/>
      <c r="BQ115" s="127"/>
      <c r="BR115" s="127"/>
      <c r="BS115" s="127"/>
      <c r="BT115" s="127"/>
      <c r="BU115" s="127"/>
      <c r="BV115" s="133"/>
      <c r="BW115" s="14"/>
      <c r="BX115" s="127"/>
      <c r="BY115" s="127"/>
      <c r="BZ115" s="133"/>
      <c r="CA115" s="133"/>
      <c r="CB115" s="133"/>
      <c r="CC115" s="133"/>
      <c r="CD115" s="13"/>
      <c r="CE115" s="127"/>
      <c r="CF115" s="127"/>
      <c r="CG115" s="135"/>
      <c r="CH115" s="135"/>
      <c r="CI115" s="135"/>
      <c r="CJ115" s="135"/>
      <c r="CK115" s="14"/>
      <c r="CL115" s="127"/>
      <c r="CM115" s="127"/>
      <c r="CN115" s="133"/>
      <c r="CO115" s="133"/>
      <c r="CP115" s="133"/>
      <c r="CQ115" s="133"/>
      <c r="CR115" s="14"/>
      <c r="CS115" s="127"/>
      <c r="CT115" s="127"/>
      <c r="CU115" s="133"/>
      <c r="CV115" s="133"/>
      <c r="CW115" s="133"/>
      <c r="CX115" s="133"/>
      <c r="CY115" s="14"/>
    </row>
    <row r="116" spans="1:104">
      <c r="A116" s="83"/>
      <c r="B116" s="83"/>
      <c r="C116" s="83"/>
      <c r="D116" s="83"/>
      <c r="E116" s="83"/>
      <c r="F116" s="83"/>
      <c r="G116" s="83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26"/>
      <c r="AH116" s="127"/>
      <c r="AI116" s="127"/>
      <c r="AJ116" s="135"/>
      <c r="AK116" s="135"/>
      <c r="AL116" s="135"/>
      <c r="AM116" s="135"/>
      <c r="AN116" s="133"/>
      <c r="AO116" s="181"/>
      <c r="AP116" s="74"/>
      <c r="AQ116" s="142"/>
      <c r="AR116" s="142"/>
      <c r="AS116" s="135"/>
      <c r="AT116" s="135"/>
      <c r="AU116" s="135"/>
      <c r="AV116" s="135"/>
      <c r="AW116" s="127"/>
      <c r="AX116" s="127"/>
      <c r="AY116" s="133"/>
      <c r="AZ116" s="133"/>
      <c r="BA116" s="133"/>
      <c r="BB116" s="133"/>
      <c r="BC116" s="166"/>
      <c r="BD116" s="127"/>
      <c r="BE116" s="127"/>
      <c r="BF116" s="142"/>
      <c r="BG116" s="183"/>
      <c r="BH116" s="183"/>
      <c r="BI116" s="133"/>
      <c r="BJ116" s="127"/>
      <c r="BK116" s="127"/>
      <c r="BL116" s="135"/>
      <c r="BM116" s="135"/>
      <c r="BN116" s="135"/>
      <c r="BO116" s="135"/>
      <c r="BP116" s="14"/>
      <c r="BQ116" s="127"/>
      <c r="BR116" s="127"/>
      <c r="BS116" s="127"/>
      <c r="BT116" s="127"/>
      <c r="BU116" s="127"/>
      <c r="BV116" s="133"/>
      <c r="BW116" s="14"/>
      <c r="BX116" s="127"/>
      <c r="BY116" s="127"/>
      <c r="BZ116" s="133"/>
      <c r="CA116" s="133"/>
      <c r="CB116" s="133"/>
      <c r="CC116" s="133"/>
      <c r="CD116" s="13"/>
      <c r="CE116" s="127"/>
      <c r="CF116" s="127"/>
      <c r="CG116" s="135"/>
      <c r="CH116" s="135"/>
      <c r="CI116" s="135"/>
      <c r="CJ116" s="135"/>
      <c r="CK116" s="14"/>
      <c r="CL116" s="127"/>
      <c r="CM116" s="127"/>
      <c r="CN116" s="133"/>
      <c r="CO116" s="133"/>
      <c r="CP116" s="133"/>
      <c r="CQ116" s="133"/>
      <c r="CR116" s="14"/>
      <c r="CS116" s="127"/>
      <c r="CT116" s="127"/>
      <c r="CU116" s="133"/>
      <c r="CV116" s="133"/>
      <c r="CW116" s="133"/>
      <c r="CX116" s="133"/>
      <c r="CY116" s="14"/>
    </row>
    <row r="117" spans="1:104">
      <c r="A117" s="83"/>
      <c r="B117" s="83"/>
      <c r="C117" s="83"/>
      <c r="D117" s="83"/>
      <c r="E117" s="83"/>
      <c r="F117" s="83"/>
      <c r="G117" s="83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AH117" s="127"/>
      <c r="AI117" s="127"/>
      <c r="AJ117" s="135"/>
      <c r="AK117" s="135"/>
      <c r="AL117" s="135"/>
      <c r="AM117" s="135"/>
      <c r="AN117" s="133"/>
      <c r="AO117" s="181"/>
      <c r="AP117" s="74"/>
      <c r="AQ117" s="142"/>
      <c r="AR117" s="142"/>
      <c r="AS117" s="135"/>
      <c r="AT117" s="135"/>
      <c r="AU117" s="135"/>
      <c r="AV117" s="135"/>
      <c r="AW117" s="127"/>
      <c r="AX117" s="127"/>
      <c r="AY117" s="133"/>
      <c r="AZ117" s="133"/>
      <c r="BA117" s="133"/>
      <c r="BB117" s="133"/>
      <c r="BC117" s="166"/>
      <c r="BD117" s="127"/>
      <c r="BE117" s="127"/>
      <c r="BF117" s="142"/>
      <c r="BG117" s="183"/>
      <c r="BH117" s="183"/>
      <c r="BI117" s="133"/>
      <c r="BJ117" s="127"/>
      <c r="BK117" s="127"/>
      <c r="BL117" s="135"/>
      <c r="BM117" s="135"/>
      <c r="BN117" s="135"/>
      <c r="BO117" s="135"/>
      <c r="BP117" s="14"/>
      <c r="BQ117" s="127"/>
      <c r="BR117" s="127"/>
      <c r="BS117" s="127"/>
      <c r="BT117" s="127"/>
      <c r="BU117" s="127"/>
      <c r="BV117" s="133"/>
      <c r="BW117" s="14"/>
      <c r="BX117" s="127"/>
      <c r="BY117" s="127"/>
      <c r="BZ117" s="133"/>
      <c r="CA117" s="133"/>
      <c r="CB117" s="133"/>
      <c r="CC117" s="133"/>
      <c r="CD117" s="13"/>
      <c r="CE117" s="127"/>
      <c r="CF117" s="127"/>
      <c r="CG117" s="135"/>
      <c r="CH117" s="135"/>
      <c r="CI117" s="135"/>
      <c r="CJ117" s="135"/>
      <c r="CK117" s="14"/>
      <c r="CL117" s="127"/>
      <c r="CM117" s="127"/>
      <c r="CN117" s="133"/>
      <c r="CO117" s="133"/>
      <c r="CP117" s="133"/>
      <c r="CQ117" s="133"/>
      <c r="CR117" s="14"/>
      <c r="CS117" s="127"/>
      <c r="CT117" s="127"/>
      <c r="CU117" s="133"/>
      <c r="CV117" s="133"/>
      <c r="CW117" s="133"/>
      <c r="CX117" s="133"/>
      <c r="CY117" s="14"/>
    </row>
    <row r="118" spans="1:104">
      <c r="A118" s="184"/>
      <c r="B118" s="133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26"/>
      <c r="AH118" s="127"/>
      <c r="AI118" s="127"/>
      <c r="AJ118" s="135"/>
      <c r="AK118" s="135"/>
      <c r="AL118" s="135"/>
      <c r="AM118" s="135"/>
      <c r="AN118" s="133"/>
      <c r="AO118" s="181"/>
      <c r="AP118" s="74"/>
      <c r="AQ118" s="142"/>
      <c r="AR118" s="142"/>
      <c r="AS118" s="26" t="str">
        <f>IF(ISNUMBER(AJ118),AJ118-($D111*AJ117+$E111),"")</f>
        <v/>
      </c>
      <c r="AT118" s="26" t="str">
        <f>IF(ISNUMBER(AK118),AK118-($D111*AK117+$E111),"")</f>
        <v/>
      </c>
      <c r="AU118" s="26"/>
      <c r="AV118" s="26" t="str">
        <f>IF(ISNUMBER(AM118),AM118-($D111*AM117+$E111),"")</f>
        <v/>
      </c>
      <c r="AW118" s="127"/>
      <c r="AX118" s="127"/>
      <c r="AY118" s="133"/>
      <c r="AZ118" s="133"/>
      <c r="BA118" s="133"/>
      <c r="BB118" s="133"/>
      <c r="BC118" s="166"/>
      <c r="BD118" s="127"/>
      <c r="BE118" s="127"/>
      <c r="BF118" s="142"/>
      <c r="BG118" s="183"/>
      <c r="BH118" s="183"/>
      <c r="BI118" s="133"/>
      <c r="BJ118" s="127"/>
      <c r="BK118" s="127"/>
      <c r="BL118" s="78" t="str">
        <f>IF(ISNUMBER(AS118),AS118/AJ110,"")</f>
        <v/>
      </c>
      <c r="BM118" s="78" t="str">
        <f>IF(ISNUMBER(AT118),AT118/AK110,"")</f>
        <v/>
      </c>
      <c r="BN118" s="78"/>
      <c r="BO118" s="78" t="str">
        <f>IF(ISNUMBER(AV118),AV118/AM110,"")</f>
        <v/>
      </c>
      <c r="BP118" s="117"/>
      <c r="BQ118" s="141"/>
      <c r="BR118" s="127"/>
      <c r="BS118" s="127"/>
      <c r="BT118" s="127"/>
      <c r="BU118" s="127"/>
      <c r="BV118" s="24"/>
      <c r="BW118" s="117"/>
      <c r="BX118" s="141"/>
      <c r="BY118" s="141"/>
      <c r="BZ118" s="27" t="s">
        <v>0</v>
      </c>
      <c r="CA118" s="24" t="str">
        <f>IF(ISNUMBER(BL118),1-BL118/BM118,"")</f>
        <v/>
      </c>
      <c r="CB118" s="24"/>
      <c r="CC118" s="24"/>
      <c r="CD118" s="197"/>
      <c r="CE118" s="141"/>
      <c r="CF118" s="141"/>
      <c r="CG118" s="147"/>
      <c r="CH118" s="147"/>
      <c r="CI118" s="147"/>
      <c r="CJ118" s="147"/>
      <c r="CK118" s="117"/>
      <c r="CL118" s="141"/>
      <c r="CM118" s="141"/>
      <c r="CN118" s="134"/>
      <c r="CO118" s="134"/>
      <c r="CP118" s="134"/>
      <c r="CQ118" s="134"/>
      <c r="CR118" s="117"/>
      <c r="CS118" s="141"/>
      <c r="CT118" s="141"/>
      <c r="CU118" s="134"/>
      <c r="CV118" s="134"/>
      <c r="CW118" s="134"/>
      <c r="CX118" s="134"/>
      <c r="CY118" s="117"/>
    </row>
    <row r="119" spans="1:104">
      <c r="A119" s="184"/>
      <c r="B119" s="133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26"/>
      <c r="AH119" s="127"/>
      <c r="AI119" s="127"/>
      <c r="AJ119" s="135"/>
      <c r="AK119" s="135"/>
      <c r="AL119" s="135"/>
      <c r="AM119" s="135"/>
      <c r="AN119" s="133"/>
      <c r="AO119" s="181"/>
      <c r="AP119" s="74"/>
      <c r="AQ119" s="142"/>
      <c r="AR119" s="142"/>
      <c r="AS119" s="147"/>
      <c r="AT119" s="147"/>
      <c r="AU119" s="147"/>
      <c r="AV119" s="147"/>
      <c r="AW119" s="127"/>
      <c r="AX119" s="127"/>
      <c r="AY119" s="133"/>
      <c r="AZ119" s="133"/>
      <c r="BA119" s="133"/>
      <c r="BB119" s="133"/>
      <c r="BC119" s="166"/>
      <c r="BD119" s="127"/>
      <c r="BE119" s="127"/>
      <c r="BF119" s="142"/>
      <c r="BG119" s="183"/>
      <c r="BH119" s="183"/>
      <c r="BI119" s="133"/>
      <c r="BJ119" s="127"/>
      <c r="BK119" s="127"/>
      <c r="BL119" s="147"/>
      <c r="BM119" s="147"/>
      <c r="BN119" s="147"/>
      <c r="BO119" s="147"/>
      <c r="BP119" s="117"/>
      <c r="BQ119" s="141"/>
      <c r="BR119" s="127"/>
      <c r="BS119" s="127"/>
      <c r="BT119" s="127"/>
      <c r="BU119" s="127"/>
      <c r="BV119" s="134"/>
      <c r="BW119" s="117"/>
      <c r="BX119" s="141"/>
      <c r="BY119" s="141"/>
      <c r="BZ119" s="134"/>
      <c r="CA119" s="134"/>
      <c r="CB119" s="134"/>
      <c r="CC119" s="134"/>
      <c r="CD119" s="197"/>
      <c r="CE119" s="141"/>
      <c r="CF119" s="141"/>
      <c r="CG119" s="147"/>
      <c r="CH119" s="147"/>
      <c r="CI119" s="147"/>
      <c r="CJ119" s="147"/>
      <c r="CK119" s="117"/>
      <c r="CL119" s="141"/>
      <c r="CM119" s="141"/>
      <c r="CN119" s="134"/>
      <c r="CO119" s="134"/>
      <c r="CP119" s="134"/>
      <c r="CQ119" s="134"/>
      <c r="CR119" s="117"/>
      <c r="CS119" s="141"/>
      <c r="CT119" s="141"/>
      <c r="CU119" s="134"/>
      <c r="CV119" s="134"/>
      <c r="CW119" s="134"/>
      <c r="CX119" s="134"/>
      <c r="CY119" s="117"/>
    </row>
    <row r="120" spans="1:104" ht="13.5" thickBot="1">
      <c r="A120" s="460" t="s">
        <v>68</v>
      </c>
      <c r="B120" s="198" t="str">
        <f>$G$22</f>
        <v>DatLab 7 Template 16-08-02</v>
      </c>
      <c r="C120" s="199"/>
      <c r="D120" s="199"/>
      <c r="E120" s="199"/>
      <c r="F120" s="199"/>
      <c r="G120" s="199"/>
      <c r="H120" s="200"/>
      <c r="I120" s="200"/>
      <c r="J120" s="200"/>
      <c r="K120" s="200"/>
      <c r="L120" s="200"/>
      <c r="M120" s="200"/>
      <c r="N120" s="200"/>
      <c r="O120" s="200"/>
      <c r="P120" s="200"/>
      <c r="Q120" s="200"/>
      <c r="R120" s="200"/>
      <c r="S120" s="200"/>
      <c r="T120" s="200"/>
      <c r="U120" s="200"/>
      <c r="V120" s="200"/>
      <c r="W120" s="200"/>
      <c r="X120" s="200"/>
      <c r="Y120" s="200"/>
      <c r="Z120" s="201"/>
      <c r="AA120" s="202"/>
      <c r="AB120" s="202"/>
      <c r="AC120" s="202"/>
      <c r="AD120" s="202"/>
      <c r="AE120" s="202"/>
      <c r="AF120" s="202"/>
      <c r="AG120" s="202"/>
      <c r="AH120" s="12" t="str">
        <f>$B120</f>
        <v>DatLab 7 Template 16-08-02</v>
      </c>
      <c r="AI120" s="161"/>
      <c r="AJ120" s="203"/>
      <c r="AK120" s="203"/>
      <c r="AL120" s="203"/>
      <c r="AM120" s="203"/>
      <c r="AN120" s="204"/>
      <c r="AO120" s="205"/>
      <c r="AP120" s="206"/>
      <c r="AQ120" s="79" t="str">
        <f>$B120</f>
        <v>DatLab 7 Template 16-08-02</v>
      </c>
      <c r="AR120" s="161"/>
      <c r="AS120" s="203"/>
      <c r="AT120" s="203"/>
      <c r="AU120" s="203"/>
      <c r="AV120" s="203"/>
      <c r="AW120" s="161"/>
      <c r="AX120" s="161"/>
      <c r="AY120" s="204"/>
      <c r="AZ120" s="204"/>
      <c r="BA120" s="204"/>
      <c r="BB120" s="204"/>
      <c r="BC120" s="207"/>
      <c r="BD120" s="161"/>
      <c r="BE120" s="161"/>
      <c r="BF120" s="61"/>
      <c r="BG120" s="208"/>
      <c r="BH120" s="208"/>
      <c r="BI120" s="204"/>
      <c r="BJ120" s="79" t="str">
        <f>$B120</f>
        <v>DatLab 7 Template 16-08-02</v>
      </c>
      <c r="BK120" s="161"/>
      <c r="BL120" s="203"/>
      <c r="BM120" s="203"/>
      <c r="BN120" s="203"/>
      <c r="BO120" s="203"/>
      <c r="BP120" s="209"/>
      <c r="BQ120" s="79" t="str">
        <f>$B120</f>
        <v>DatLab 7 Template 16-08-02</v>
      </c>
      <c r="BR120" s="200"/>
      <c r="BS120" s="200"/>
      <c r="BT120" s="200"/>
      <c r="BU120" s="200"/>
      <c r="BV120" s="204"/>
      <c r="BW120" s="209"/>
      <c r="BX120" s="79" t="str">
        <f>$B120</f>
        <v>DatLab 7 Template 16-08-02</v>
      </c>
      <c r="BY120" s="161"/>
      <c r="BZ120" s="204"/>
      <c r="CA120" s="204"/>
      <c r="CB120" s="204"/>
      <c r="CC120" s="204"/>
      <c r="CD120" s="210"/>
      <c r="CE120" s="79" t="str">
        <f>$B120</f>
        <v>DatLab 7 Template 16-08-02</v>
      </c>
      <c r="CF120" s="161"/>
      <c r="CG120" s="203"/>
      <c r="CH120" s="203"/>
      <c r="CI120" s="203"/>
      <c r="CJ120" s="203"/>
      <c r="CK120" s="209"/>
      <c r="CL120" s="79" t="str">
        <f>$B120</f>
        <v>DatLab 7 Template 16-08-02</v>
      </c>
      <c r="CM120" s="161"/>
      <c r="CN120" s="204"/>
      <c r="CO120" s="204"/>
      <c r="CP120" s="204"/>
      <c r="CQ120" s="204"/>
      <c r="CR120" s="209"/>
      <c r="CS120" s="79" t="str">
        <f>$B120</f>
        <v>DatLab 7 Template 16-08-02</v>
      </c>
      <c r="CT120" s="161"/>
      <c r="CU120" s="204"/>
      <c r="CV120" s="204"/>
      <c r="CW120" s="204"/>
      <c r="CX120" s="204"/>
      <c r="CY120" s="209"/>
    </row>
    <row r="121" spans="1:104">
      <c r="A121" s="331" t="s">
        <v>108</v>
      </c>
      <c r="B121" s="285" t="str">
        <f>AA124</f>
        <v>•</v>
      </c>
      <c r="C121" s="277"/>
      <c r="D121" s="30"/>
      <c r="F121" s="55" t="s">
        <v>16</v>
      </c>
      <c r="G121" s="56">
        <f>AC125</f>
        <v>0</v>
      </c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9"/>
      <c r="S121" s="179"/>
      <c r="T121" s="179"/>
      <c r="U121" s="179"/>
      <c r="V121" s="179"/>
      <c r="W121" s="179"/>
      <c r="X121" s="179"/>
      <c r="Y121" s="179"/>
      <c r="Z121" s="425"/>
      <c r="AC121" s="110"/>
      <c r="AD121" s="110"/>
      <c r="AE121" s="110"/>
      <c r="AF121" s="110"/>
      <c r="AG121" s="110"/>
      <c r="AH121" s="110"/>
      <c r="AI121" s="180" t="s">
        <v>65</v>
      </c>
      <c r="AJ121" s="485" t="str">
        <f>AJ$1</f>
        <v>R</v>
      </c>
      <c r="AK121" s="31" t="str">
        <f t="shared" ref="AK121:AM121" si="126">AK$1</f>
        <v>1Omy</v>
      </c>
      <c r="AL121" s="32" t="str">
        <f t="shared" si="126"/>
        <v>2U</v>
      </c>
      <c r="AM121" s="33" t="str">
        <f t="shared" si="126"/>
        <v>3Ama</v>
      </c>
      <c r="AN121" s="133"/>
      <c r="AO121" s="181"/>
      <c r="AP121" s="74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8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3"/>
      <c r="BR121" s="143"/>
      <c r="BS121" s="143"/>
      <c r="BT121" s="143"/>
      <c r="BU121" s="143"/>
      <c r="BV121" s="143"/>
      <c r="BW121" s="14"/>
      <c r="BY121" s="143"/>
      <c r="BZ121" s="143"/>
      <c r="CA121" s="143"/>
      <c r="CB121" s="143"/>
      <c r="CC121" s="143"/>
      <c r="CD121" s="13"/>
      <c r="CF121" s="143"/>
      <c r="CG121" s="143"/>
      <c r="CH121" s="143"/>
      <c r="CI121" s="143"/>
      <c r="CJ121" s="143"/>
      <c r="CK121" s="13"/>
      <c r="CM121" s="143"/>
      <c r="CN121" s="143"/>
      <c r="CO121" s="143"/>
      <c r="CP121" s="143"/>
      <c r="CQ121" s="143"/>
      <c r="CR121" s="13"/>
      <c r="CT121" s="143"/>
      <c r="CU121" s="143"/>
      <c r="CV121" s="143"/>
      <c r="CW121" s="143"/>
      <c r="CX121" s="143"/>
      <c r="CY121" s="13"/>
    </row>
    <row r="122" spans="1:104">
      <c r="A122" s="452" t="str">
        <f>E122</f>
        <v/>
      </c>
      <c r="B122" s="286" t="s">
        <v>26</v>
      </c>
      <c r="C122" s="88">
        <f>AB127</f>
        <v>0</v>
      </c>
      <c r="D122" s="88">
        <f>AB129</f>
        <v>0</v>
      </c>
      <c r="E122" s="278" t="str">
        <f>IF(ISNUMBER(AB130),AB130+0.01*AB131,"")</f>
        <v/>
      </c>
      <c r="F122" s="279" t="s">
        <v>10</v>
      </c>
      <c r="G122" s="98">
        <f>AE133</f>
        <v>-2</v>
      </c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240" t="str">
        <f>$E122</f>
        <v/>
      </c>
      <c r="AA122" s="176"/>
      <c r="AB122" s="176"/>
      <c r="AC122" s="176"/>
      <c r="AD122" s="176"/>
      <c r="AE122" s="176"/>
      <c r="AF122" s="176"/>
      <c r="AG122" s="176"/>
      <c r="AH122" s="57" t="s">
        <v>215</v>
      </c>
      <c r="AI122" s="58" t="s">
        <v>12</v>
      </c>
      <c r="AJ122" s="182">
        <f>AJ126</f>
        <v>0</v>
      </c>
      <c r="AK122" s="182">
        <f t="shared" ref="AK122:AM122" si="127">AK126</f>
        <v>0</v>
      </c>
      <c r="AL122" s="182">
        <f t="shared" si="127"/>
        <v>0</v>
      </c>
      <c r="AM122" s="182">
        <f t="shared" si="127"/>
        <v>0</v>
      </c>
      <c r="AN122" s="133"/>
      <c r="AO122" s="181"/>
      <c r="AP122" s="74"/>
      <c r="AQ122" s="142"/>
      <c r="AR122" s="142"/>
      <c r="AS122" s="135"/>
      <c r="AT122" s="135"/>
      <c r="AU122" s="135"/>
      <c r="AV122" s="135"/>
      <c r="AW122" s="127"/>
      <c r="AX122" s="127"/>
      <c r="AY122" s="133"/>
      <c r="AZ122" s="133"/>
      <c r="BA122" s="133"/>
      <c r="BB122" s="133"/>
      <c r="BC122" s="166"/>
      <c r="BD122" s="127"/>
      <c r="BE122" s="127"/>
      <c r="BF122" s="142"/>
      <c r="BG122" s="183"/>
      <c r="BH122" s="183"/>
      <c r="BI122" s="133"/>
      <c r="BJ122" s="127"/>
      <c r="BK122" s="127"/>
      <c r="BL122" s="135"/>
      <c r="BM122" s="135"/>
      <c r="BN122" s="135"/>
      <c r="BO122" s="135"/>
      <c r="BP122" s="14"/>
      <c r="BQ122" s="127"/>
      <c r="BR122" s="127"/>
      <c r="BS122" s="133"/>
      <c r="BT122" s="133"/>
      <c r="BU122" s="133"/>
      <c r="BV122" s="133"/>
      <c r="BW122" s="14"/>
      <c r="BX122" s="127"/>
      <c r="BY122" s="127"/>
      <c r="BZ122" s="133"/>
      <c r="CA122" s="133"/>
      <c r="CB122" s="133"/>
      <c r="CC122" s="133"/>
      <c r="CD122" s="13"/>
      <c r="CE122" s="127"/>
      <c r="CF122" s="127"/>
      <c r="CG122" s="135"/>
      <c r="CH122" s="135"/>
      <c r="CI122" s="135"/>
      <c r="CJ122" s="135"/>
      <c r="CK122" s="14"/>
      <c r="CL122" s="127"/>
      <c r="CM122" s="127"/>
      <c r="CN122" s="133"/>
      <c r="CO122" s="133"/>
      <c r="CP122" s="133"/>
      <c r="CQ122" s="133"/>
      <c r="CR122" s="14"/>
      <c r="CS122" s="127"/>
      <c r="CT122" s="127"/>
      <c r="CU122" s="133"/>
      <c r="CV122" s="133"/>
      <c r="CW122" s="133"/>
      <c r="CX122" s="133"/>
      <c r="CY122" s="14"/>
    </row>
    <row r="123" spans="1:104" ht="13.5" thickBot="1">
      <c r="A123" s="457" t="s">
        <v>84</v>
      </c>
      <c r="B123" s="280">
        <f>AB128</f>
        <v>0</v>
      </c>
      <c r="C123" s="281" t="s">
        <v>35</v>
      </c>
      <c r="D123" s="281" t="s">
        <v>181</v>
      </c>
      <c r="E123" s="22">
        <f>E124/G124</f>
        <v>0</v>
      </c>
      <c r="F123" s="279" t="s">
        <v>11</v>
      </c>
      <c r="G123" s="99">
        <f>AE134</f>
        <v>2.5000000000000001E-2</v>
      </c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463" t="s">
        <v>80</v>
      </c>
      <c r="AA123" s="133" t="s">
        <v>83</v>
      </c>
      <c r="AB123" s="51"/>
      <c r="AC123" s="110" t="str">
        <f>$G$3</f>
        <v>DatLab 7</v>
      </c>
      <c r="AD123" s="51"/>
      <c r="AE123" s="51"/>
      <c r="AF123" s="96"/>
      <c r="AG123" s="51"/>
      <c r="AH123" s="59" t="s">
        <v>8</v>
      </c>
      <c r="AI123" s="59" t="s">
        <v>183</v>
      </c>
      <c r="AJ123" s="60">
        <f>$E123-($E123*AJ122/1000)/2</f>
        <v>0</v>
      </c>
      <c r="AK123" s="60">
        <f>$E123-($E123*(SUM(AJ122:AK122))/1000)/2</f>
        <v>0</v>
      </c>
      <c r="AL123" s="60">
        <f>$E123-($E123*(SUM(AJ122:AL122))/1000)/2</f>
        <v>0</v>
      </c>
      <c r="AM123" s="60">
        <f>$E123-($E123*(SUM(AJ122:AM122))/1000)/2</f>
        <v>0</v>
      </c>
      <c r="AN123" s="133"/>
      <c r="AO123" s="181"/>
      <c r="AP123" s="74"/>
      <c r="AQ123" s="142"/>
      <c r="AR123" s="142"/>
      <c r="AS123" s="135"/>
      <c r="AT123" s="135"/>
      <c r="AU123" s="135"/>
      <c r="AV123" s="135"/>
      <c r="AW123" s="127"/>
      <c r="AX123" s="127"/>
      <c r="AY123" s="133"/>
      <c r="AZ123" s="133"/>
      <c r="BA123" s="133"/>
      <c r="BB123" s="133"/>
      <c r="BC123" s="166"/>
      <c r="BD123" s="127"/>
      <c r="BE123" s="127"/>
      <c r="BF123" s="142"/>
      <c r="BG123" s="183"/>
      <c r="BH123" s="183"/>
      <c r="BI123" s="133"/>
      <c r="BJ123" s="127"/>
      <c r="BK123" s="127"/>
      <c r="BL123" s="135"/>
      <c r="BM123" s="135"/>
      <c r="BN123" s="135"/>
      <c r="BO123" s="135"/>
      <c r="BP123" s="14"/>
      <c r="BQ123" s="127"/>
      <c r="BR123" s="127"/>
      <c r="BS123" s="133"/>
      <c r="BT123" s="133"/>
      <c r="BU123" s="133"/>
      <c r="BV123" s="133"/>
      <c r="BW123" s="14"/>
      <c r="BX123" s="127"/>
      <c r="BY123" s="127"/>
      <c r="BZ123" s="133"/>
      <c r="CA123" s="133"/>
      <c r="CB123" s="133"/>
      <c r="CC123" s="133"/>
      <c r="CD123" s="13"/>
      <c r="CE123" s="127"/>
      <c r="CF123" s="127"/>
      <c r="CG123" s="135"/>
      <c r="CH123" s="135"/>
      <c r="CI123" s="135"/>
      <c r="CJ123" s="135"/>
      <c r="CK123" s="14"/>
      <c r="CL123" s="127"/>
      <c r="CM123" s="127"/>
      <c r="CN123" s="133"/>
      <c r="CO123" s="133"/>
      <c r="CP123" s="133"/>
      <c r="CQ123" s="133"/>
      <c r="CR123" s="14"/>
      <c r="CS123" s="127"/>
      <c r="CT123" s="127"/>
      <c r="CU123" s="133"/>
      <c r="CV123" s="133"/>
      <c r="CW123" s="133"/>
      <c r="CX123" s="133"/>
      <c r="CY123" s="14"/>
      <c r="CZ123" s="10" t="s">
        <v>9</v>
      </c>
    </row>
    <row r="124" spans="1:104" ht="14.25" thickTop="1" thickBot="1">
      <c r="A124" s="184"/>
      <c r="B124" s="282">
        <f>AB126</f>
        <v>0</v>
      </c>
      <c r="C124" s="283" t="s">
        <v>7</v>
      </c>
      <c r="D124" s="283" t="s">
        <v>182</v>
      </c>
      <c r="E124" s="100">
        <f>AB133</f>
        <v>0</v>
      </c>
      <c r="F124" s="284" t="s">
        <v>36</v>
      </c>
      <c r="G124" s="62">
        <f>AB134</f>
        <v>2</v>
      </c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241" t="s">
        <v>33</v>
      </c>
      <c r="AA124" s="211" t="s">
        <v>177</v>
      </c>
      <c r="AB124" s="242"/>
      <c r="AC124" s="242"/>
      <c r="AD124" s="242"/>
      <c r="AE124" s="242"/>
      <c r="AF124" s="243"/>
      <c r="AG124" s="117"/>
      <c r="AH124" s="117"/>
      <c r="AI124" s="117"/>
      <c r="AJ124" s="117"/>
      <c r="AK124" s="117"/>
      <c r="AL124" s="117"/>
      <c r="AM124" s="117"/>
      <c r="AP124" s="74"/>
      <c r="AS124" s="135"/>
      <c r="AT124" s="135"/>
      <c r="AU124" s="135"/>
      <c r="AV124" s="135"/>
      <c r="BC124" s="166"/>
      <c r="BD124" s="127"/>
      <c r="BE124" s="127"/>
      <c r="BF124" s="142"/>
      <c r="BG124" s="183"/>
      <c r="BH124" s="183"/>
      <c r="BI124" s="133"/>
      <c r="BJ124" s="127"/>
      <c r="BK124" s="127"/>
      <c r="BL124" s="135"/>
      <c r="BM124" s="135"/>
      <c r="BN124" s="135"/>
      <c r="BO124" s="135"/>
      <c r="BP124" s="14"/>
      <c r="BQ124" s="127"/>
      <c r="BR124" s="127"/>
      <c r="BS124" s="133"/>
      <c r="BT124" s="133"/>
      <c r="BU124" s="133"/>
      <c r="BV124" s="133"/>
      <c r="BW124" s="14"/>
      <c r="BX124" s="127"/>
      <c r="BY124" s="127"/>
      <c r="BZ124" s="133"/>
      <c r="CA124" s="133"/>
      <c r="CB124" s="133"/>
      <c r="CC124" s="133"/>
      <c r="CD124" s="13"/>
      <c r="CE124" s="127"/>
      <c r="CF124" s="127"/>
      <c r="CG124" s="135"/>
      <c r="CH124" s="135"/>
      <c r="CI124" s="135"/>
      <c r="CJ124" s="135"/>
      <c r="CK124" s="14"/>
      <c r="CL124" s="127"/>
      <c r="CM124" s="127"/>
      <c r="CN124" s="133"/>
      <c r="CO124" s="133"/>
      <c r="CP124" s="133"/>
      <c r="CQ124" s="133"/>
      <c r="CR124" s="14"/>
      <c r="CS124" s="127"/>
      <c r="CT124" s="127"/>
      <c r="CU124" s="133"/>
      <c r="CV124" s="133"/>
      <c r="CW124" s="133"/>
      <c r="CX124" s="133"/>
      <c r="CY124" s="14"/>
      <c r="CZ124" s="101" t="s">
        <v>66</v>
      </c>
    </row>
    <row r="125" spans="1:104" ht="13.5" thickBot="1">
      <c r="A125" s="83" t="s">
        <v>69</v>
      </c>
      <c r="B125" s="63"/>
      <c r="C125" s="134"/>
      <c r="D125" s="41"/>
      <c r="E125" s="41"/>
      <c r="F125" s="469" t="s">
        <v>166</v>
      </c>
      <c r="G125" s="469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16"/>
      <c r="AA125" s="269"/>
      <c r="AB125" s="244" t="s">
        <v>56</v>
      </c>
      <c r="AC125" s="245"/>
      <c r="AD125" s="246" t="s">
        <v>37</v>
      </c>
      <c r="AE125" s="247" t="s">
        <v>38</v>
      </c>
      <c r="AF125" s="248"/>
      <c r="AG125" s="102"/>
      <c r="AH125" s="15"/>
      <c r="AI125" s="15"/>
      <c r="AJ125" s="485"/>
      <c r="AK125" s="31"/>
      <c r="AL125" s="32"/>
      <c r="AM125" s="33"/>
      <c r="AN125" s="133"/>
      <c r="AO125" s="181"/>
      <c r="AP125" s="74"/>
      <c r="AS125" s="135"/>
      <c r="AT125" s="135"/>
      <c r="AU125" s="135"/>
      <c r="AV125" s="135"/>
      <c r="AW125" s="127"/>
      <c r="AX125" s="127"/>
      <c r="AY125" s="133"/>
      <c r="AZ125" s="133"/>
      <c r="BA125" s="133"/>
      <c r="BB125" s="133"/>
      <c r="BC125" s="166"/>
      <c r="BD125" s="127"/>
      <c r="BE125" s="127"/>
      <c r="BF125" s="142"/>
      <c r="BG125" s="183"/>
      <c r="BH125" s="183"/>
      <c r="BI125" s="133"/>
      <c r="BJ125" s="127"/>
      <c r="BK125" s="127"/>
      <c r="BL125" s="135"/>
      <c r="BM125" s="135"/>
      <c r="BN125" s="135"/>
      <c r="BO125" s="135"/>
      <c r="BP125" s="14"/>
      <c r="BQ125" s="127"/>
      <c r="BR125" s="127"/>
      <c r="BS125" s="133"/>
      <c r="BT125" s="133"/>
      <c r="BU125" s="133"/>
      <c r="BV125" s="133"/>
      <c r="BW125" s="14"/>
      <c r="BX125" s="127"/>
      <c r="BY125" s="127"/>
      <c r="BZ125" s="133"/>
      <c r="CA125" s="133"/>
      <c r="CB125" s="133"/>
      <c r="CC125" s="133"/>
      <c r="CD125" s="13"/>
      <c r="CE125" s="127"/>
      <c r="CF125" s="127"/>
      <c r="CG125" s="135"/>
      <c r="CH125" s="135"/>
      <c r="CI125" s="135"/>
      <c r="CJ125" s="135"/>
      <c r="CK125" s="14"/>
      <c r="CL125" s="127"/>
      <c r="CM125" s="127"/>
      <c r="CN125" s="133"/>
      <c r="CO125" s="133"/>
      <c r="CP125" s="133"/>
      <c r="CQ125" s="133"/>
      <c r="CR125" s="14"/>
      <c r="CS125" s="127"/>
      <c r="CT125" s="127"/>
      <c r="CU125" s="133"/>
      <c r="CV125" s="133"/>
      <c r="CW125" s="133"/>
      <c r="CX125" s="133"/>
      <c r="CY125" s="14"/>
    </row>
    <row r="126" spans="1:104">
      <c r="A126" s="9" t="s">
        <v>70</v>
      </c>
      <c r="B126" s="83"/>
      <c r="C126" s="13"/>
      <c r="D126" s="185"/>
      <c r="E126" s="8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26"/>
      <c r="AA126" s="270" t="s">
        <v>39</v>
      </c>
      <c r="AB126" s="249"/>
      <c r="AC126" s="250"/>
      <c r="AD126" s="251" t="s">
        <v>40</v>
      </c>
      <c r="AE126" s="247"/>
      <c r="AF126" s="252"/>
      <c r="AG126" s="102"/>
      <c r="AH126" s="186"/>
      <c r="AI126" s="186"/>
      <c r="AJ126" s="133"/>
      <c r="AK126" s="133"/>
      <c r="AL126" s="133"/>
      <c r="AM126" s="133"/>
      <c r="AN126" s="133"/>
      <c r="AO126" s="181"/>
      <c r="AP126" s="74"/>
      <c r="AQ126" s="64" t="s">
        <v>17</v>
      </c>
      <c r="AR126" s="187"/>
      <c r="AS126" s="135"/>
      <c r="AT126" s="135"/>
      <c r="AU126" s="135"/>
      <c r="AV126" s="135"/>
      <c r="AW126" s="127"/>
      <c r="AX126" s="127"/>
      <c r="AY126" s="133"/>
      <c r="AZ126" s="133"/>
      <c r="BA126" s="133"/>
      <c r="BB126" s="133"/>
      <c r="BC126" s="166"/>
      <c r="BD126" s="127"/>
      <c r="BE126" s="127"/>
      <c r="BF126" s="142"/>
      <c r="BG126" s="183"/>
      <c r="BH126" s="183"/>
      <c r="BI126" s="133"/>
      <c r="BJ126" s="127"/>
      <c r="BK126" s="127"/>
      <c r="BL126" s="135"/>
      <c r="BM126" s="135"/>
      <c r="BN126" s="135"/>
      <c r="BO126" s="135"/>
      <c r="BP126" s="14"/>
      <c r="BQ126" s="127"/>
      <c r="BR126" s="127"/>
      <c r="BS126" s="133"/>
      <c r="BT126" s="133"/>
      <c r="BU126" s="133"/>
      <c r="BV126" s="133"/>
      <c r="BW126" s="14"/>
      <c r="BX126" s="127"/>
      <c r="BY126" s="127"/>
      <c r="BZ126" s="133"/>
      <c r="CA126" s="133"/>
      <c r="CB126" s="133"/>
      <c r="CC126" s="133"/>
      <c r="CD126" s="13"/>
      <c r="CE126" s="127"/>
      <c r="CF126" s="127"/>
      <c r="CG126" s="135"/>
      <c r="CH126" s="135"/>
      <c r="CI126" s="135"/>
      <c r="CJ126" s="135"/>
      <c r="CK126" s="14"/>
      <c r="CL126" s="127"/>
      <c r="CM126" s="127"/>
      <c r="CN126" s="133"/>
      <c r="CO126" s="133"/>
      <c r="CP126" s="133"/>
      <c r="CQ126" s="133"/>
      <c r="CR126" s="14"/>
      <c r="CS126" s="127"/>
      <c r="CT126" s="127"/>
      <c r="CU126" s="133"/>
      <c r="CV126" s="133"/>
      <c r="CW126" s="133"/>
      <c r="CX126" s="133"/>
      <c r="CY126" s="14"/>
    </row>
    <row r="127" spans="1:104" ht="13.5" thickBot="1">
      <c r="A127" s="83"/>
      <c r="B127" s="83"/>
      <c r="C127" s="83"/>
      <c r="D127" s="85"/>
      <c r="E127" s="84"/>
      <c r="F127" s="86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26"/>
      <c r="AA127" s="271" t="s">
        <v>41</v>
      </c>
      <c r="AB127" s="253"/>
      <c r="AC127" s="254"/>
      <c r="AD127" s="158" t="s">
        <v>42</v>
      </c>
      <c r="AE127" s="117"/>
      <c r="AF127" s="255"/>
      <c r="AG127" s="14"/>
      <c r="AH127" s="186"/>
      <c r="AI127" s="186"/>
      <c r="AJ127" s="188"/>
      <c r="AK127" s="188"/>
      <c r="AL127" s="188"/>
      <c r="AM127" s="188"/>
      <c r="AN127" s="133"/>
      <c r="AO127" s="181"/>
      <c r="AP127" s="74"/>
      <c r="AQ127" s="65" t="s">
        <v>43</v>
      </c>
      <c r="AR127" s="66"/>
      <c r="AS127" s="135"/>
      <c r="AT127" s="135"/>
      <c r="AU127" s="135"/>
      <c r="AV127" s="135"/>
      <c r="AW127" s="127"/>
      <c r="AX127" s="127"/>
      <c r="AY127" s="133"/>
      <c r="AZ127" s="133"/>
      <c r="BA127" s="133"/>
      <c r="BB127" s="133"/>
      <c r="BC127" s="166"/>
      <c r="BD127" s="127"/>
      <c r="BE127" s="127"/>
      <c r="BF127" s="142"/>
      <c r="BG127" s="183"/>
      <c r="BH127" s="183"/>
      <c r="BI127" s="133"/>
      <c r="BJ127" s="127"/>
      <c r="BK127" s="127"/>
      <c r="BL127" s="135"/>
      <c r="BM127" s="135"/>
      <c r="BN127" s="135"/>
      <c r="BO127" s="135"/>
      <c r="BP127" s="14"/>
      <c r="BQ127" s="127"/>
      <c r="BR127" s="127"/>
      <c r="BS127" s="133"/>
      <c r="BT127" s="133"/>
      <c r="BU127" s="133"/>
      <c r="BV127" s="133"/>
      <c r="BW127" s="14"/>
      <c r="BX127" s="127"/>
      <c r="BY127" s="127"/>
      <c r="BZ127" s="133"/>
      <c r="CA127" s="133"/>
      <c r="CB127" s="133"/>
      <c r="CC127" s="133"/>
      <c r="CD127" s="13"/>
      <c r="CE127" s="127"/>
      <c r="CF127" s="127"/>
      <c r="CG127" s="135"/>
      <c r="CH127" s="135"/>
      <c r="CI127" s="135"/>
      <c r="CJ127" s="135"/>
      <c r="CK127" s="14"/>
      <c r="CL127" s="127"/>
      <c r="CM127" s="127"/>
      <c r="CN127" s="133"/>
      <c r="CO127" s="133"/>
      <c r="CP127" s="133"/>
      <c r="CQ127" s="133"/>
      <c r="CR127" s="14"/>
      <c r="CS127" s="127"/>
      <c r="CT127" s="127"/>
      <c r="CU127" s="133"/>
      <c r="CV127" s="133"/>
      <c r="CW127" s="133"/>
      <c r="CX127" s="133"/>
      <c r="CY127" s="14"/>
    </row>
    <row r="128" spans="1:104">
      <c r="A128" s="83"/>
      <c r="B128" s="83"/>
      <c r="C128" s="83"/>
      <c r="D128" s="85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26"/>
      <c r="AA128" s="271" t="s">
        <v>120</v>
      </c>
      <c r="AB128" s="253"/>
      <c r="AC128" s="254"/>
      <c r="AD128" s="158" t="s">
        <v>44</v>
      </c>
      <c r="AE128" s="117"/>
      <c r="AF128" s="255"/>
      <c r="AG128" s="14"/>
      <c r="AH128" s="186"/>
      <c r="AI128" s="188"/>
      <c r="AJ128" s="188"/>
      <c r="AK128" s="188"/>
      <c r="AL128" s="188"/>
      <c r="AM128" s="188"/>
      <c r="AP128" s="74"/>
      <c r="AQ128" s="67" t="s">
        <v>188</v>
      </c>
      <c r="AR128" s="68" t="s">
        <v>189</v>
      </c>
      <c r="AS128" s="135"/>
      <c r="AT128" s="135"/>
      <c r="AU128" s="135"/>
      <c r="AV128" s="135"/>
      <c r="AW128" s="127"/>
      <c r="AX128" s="127"/>
      <c r="AY128" s="133"/>
      <c r="AZ128" s="133"/>
      <c r="BA128" s="133"/>
      <c r="BB128" s="133"/>
      <c r="BC128" s="166"/>
      <c r="BD128" s="127"/>
      <c r="BE128" s="127"/>
      <c r="BF128" s="142"/>
      <c r="BG128" s="183"/>
      <c r="BH128" s="183"/>
      <c r="BI128" s="133"/>
      <c r="BJ128" s="127"/>
      <c r="BK128" s="127"/>
      <c r="BL128" s="135"/>
      <c r="BM128" s="135"/>
      <c r="BN128" s="135"/>
      <c r="BO128" s="135"/>
      <c r="BP128" s="14"/>
      <c r="BQ128" s="127"/>
      <c r="BR128" s="127"/>
      <c r="BS128" s="133"/>
      <c r="BT128" s="133"/>
      <c r="BU128" s="133"/>
      <c r="BV128" s="133"/>
      <c r="BW128" s="14"/>
      <c r="BX128" s="127"/>
      <c r="BY128" s="127"/>
      <c r="BZ128" s="133"/>
      <c r="CA128" s="133"/>
      <c r="CB128" s="133"/>
      <c r="CC128" s="133"/>
      <c r="CD128" s="13"/>
      <c r="CE128" s="127"/>
      <c r="CF128" s="127"/>
      <c r="CG128" s="135"/>
      <c r="CH128" s="135"/>
      <c r="CI128" s="135"/>
      <c r="CJ128" s="135"/>
      <c r="CK128" s="14"/>
      <c r="CL128" s="127"/>
      <c r="CM128" s="127"/>
      <c r="CN128" s="133"/>
      <c r="CO128" s="133"/>
      <c r="CP128" s="133"/>
      <c r="CQ128" s="133"/>
      <c r="CR128" s="14"/>
      <c r="CS128" s="127"/>
      <c r="CT128" s="127"/>
      <c r="CU128" s="133"/>
      <c r="CV128" s="133"/>
      <c r="CW128" s="133"/>
      <c r="CX128" s="133"/>
      <c r="CY128" s="14"/>
    </row>
    <row r="129" spans="1:104" ht="13.5" thickBot="1">
      <c r="A129" s="83"/>
      <c r="B129" s="83"/>
      <c r="C129" s="83"/>
      <c r="D129" s="83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26"/>
      <c r="AA129" s="271" t="s">
        <v>28</v>
      </c>
      <c r="AB129" s="197"/>
      <c r="AC129" s="254"/>
      <c r="AD129" s="158" t="s">
        <v>45</v>
      </c>
      <c r="AE129" s="117"/>
      <c r="AF129" s="255"/>
      <c r="AG129" s="177"/>
      <c r="AH129" s="189"/>
      <c r="AI129" s="190"/>
      <c r="AJ129" s="189"/>
      <c r="AK129" s="189"/>
      <c r="AL129" s="189"/>
      <c r="AM129" s="189"/>
      <c r="AP129" s="74"/>
      <c r="AQ129" s="69" t="str">
        <f>BN131</f>
        <v/>
      </c>
      <c r="AR129" s="70" t="str">
        <f>BO131</f>
        <v/>
      </c>
      <c r="AS129" s="135"/>
      <c r="AT129" s="135"/>
      <c r="AU129" s="135"/>
      <c r="AV129" s="135"/>
      <c r="AW129" s="127"/>
      <c r="AX129" s="127"/>
      <c r="AY129" s="133"/>
      <c r="AZ129" s="133"/>
      <c r="BA129" s="133"/>
      <c r="BB129" s="133"/>
      <c r="BC129" s="166"/>
      <c r="BD129" s="127"/>
      <c r="BE129" s="127"/>
      <c r="BF129" s="142"/>
      <c r="BG129" s="183"/>
      <c r="BH129" s="183"/>
      <c r="BI129" s="133"/>
      <c r="BJ129" s="127"/>
      <c r="BK129" s="127"/>
      <c r="BL129" s="135"/>
      <c r="BM129" s="135"/>
      <c r="BN129" s="135"/>
      <c r="BO129" s="135"/>
      <c r="BP129" s="14"/>
      <c r="BQ129" s="127"/>
      <c r="BR129" s="127"/>
      <c r="BS129" s="133"/>
      <c r="BT129" s="133"/>
      <c r="BU129" s="133"/>
      <c r="BV129" s="133"/>
      <c r="BW129" s="14"/>
      <c r="BX129" s="127"/>
      <c r="BY129" s="127"/>
      <c r="BZ129" s="133"/>
      <c r="CA129" s="133"/>
      <c r="CB129" s="133"/>
      <c r="CC129" s="133"/>
      <c r="CD129" s="13"/>
      <c r="CE129" s="127"/>
      <c r="CF129" s="127"/>
      <c r="CG129" s="135"/>
      <c r="CH129" s="135"/>
      <c r="CI129" s="135"/>
      <c r="CJ129" s="135"/>
      <c r="CK129" s="14"/>
      <c r="CL129" s="127"/>
      <c r="CM129" s="127"/>
      <c r="CN129" s="133"/>
      <c r="CO129" s="133"/>
      <c r="CP129" s="133"/>
      <c r="CQ129" s="133"/>
      <c r="CR129" s="14"/>
      <c r="CS129" s="127"/>
      <c r="CT129" s="127"/>
      <c r="CU129" s="133"/>
      <c r="CV129" s="133"/>
      <c r="CW129" s="133"/>
      <c r="CX129" s="133"/>
      <c r="CY129" s="14"/>
    </row>
    <row r="130" spans="1:104">
      <c r="A130" s="83"/>
      <c r="B130" s="87"/>
      <c r="C130" s="87"/>
      <c r="D130" s="87"/>
      <c r="E130" s="145"/>
      <c r="F130" s="145"/>
      <c r="G130" s="87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6"/>
      <c r="AA130" s="271" t="s">
        <v>46</v>
      </c>
      <c r="AB130" s="256"/>
      <c r="AC130" s="254"/>
      <c r="AD130" s="158" t="s">
        <v>47</v>
      </c>
      <c r="AE130" s="117"/>
      <c r="AF130" s="255"/>
      <c r="AG130" s="103"/>
      <c r="AH130" s="104"/>
      <c r="AI130" s="16"/>
      <c r="AJ130" s="71"/>
      <c r="AK130" s="71"/>
      <c r="AL130" s="71"/>
      <c r="AM130" s="71"/>
      <c r="AP130" s="454"/>
      <c r="AQ130" s="113" t="s">
        <v>14</v>
      </c>
      <c r="AR130" s="113" t="s">
        <v>13</v>
      </c>
      <c r="AS130" s="485" t="str">
        <f>AS$1</f>
        <v>R</v>
      </c>
      <c r="AT130" s="31" t="str">
        <f t="shared" ref="AT130:AV130" si="128">AT$1</f>
        <v>1Omy</v>
      </c>
      <c r="AU130" s="32" t="str">
        <f t="shared" si="128"/>
        <v>2U</v>
      </c>
      <c r="AV130" s="33" t="str">
        <f t="shared" si="128"/>
        <v>3Ama</v>
      </c>
      <c r="AW130" s="113" t="str">
        <f>AQ130</f>
        <v>Quantity</v>
      </c>
      <c r="AX130" s="113" t="str">
        <f>AR130</f>
        <v>Units</v>
      </c>
      <c r="AY130" s="485">
        <f>AJ125</f>
        <v>0</v>
      </c>
      <c r="AZ130" s="31">
        <f>AK125</f>
        <v>0</v>
      </c>
      <c r="BA130" s="32">
        <f>AL125</f>
        <v>0</v>
      </c>
      <c r="BB130" s="33">
        <f>AM125</f>
        <v>0</v>
      </c>
      <c r="BC130" s="166"/>
      <c r="BD130" s="34" t="s">
        <v>27</v>
      </c>
      <c r="BE130" s="34" t="s">
        <v>28</v>
      </c>
      <c r="BF130" s="35" t="s">
        <v>120</v>
      </c>
      <c r="BG130" s="72" t="s">
        <v>26</v>
      </c>
      <c r="BH130" s="72"/>
      <c r="BI130" s="36" t="s">
        <v>7</v>
      </c>
      <c r="BJ130" s="113" t="str">
        <f>$AQ130</f>
        <v>Quantity</v>
      </c>
      <c r="BK130" s="113" t="str">
        <f>$AR130</f>
        <v>Units</v>
      </c>
      <c r="BL130" s="485" t="str">
        <f>BL$1</f>
        <v>R</v>
      </c>
      <c r="BM130" s="31" t="str">
        <f t="shared" ref="BM130:BO130" si="129">BM$1</f>
        <v>1Omy</v>
      </c>
      <c r="BN130" s="32" t="str">
        <f t="shared" si="129"/>
        <v>2U</v>
      </c>
      <c r="BO130" s="33" t="str">
        <f t="shared" si="129"/>
        <v>3Ama</v>
      </c>
      <c r="BP130" s="191"/>
      <c r="BQ130" s="113" t="str">
        <f>$AQ130</f>
        <v>Quantity</v>
      </c>
      <c r="BR130" s="113" t="str">
        <f>$AR130</f>
        <v>Units</v>
      </c>
      <c r="BS130" s="485" t="str">
        <f>BS$1</f>
        <v>R</v>
      </c>
      <c r="BT130" s="31" t="str">
        <f t="shared" ref="BT130:BV130" si="130">BT$1</f>
        <v>1Omy</v>
      </c>
      <c r="BU130" s="32" t="str">
        <f t="shared" si="130"/>
        <v>2U</v>
      </c>
      <c r="BV130" s="33" t="str">
        <f t="shared" si="130"/>
        <v>3Ama</v>
      </c>
      <c r="BW130" s="191"/>
      <c r="BX130" s="113" t="str">
        <f>$AQ130</f>
        <v>Quantity</v>
      </c>
      <c r="BY130" s="113" t="str">
        <f>$AR130</f>
        <v>Units</v>
      </c>
      <c r="BZ130" s="485" t="str">
        <f>BZ$1</f>
        <v>1-R/U</v>
      </c>
      <c r="CA130" s="31" t="str">
        <f t="shared" ref="CA130:CC130" si="131">CA$1</f>
        <v>1-Omy/R</v>
      </c>
      <c r="CB130" s="32" t="str">
        <f t="shared" si="131"/>
        <v>1-Omy/U</v>
      </c>
      <c r="CC130" s="33" t="str">
        <f t="shared" si="131"/>
        <v>1-ROX/U</v>
      </c>
      <c r="CD130" s="191"/>
      <c r="CE130" s="113" t="str">
        <f>$AQ130</f>
        <v>Quantity</v>
      </c>
      <c r="CF130" s="113" t="str">
        <f>$AR130</f>
        <v>Units</v>
      </c>
      <c r="CG130" s="485" t="str">
        <f>CG$1</f>
        <v>R</v>
      </c>
      <c r="CH130" s="31" t="str">
        <f t="shared" ref="CH130:CJ130" si="132">CH$1</f>
        <v>1Omy</v>
      </c>
      <c r="CI130" s="32" t="str">
        <f t="shared" si="132"/>
        <v>2U</v>
      </c>
      <c r="CJ130" s="33" t="str">
        <f t="shared" si="132"/>
        <v>3Ama</v>
      </c>
      <c r="CK130" s="191"/>
      <c r="CL130" s="113" t="str">
        <f>$AQ130</f>
        <v>Quantity</v>
      </c>
      <c r="CM130" s="113" t="str">
        <f>$AR130</f>
        <v>Units</v>
      </c>
      <c r="CN130" s="485" t="str">
        <f>CN$1</f>
        <v>R</v>
      </c>
      <c r="CO130" s="31" t="str">
        <f t="shared" ref="CO130:CQ130" si="133">CO$1</f>
        <v>1Omy</v>
      </c>
      <c r="CP130" s="32" t="str">
        <f t="shared" si="133"/>
        <v>2U</v>
      </c>
      <c r="CQ130" s="33" t="str">
        <f t="shared" si="133"/>
        <v>3Ama</v>
      </c>
      <c r="CR130" s="191"/>
      <c r="CS130" s="113" t="str">
        <f>$AQ130</f>
        <v>Quantity</v>
      </c>
      <c r="CT130" s="113" t="str">
        <f>$AR130</f>
        <v>Units</v>
      </c>
      <c r="CU130" s="485" t="str">
        <f>CU$1</f>
        <v>1-R/U</v>
      </c>
      <c r="CV130" s="31" t="str">
        <f t="shared" ref="CV130:CX130" si="134">CV$1</f>
        <v>1-Omy/R</v>
      </c>
      <c r="CW130" s="32" t="str">
        <f t="shared" si="134"/>
        <v>1-Omy/U</v>
      </c>
      <c r="CX130" s="33" t="str">
        <f t="shared" si="134"/>
        <v>1-ROX/U</v>
      </c>
      <c r="CY130" s="14"/>
    </row>
    <row r="131" spans="1:104">
      <c r="A131" s="83"/>
      <c r="B131" s="83"/>
      <c r="C131" s="83"/>
      <c r="D131" s="83"/>
      <c r="E131" s="14"/>
      <c r="F131" s="14"/>
      <c r="G131" s="83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  <c r="V131" s="19"/>
      <c r="W131" s="19"/>
      <c r="X131" s="19"/>
      <c r="Y131" s="19"/>
      <c r="Z131" s="116"/>
      <c r="AA131" s="271" t="s">
        <v>48</v>
      </c>
      <c r="AB131" s="257"/>
      <c r="AC131" s="254"/>
      <c r="AD131" s="158" t="s">
        <v>49</v>
      </c>
      <c r="AE131" s="117"/>
      <c r="AF131" s="255"/>
      <c r="AG131" s="105"/>
      <c r="AH131" s="106"/>
      <c r="AI131" s="17"/>
      <c r="AJ131" s="8"/>
      <c r="AK131" s="8"/>
      <c r="AL131" s="8"/>
      <c r="AM131" s="8"/>
      <c r="AP131" s="455" t="str">
        <f>E122</f>
        <v/>
      </c>
      <c r="AQ131" s="488" t="s">
        <v>5</v>
      </c>
      <c r="AR131" s="488" t="s">
        <v>4</v>
      </c>
      <c r="AS131" s="21" t="str">
        <f>IF(ISNUMBER(AJ131),AJ131-($G123*AJ130+$G122),"")</f>
        <v/>
      </c>
      <c r="AT131" s="21" t="str">
        <f>IF(ISNUMBER(AK131),AK131-($G123*AK130+$G122),"")</f>
        <v/>
      </c>
      <c r="AU131" s="21" t="str">
        <f>IF(ISNUMBER(AL131),AL131-($G123*AL130+$G122),"")</f>
        <v/>
      </c>
      <c r="AV131" s="21" t="str">
        <f>IF(ISNUMBER(AM131),AM131-($G123*AM130+$G122),"")</f>
        <v/>
      </c>
      <c r="AW131" s="107">
        <f>$AH130</f>
        <v>0</v>
      </c>
      <c r="AX131" s="107">
        <f>$AI130</f>
        <v>0</v>
      </c>
      <c r="AY131" s="73" t="str">
        <f>IF(ISNUMBER(AJ130),AJ130,"")</f>
        <v/>
      </c>
      <c r="AZ131" s="73" t="str">
        <f>IF(ISNUMBER(AK130),AK130,"")</f>
        <v/>
      </c>
      <c r="BA131" s="73" t="str">
        <f t="shared" ref="BA131:BB131" si="135">IF(ISNUMBER(AL130),AL130,"")</f>
        <v/>
      </c>
      <c r="BB131" s="73" t="str">
        <f t="shared" si="135"/>
        <v/>
      </c>
      <c r="BC131" s="166"/>
      <c r="BD131" s="176" t="str">
        <f>$AA124</f>
        <v>•</v>
      </c>
      <c r="BE131" s="193">
        <f>$D122</f>
        <v>0</v>
      </c>
      <c r="BF131" s="124">
        <f>$B123</f>
        <v>0</v>
      </c>
      <c r="BG131" s="194" t="str">
        <f>$E122</f>
        <v/>
      </c>
      <c r="BH131" s="195"/>
      <c r="BI131" s="196" t="str">
        <f>IF(ISNUMBER($AB133),$AB133,"")</f>
        <v/>
      </c>
      <c r="BJ131" s="489" t="str">
        <f>AH2</f>
        <v>O2 flow per cells</v>
      </c>
      <c r="BK131" s="489" t="str">
        <f>AI2</f>
        <v>pmol/(s*Mill)</v>
      </c>
      <c r="BL131" s="7" t="str">
        <f>IF(ISNUMBER(AS131),AS131/AJ123,"")</f>
        <v/>
      </c>
      <c r="BM131" s="7" t="str">
        <f>IF(ISNUMBER(AT131),AT131/AK123,"")</f>
        <v/>
      </c>
      <c r="BN131" s="7" t="str">
        <f>IF(ISNUMBER(AU131),AU131/AL123,"")</f>
        <v/>
      </c>
      <c r="BO131" s="7" t="str">
        <f>IF(ISNUMBER(AV131),AV131/AM123,"")</f>
        <v/>
      </c>
      <c r="BP131" s="194" t="str">
        <f>$E122</f>
        <v/>
      </c>
      <c r="BQ131" s="6" t="s">
        <v>19</v>
      </c>
      <c r="BR131" s="6" t="s">
        <v>20</v>
      </c>
      <c r="BS131" s="5" t="str">
        <f>IF(ISNUMBER(BL131),BL131/$AQ129,"")</f>
        <v/>
      </c>
      <c r="BT131" s="5" t="str">
        <f>IF(ISNUMBER(BM131),BM131/$AQ129,"")</f>
        <v/>
      </c>
      <c r="BU131" s="5" t="str">
        <f>IF(ISNUMBER(BN131),BN131/$AQ129,"")</f>
        <v/>
      </c>
      <c r="BV131" s="5" t="str">
        <f>IF(ISNUMBER(BO131),BO131/$AQ129,"")</f>
        <v/>
      </c>
      <c r="BW131" s="194" t="str">
        <f>$E122</f>
        <v/>
      </c>
      <c r="BX131" s="6" t="s">
        <v>18</v>
      </c>
      <c r="BY131" s="6" t="s">
        <v>21</v>
      </c>
      <c r="BZ131" s="5" t="str">
        <f>IF(ISNUMBER(BN131),1-BL131/BN131,"")</f>
        <v/>
      </c>
      <c r="CA131" s="5" t="str">
        <f>IF(ISNUMBER(BM131),1-BM131/BL131,"")</f>
        <v/>
      </c>
      <c r="CB131" s="5" t="str">
        <f>IF(ISNUMBER(BM131),1-BM131/BN131,"")</f>
        <v/>
      </c>
      <c r="CC131" s="5" t="str">
        <f>IF(ISNUMBER(BN131),1-BO131/BN131,"")</f>
        <v/>
      </c>
      <c r="CD131" s="194" t="str">
        <f>$E122</f>
        <v/>
      </c>
      <c r="CE131" s="489" t="str">
        <f>AH3</f>
        <v>O2 flow per cells (mt: ROX-corr.)</v>
      </c>
      <c r="CF131" s="489" t="str">
        <f>AI2</f>
        <v>pmol/(s*Mill)</v>
      </c>
      <c r="CG131" s="7" t="str">
        <f>IF(ISNUMBER(BL131),BL131-$AR129,"")</f>
        <v/>
      </c>
      <c r="CH131" s="7" t="str">
        <f t="shared" ref="CH131:CJ131" si="136">IF(ISNUMBER(BM131),BM131-$AR129,"")</f>
        <v/>
      </c>
      <c r="CI131" s="7" t="str">
        <f t="shared" si="136"/>
        <v/>
      </c>
      <c r="CJ131" s="7" t="str">
        <f t="shared" si="136"/>
        <v/>
      </c>
      <c r="CK131" s="194" t="str">
        <f>$E122</f>
        <v/>
      </c>
      <c r="CL131" s="6" t="s">
        <v>3</v>
      </c>
      <c r="CM131" s="6" t="s">
        <v>1</v>
      </c>
      <c r="CN131" s="5" t="str">
        <f>IF(ISNUMBER(CG131),CG131/($AQ129-$AR129),"")</f>
        <v/>
      </c>
      <c r="CO131" s="5" t="str">
        <f t="shared" ref="CO131:CQ131" si="137">IF(ISNUMBER(CH131),CH131/($AQ129-$AR129),"")</f>
        <v/>
      </c>
      <c r="CP131" s="5" t="str">
        <f t="shared" si="137"/>
        <v/>
      </c>
      <c r="CQ131" s="5" t="str">
        <f t="shared" si="137"/>
        <v/>
      </c>
      <c r="CR131" s="194" t="str">
        <f>$E122</f>
        <v/>
      </c>
      <c r="CS131" s="6" t="s">
        <v>2</v>
      </c>
      <c r="CT131" s="6" t="s">
        <v>1</v>
      </c>
      <c r="CU131" s="5" t="str">
        <f>IF(ISNUMBER(CI131),1-CG131/CI131,"")</f>
        <v/>
      </c>
      <c r="CV131" s="5" t="str">
        <f>IF(ISNUMBER(CH131),1-CH131/CG131,"")</f>
        <v/>
      </c>
      <c r="CW131" s="5" t="str">
        <f>IF(ISNUMBER(CH131),1-CH131/CI131,"")</f>
        <v/>
      </c>
      <c r="CX131" s="5" t="str">
        <f>IF(ISNUMBER(CI131),1-CJ131/CI131,"")</f>
        <v/>
      </c>
      <c r="CY131" s="14"/>
    </row>
    <row r="132" spans="1:104">
      <c r="A132" s="83"/>
      <c r="B132" s="83"/>
      <c r="C132" s="83"/>
      <c r="D132" s="83"/>
      <c r="E132" s="83"/>
      <c r="F132" s="83"/>
      <c r="G132" s="83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  <c r="V132" s="19"/>
      <c r="W132" s="19"/>
      <c r="X132" s="19"/>
      <c r="Y132" s="19"/>
      <c r="Z132" s="126"/>
      <c r="AA132" s="272" t="s">
        <v>50</v>
      </c>
      <c r="AB132" s="258"/>
      <c r="AC132" s="259"/>
      <c r="AD132" s="158" t="s">
        <v>178</v>
      </c>
      <c r="AE132" s="256"/>
      <c r="AF132" s="255"/>
      <c r="AG132" s="274"/>
      <c r="AH132" s="275"/>
      <c r="AI132" s="275"/>
      <c r="AJ132" s="276"/>
      <c r="AK132" s="276"/>
      <c r="AL132" s="276"/>
      <c r="AM132" s="276"/>
      <c r="AN132" s="2"/>
      <c r="AO132" s="11"/>
      <c r="AP132" s="74"/>
      <c r="AQ132" s="75"/>
      <c r="AR132" s="75"/>
      <c r="AS132" s="3"/>
      <c r="AT132" s="3"/>
      <c r="AU132" s="3"/>
      <c r="AV132" s="3"/>
      <c r="AW132" s="4"/>
      <c r="AX132" s="4"/>
      <c r="AY132" s="2"/>
      <c r="AZ132" s="2"/>
      <c r="BA132" s="2"/>
      <c r="BB132" s="2"/>
      <c r="BC132" s="76"/>
      <c r="BD132" s="4"/>
      <c r="BE132" s="4"/>
      <c r="BF132" s="75"/>
      <c r="BG132" s="77"/>
      <c r="BH132" s="77"/>
      <c r="BI132" s="2"/>
      <c r="BJ132" s="4"/>
      <c r="BK132" s="4"/>
      <c r="BL132" s="3"/>
      <c r="BM132" s="3"/>
      <c r="BN132" s="3"/>
      <c r="BO132" s="3"/>
      <c r="BP132" s="14"/>
      <c r="BQ132" s="4"/>
      <c r="BR132" s="4"/>
      <c r="BS132" s="2"/>
      <c r="BT132" s="2"/>
      <c r="BU132" s="2"/>
      <c r="BV132" s="2"/>
      <c r="BW132" s="14"/>
      <c r="BX132" s="4"/>
      <c r="BY132" s="4"/>
      <c r="BZ132" s="2"/>
      <c r="CA132" s="2"/>
      <c r="CB132" s="2"/>
      <c r="CC132" s="2"/>
      <c r="CD132" s="13"/>
      <c r="CE132" s="4"/>
      <c r="CF132" s="4"/>
      <c r="CG132" s="3"/>
      <c r="CH132" s="3"/>
      <c r="CI132" s="3"/>
      <c r="CJ132" s="3"/>
      <c r="CK132" s="14"/>
      <c r="CL132" s="4"/>
      <c r="CM132" s="4"/>
      <c r="CN132" s="2"/>
      <c r="CO132" s="2"/>
      <c r="CP132" s="2"/>
      <c r="CQ132" s="2"/>
      <c r="CR132" s="14"/>
      <c r="CS132" s="4"/>
      <c r="CT132" s="4"/>
      <c r="CU132" s="2"/>
      <c r="CV132" s="2"/>
      <c r="CW132" s="2"/>
      <c r="CX132" s="2"/>
      <c r="CY132" s="14"/>
    </row>
    <row r="133" spans="1:104">
      <c r="A133" s="83"/>
      <c r="B133" s="83"/>
      <c r="C133" s="83"/>
      <c r="D133" s="83"/>
      <c r="E133" s="83"/>
      <c r="F133" s="83"/>
      <c r="G133" s="83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26"/>
      <c r="AA133" s="271" t="s">
        <v>51</v>
      </c>
      <c r="AB133" s="260"/>
      <c r="AC133" s="261"/>
      <c r="AD133" s="262" t="s">
        <v>52</v>
      </c>
      <c r="AE133" s="263">
        <v>-2</v>
      </c>
      <c r="AF133" s="255"/>
      <c r="AG133" s="274"/>
      <c r="AH133" s="274"/>
      <c r="AI133" s="274"/>
      <c r="AJ133" s="145"/>
      <c r="AK133" s="145"/>
      <c r="AL133" s="145"/>
      <c r="AM133" s="145"/>
      <c r="AN133" s="133"/>
      <c r="AO133" s="181"/>
      <c r="AP133" s="74"/>
      <c r="AQ133" s="142"/>
      <c r="AR133" s="142"/>
      <c r="AS133" s="135"/>
      <c r="AT133" s="135"/>
      <c r="AU133" s="135"/>
      <c r="AV133" s="135"/>
      <c r="AW133" s="127"/>
      <c r="AX133" s="127"/>
      <c r="AY133" s="133"/>
      <c r="AZ133" s="133"/>
      <c r="BA133" s="133"/>
      <c r="BB133" s="133"/>
      <c r="BC133" s="166"/>
      <c r="BD133" s="127"/>
      <c r="BE133" s="127"/>
      <c r="BF133" s="142"/>
      <c r="BG133" s="183"/>
      <c r="BH133" s="183"/>
      <c r="BI133" s="133"/>
      <c r="BJ133" s="127"/>
      <c r="BK133" s="127"/>
      <c r="BL133" s="135"/>
      <c r="BM133" s="135"/>
      <c r="BN133" s="135"/>
      <c r="BO133" s="135"/>
      <c r="BP133" s="14"/>
      <c r="BQ133" s="127"/>
      <c r="BR133" s="127"/>
      <c r="BS133" s="133"/>
      <c r="BT133" s="133"/>
      <c r="BU133" s="133"/>
      <c r="BV133" s="133"/>
      <c r="BW133" s="14"/>
      <c r="BX133" s="127"/>
      <c r="BY133" s="127"/>
      <c r="BZ133" s="133"/>
      <c r="CA133" s="133"/>
      <c r="CB133" s="133"/>
      <c r="CC133" s="133"/>
      <c r="CD133" s="13"/>
      <c r="CE133" s="127"/>
      <c r="CF133" s="127"/>
      <c r="CG133" s="135"/>
      <c r="CH133" s="135"/>
      <c r="CI133" s="135"/>
      <c r="CJ133" s="135"/>
      <c r="CK133" s="14"/>
      <c r="CL133" s="127"/>
      <c r="CM133" s="127"/>
      <c r="CN133" s="133"/>
      <c r="CO133" s="133"/>
      <c r="CP133" s="133"/>
      <c r="CQ133" s="133"/>
      <c r="CR133" s="14"/>
      <c r="CS133" s="127"/>
      <c r="CT133" s="127"/>
      <c r="CU133" s="133"/>
      <c r="CV133" s="133"/>
      <c r="CW133" s="133"/>
      <c r="CX133" s="133"/>
      <c r="CY133" s="14"/>
    </row>
    <row r="134" spans="1:104" ht="13.5" thickBot="1">
      <c r="A134" s="83"/>
      <c r="B134" s="83"/>
      <c r="C134" s="83"/>
      <c r="D134" s="83"/>
      <c r="E134" s="83"/>
      <c r="F134" s="83"/>
      <c r="G134" s="83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26"/>
      <c r="AA134" s="273" t="s">
        <v>53</v>
      </c>
      <c r="AB134" s="264">
        <v>2</v>
      </c>
      <c r="AC134" s="265" t="s">
        <v>54</v>
      </c>
      <c r="AD134" s="266" t="s">
        <v>55</v>
      </c>
      <c r="AE134" s="267">
        <v>2.5000000000000001E-2</v>
      </c>
      <c r="AF134" s="268"/>
      <c r="AG134" s="274"/>
      <c r="AH134" s="274"/>
      <c r="AI134" s="274"/>
      <c r="AJ134" s="145"/>
      <c r="AK134" s="145"/>
      <c r="AL134" s="145"/>
      <c r="AM134" s="145"/>
      <c r="AN134" s="133"/>
      <c r="AO134" s="181"/>
      <c r="AP134" s="74"/>
      <c r="AQ134" s="142"/>
      <c r="AR134" s="142"/>
      <c r="AS134" s="135"/>
      <c r="AT134" s="135"/>
      <c r="AU134" s="135"/>
      <c r="AV134" s="135"/>
      <c r="AW134" s="127"/>
      <c r="AX134" s="127"/>
      <c r="AY134" s="133"/>
      <c r="AZ134" s="133"/>
      <c r="BA134" s="133"/>
      <c r="BB134" s="133"/>
      <c r="BC134" s="166"/>
      <c r="BD134" s="127"/>
      <c r="BE134" s="127"/>
      <c r="BF134" s="142"/>
      <c r="BG134" s="183"/>
      <c r="BH134" s="183"/>
      <c r="BI134" s="133"/>
      <c r="BJ134" s="127"/>
      <c r="BK134" s="127"/>
      <c r="BL134" s="135"/>
      <c r="BM134" s="135"/>
      <c r="BN134" s="135"/>
      <c r="BO134" s="135"/>
      <c r="BP134" s="14"/>
      <c r="BQ134" s="127"/>
      <c r="BR134" s="127"/>
      <c r="BS134" s="133"/>
      <c r="BT134" s="133"/>
      <c r="BU134" s="133"/>
      <c r="BV134" s="133"/>
      <c r="BW134" s="14"/>
      <c r="BX134" s="127"/>
      <c r="BY134" s="127"/>
      <c r="BZ134" s="133"/>
      <c r="CA134" s="133"/>
      <c r="CB134" s="133"/>
      <c r="CC134" s="133"/>
      <c r="CD134" s="13"/>
      <c r="CE134" s="127"/>
      <c r="CF134" s="127"/>
      <c r="CG134" s="135"/>
      <c r="CH134" s="135"/>
      <c r="CI134" s="135"/>
      <c r="CJ134" s="135"/>
      <c r="CK134" s="14"/>
      <c r="CL134" s="127"/>
      <c r="CM134" s="127"/>
      <c r="CN134" s="133"/>
      <c r="CO134" s="133"/>
      <c r="CP134" s="133"/>
      <c r="CQ134" s="133"/>
      <c r="CR134" s="14"/>
      <c r="CS134" s="127"/>
      <c r="CT134" s="127"/>
      <c r="CU134" s="133"/>
      <c r="CV134" s="133"/>
      <c r="CW134" s="133"/>
      <c r="CX134" s="133"/>
      <c r="CY134" s="14"/>
    </row>
    <row r="135" spans="1:104">
      <c r="A135" s="83"/>
      <c r="B135" s="83"/>
      <c r="C135" s="83"/>
      <c r="D135" s="83"/>
      <c r="E135" s="83"/>
      <c r="F135" s="83"/>
      <c r="G135" s="83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26"/>
      <c r="AH135" s="127"/>
      <c r="AI135" s="127"/>
      <c r="AJ135" s="135"/>
      <c r="AK135" s="135"/>
      <c r="AL135" s="135"/>
      <c r="AM135" s="135"/>
      <c r="AN135" s="133"/>
      <c r="AO135" s="181"/>
      <c r="AP135" s="74"/>
      <c r="AQ135" s="142"/>
      <c r="AR135" s="142"/>
      <c r="AS135" s="135"/>
      <c r="AT135" s="135"/>
      <c r="AU135" s="135"/>
      <c r="AV135" s="135"/>
      <c r="AW135" s="127"/>
      <c r="AX135" s="127"/>
      <c r="AY135" s="133"/>
      <c r="AZ135" s="133"/>
      <c r="BA135" s="133"/>
      <c r="BB135" s="133"/>
      <c r="BC135" s="166"/>
      <c r="BD135" s="127"/>
      <c r="BE135" s="127"/>
      <c r="BF135" s="142"/>
      <c r="BG135" s="183"/>
      <c r="BH135" s="183"/>
      <c r="BI135" s="133"/>
      <c r="BJ135" s="127"/>
      <c r="BK135" s="127"/>
      <c r="BL135" s="135"/>
      <c r="BM135" s="135"/>
      <c r="BN135" s="135"/>
      <c r="BO135" s="135"/>
      <c r="BP135" s="14"/>
      <c r="BQ135" s="127"/>
      <c r="BV135" s="133"/>
      <c r="BW135" s="14"/>
      <c r="BX135" s="127"/>
      <c r="BY135" s="127"/>
      <c r="BZ135" s="133"/>
      <c r="CA135" s="133"/>
      <c r="CB135" s="133"/>
      <c r="CC135" s="133"/>
      <c r="CD135" s="13"/>
      <c r="CE135" s="127"/>
      <c r="CF135" s="127"/>
      <c r="CG135" s="135"/>
      <c r="CH135" s="135"/>
      <c r="CI135" s="135"/>
      <c r="CJ135" s="135"/>
      <c r="CK135" s="14"/>
      <c r="CL135" s="127"/>
      <c r="CM135" s="127"/>
      <c r="CN135" s="133"/>
      <c r="CO135" s="133"/>
      <c r="CP135" s="133"/>
      <c r="CQ135" s="133"/>
      <c r="CR135" s="14"/>
      <c r="CS135" s="127"/>
      <c r="CT135" s="127"/>
      <c r="CU135" s="133"/>
      <c r="CV135" s="133"/>
      <c r="CW135" s="133"/>
      <c r="CX135" s="133"/>
      <c r="CY135" s="14"/>
    </row>
    <row r="136" spans="1:104">
      <c r="A136" s="83"/>
      <c r="B136" s="83"/>
      <c r="C136" s="83"/>
      <c r="D136" s="83"/>
      <c r="E136" s="83"/>
      <c r="F136" s="83"/>
      <c r="G136" s="83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26"/>
      <c r="AH136" s="127"/>
      <c r="AI136" s="127"/>
      <c r="AJ136" s="135"/>
      <c r="AK136" s="135"/>
      <c r="AL136" s="135"/>
      <c r="AM136" s="135"/>
      <c r="AN136" s="133"/>
      <c r="AO136" s="181"/>
      <c r="AP136" s="74"/>
      <c r="AQ136" s="142"/>
      <c r="AR136" s="142"/>
      <c r="AS136" s="135"/>
      <c r="AT136" s="135"/>
      <c r="AU136" s="135"/>
      <c r="AV136" s="135"/>
      <c r="AW136" s="127"/>
      <c r="AX136" s="127"/>
      <c r="AY136" s="133"/>
      <c r="AZ136" s="133"/>
      <c r="BA136" s="133"/>
      <c r="BB136" s="133"/>
      <c r="BC136" s="166"/>
      <c r="BD136" s="127"/>
      <c r="BE136" s="127"/>
      <c r="BF136" s="142"/>
      <c r="BG136" s="183"/>
      <c r="BH136" s="183"/>
      <c r="BI136" s="133"/>
      <c r="BJ136" s="127"/>
      <c r="BK136" s="127"/>
      <c r="BL136" s="135"/>
      <c r="BM136" s="135"/>
      <c r="BN136" s="135"/>
      <c r="BO136" s="135"/>
      <c r="BP136" s="14"/>
      <c r="BQ136" s="127"/>
      <c r="BV136" s="133"/>
      <c r="BW136" s="14"/>
      <c r="BX136" s="127"/>
      <c r="BY136" s="127"/>
      <c r="BZ136" s="133"/>
      <c r="CA136" s="133"/>
      <c r="CB136" s="133"/>
      <c r="CC136" s="133"/>
      <c r="CD136" s="13"/>
      <c r="CE136" s="127"/>
      <c r="CF136" s="127"/>
      <c r="CG136" s="135"/>
      <c r="CH136" s="135"/>
      <c r="CI136" s="135"/>
      <c r="CJ136" s="135"/>
      <c r="CK136" s="14"/>
      <c r="CL136" s="127"/>
      <c r="CM136" s="127"/>
      <c r="CN136" s="133"/>
      <c r="CO136" s="133"/>
      <c r="CP136" s="133"/>
      <c r="CQ136" s="133"/>
      <c r="CR136" s="14"/>
      <c r="CS136" s="127"/>
      <c r="CT136" s="127"/>
      <c r="CU136" s="133"/>
      <c r="CV136" s="133"/>
      <c r="CW136" s="133"/>
      <c r="CX136" s="133"/>
      <c r="CY136" s="14"/>
    </row>
    <row r="137" spans="1:104">
      <c r="A137" s="83"/>
      <c r="B137" s="83"/>
      <c r="C137" s="83"/>
      <c r="D137" s="83"/>
      <c r="E137" s="83"/>
      <c r="F137" s="83"/>
      <c r="G137" s="83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AH137" s="127"/>
      <c r="AI137" s="127"/>
      <c r="AJ137" s="135"/>
      <c r="AK137" s="135"/>
      <c r="AL137" s="135"/>
      <c r="AM137" s="135"/>
      <c r="AN137" s="133"/>
      <c r="AO137" s="181"/>
      <c r="AP137" s="74"/>
      <c r="AQ137" s="142"/>
      <c r="AR137" s="142"/>
      <c r="AS137" s="135"/>
      <c r="AT137" s="135"/>
      <c r="AU137" s="135"/>
      <c r="AV137" s="135"/>
      <c r="AW137" s="127"/>
      <c r="AX137" s="127"/>
      <c r="AY137" s="133"/>
      <c r="AZ137" s="133"/>
      <c r="BA137" s="133"/>
      <c r="BB137" s="133"/>
      <c r="BC137" s="166"/>
      <c r="BD137" s="127"/>
      <c r="BE137" s="127"/>
      <c r="BF137" s="142"/>
      <c r="BG137" s="183"/>
      <c r="BH137" s="183"/>
      <c r="BI137" s="133"/>
      <c r="BJ137" s="127"/>
      <c r="BK137" s="127"/>
      <c r="BL137" s="135"/>
      <c r="BM137" s="135"/>
      <c r="BN137" s="135"/>
      <c r="BO137" s="135"/>
      <c r="BP137" s="14"/>
      <c r="BQ137" s="127"/>
      <c r="BV137" s="133"/>
      <c r="BW137" s="14"/>
      <c r="BX137" s="127"/>
      <c r="BY137" s="127"/>
      <c r="BZ137" s="133"/>
      <c r="CA137" s="133"/>
      <c r="CB137" s="133"/>
      <c r="CC137" s="133"/>
      <c r="CD137" s="13"/>
      <c r="CE137" s="127"/>
      <c r="CF137" s="127"/>
      <c r="CG137" s="135"/>
      <c r="CH137" s="135"/>
      <c r="CI137" s="135"/>
      <c r="CJ137" s="135"/>
      <c r="CK137" s="14"/>
      <c r="CL137" s="127"/>
      <c r="CM137" s="127"/>
      <c r="CN137" s="133"/>
      <c r="CO137" s="133"/>
      <c r="CP137" s="133"/>
      <c r="CQ137" s="133"/>
      <c r="CR137" s="14"/>
      <c r="CS137" s="127"/>
      <c r="CT137" s="127"/>
      <c r="CU137" s="133"/>
      <c r="CV137" s="133"/>
      <c r="CW137" s="133"/>
      <c r="CX137" s="133"/>
      <c r="CY137" s="14"/>
    </row>
    <row r="138" spans="1:104">
      <c r="A138" s="184"/>
      <c r="B138" s="133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26"/>
      <c r="AH138" s="127"/>
      <c r="AI138" s="127"/>
      <c r="AJ138" s="135"/>
      <c r="AK138" s="135"/>
      <c r="AL138" s="135"/>
      <c r="AM138" s="135"/>
      <c r="AN138" s="133"/>
      <c r="AO138" s="181"/>
      <c r="AP138" s="74"/>
      <c r="AQ138" s="142"/>
      <c r="AR138" s="142"/>
      <c r="AS138" s="26" t="str">
        <f>IF(ISNUMBER(AJ138),AJ138-($D131*AJ137+$E131),"")</f>
        <v/>
      </c>
      <c r="AT138" s="26" t="str">
        <f>IF(ISNUMBER(AK138),AK138-($D131*AK137+$E131),"")</f>
        <v/>
      </c>
      <c r="AU138" s="26"/>
      <c r="AV138" s="26" t="str">
        <f>IF(ISNUMBER(AM138),AM138-($D131*AM137+$E131),"")</f>
        <v/>
      </c>
      <c r="AW138" s="127"/>
      <c r="AX138" s="127"/>
      <c r="AY138" s="133"/>
      <c r="AZ138" s="133"/>
      <c r="BA138" s="133"/>
      <c r="BB138" s="133"/>
      <c r="BC138" s="166"/>
      <c r="BD138" s="127"/>
      <c r="BE138" s="127"/>
      <c r="BF138" s="142"/>
      <c r="BG138" s="183"/>
      <c r="BH138" s="183"/>
      <c r="BI138" s="133"/>
      <c r="BJ138" s="127"/>
      <c r="BK138" s="127"/>
      <c r="BL138" s="78" t="str">
        <f>IF(ISNUMBER(AS138),AS138/AJ130,"")</f>
        <v/>
      </c>
      <c r="BM138" s="78" t="str">
        <f>IF(ISNUMBER(AT138),AT138/AK130,"")</f>
        <v/>
      </c>
      <c r="BN138" s="78"/>
      <c r="BO138" s="78" t="str">
        <f>IF(ISNUMBER(AV138),AV138/AM130,"")</f>
        <v/>
      </c>
      <c r="BP138" s="117"/>
      <c r="BQ138" s="141"/>
      <c r="BV138" s="24"/>
      <c r="BW138" s="117"/>
      <c r="BX138" s="141"/>
      <c r="BY138" s="141"/>
      <c r="BZ138" s="27" t="s">
        <v>0</v>
      </c>
      <c r="CA138" s="24" t="str">
        <f>IF(ISNUMBER(BL138),1-BL138/BM138,"")</f>
        <v/>
      </c>
      <c r="CB138" s="24"/>
      <c r="CC138" s="24"/>
      <c r="CD138" s="197"/>
      <c r="CE138" s="141"/>
      <c r="CF138" s="141"/>
      <c r="CG138" s="147"/>
      <c r="CH138" s="147"/>
      <c r="CI138" s="147"/>
      <c r="CJ138" s="147"/>
      <c r="CK138" s="117"/>
      <c r="CL138" s="141"/>
      <c r="CM138" s="141"/>
      <c r="CN138" s="134"/>
      <c r="CO138" s="134"/>
      <c r="CP138" s="134"/>
      <c r="CQ138" s="134"/>
      <c r="CR138" s="117"/>
      <c r="CS138" s="141"/>
      <c r="CT138" s="141"/>
      <c r="CU138" s="134"/>
      <c r="CV138" s="134"/>
      <c r="CW138" s="134"/>
      <c r="CX138" s="134"/>
      <c r="CY138" s="117"/>
    </row>
    <row r="139" spans="1:104">
      <c r="A139" s="184"/>
      <c r="B139" s="133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26"/>
      <c r="AH139" s="127"/>
      <c r="AI139" s="127"/>
      <c r="AJ139" s="135"/>
      <c r="AK139" s="135"/>
      <c r="AL139" s="135"/>
      <c r="AM139" s="135"/>
      <c r="AN139" s="133"/>
      <c r="AO139" s="181"/>
      <c r="AP139" s="74"/>
      <c r="AQ139" s="142"/>
      <c r="AR139" s="142"/>
      <c r="AS139" s="147"/>
      <c r="AT139" s="147"/>
      <c r="AU139" s="147"/>
      <c r="AV139" s="147"/>
      <c r="AW139" s="127"/>
      <c r="AX139" s="127"/>
      <c r="AY139" s="133"/>
      <c r="AZ139" s="133"/>
      <c r="BA139" s="133"/>
      <c r="BB139" s="133"/>
      <c r="BC139" s="166"/>
      <c r="BD139" s="127"/>
      <c r="BE139" s="127"/>
      <c r="BF139" s="142"/>
      <c r="BG139" s="183"/>
      <c r="BH139" s="183"/>
      <c r="BI139" s="133"/>
      <c r="BJ139" s="127"/>
      <c r="BK139" s="127"/>
      <c r="BL139" s="147"/>
      <c r="BM139" s="147"/>
      <c r="BN139" s="147"/>
      <c r="BO139" s="147"/>
      <c r="BP139" s="117"/>
      <c r="BQ139" s="141"/>
      <c r="BV139" s="134"/>
      <c r="BW139" s="117"/>
      <c r="BX139" s="141"/>
      <c r="BY139" s="141"/>
      <c r="BZ139" s="134"/>
      <c r="CA139" s="134"/>
      <c r="CB139" s="134"/>
      <c r="CC139" s="134"/>
      <c r="CD139" s="197"/>
      <c r="CE139" s="141"/>
      <c r="CF139" s="141"/>
      <c r="CG139" s="147"/>
      <c r="CH139" s="147"/>
      <c r="CI139" s="147"/>
      <c r="CJ139" s="147"/>
      <c r="CK139" s="117"/>
      <c r="CL139" s="141"/>
      <c r="CM139" s="141"/>
      <c r="CN139" s="134"/>
      <c r="CO139" s="134"/>
      <c r="CP139" s="134"/>
      <c r="CQ139" s="134"/>
      <c r="CR139" s="117"/>
      <c r="CS139" s="141"/>
      <c r="CT139" s="141"/>
      <c r="CU139" s="134"/>
      <c r="CV139" s="134"/>
      <c r="CW139" s="134"/>
      <c r="CX139" s="134"/>
      <c r="CY139" s="117"/>
    </row>
    <row r="140" spans="1:104" ht="13.5" thickBot="1">
      <c r="A140" s="460" t="s">
        <v>68</v>
      </c>
      <c r="B140" s="198" t="str">
        <f>$G$22</f>
        <v>DatLab 7 Template 16-08-02</v>
      </c>
      <c r="C140" s="199"/>
      <c r="D140" s="199"/>
      <c r="E140" s="199"/>
      <c r="F140" s="199"/>
      <c r="G140" s="199"/>
      <c r="H140" s="200"/>
      <c r="I140" s="200"/>
      <c r="J140" s="200"/>
      <c r="K140" s="200"/>
      <c r="L140" s="200"/>
      <c r="M140" s="200"/>
      <c r="N140" s="200"/>
      <c r="O140" s="200"/>
      <c r="P140" s="200"/>
      <c r="Q140" s="200"/>
      <c r="R140" s="200"/>
      <c r="S140" s="200"/>
      <c r="T140" s="200"/>
      <c r="U140" s="200"/>
      <c r="V140" s="200"/>
      <c r="W140" s="200"/>
      <c r="X140" s="200"/>
      <c r="Y140" s="200"/>
      <c r="Z140" s="201"/>
      <c r="AA140" s="202"/>
      <c r="AB140" s="202"/>
      <c r="AC140" s="202"/>
      <c r="AD140" s="202"/>
      <c r="AE140" s="202"/>
      <c r="AF140" s="202"/>
      <c r="AG140" s="202"/>
      <c r="AH140" s="12" t="str">
        <f>$B140</f>
        <v>DatLab 7 Template 16-08-02</v>
      </c>
      <c r="AI140" s="161"/>
      <c r="AJ140" s="203"/>
      <c r="AK140" s="203"/>
      <c r="AL140" s="203"/>
      <c r="AM140" s="203"/>
      <c r="AN140" s="204"/>
      <c r="AO140" s="205"/>
      <c r="AP140" s="206"/>
      <c r="AQ140" s="79" t="str">
        <f>$B140</f>
        <v>DatLab 7 Template 16-08-02</v>
      </c>
      <c r="AR140" s="161"/>
      <c r="AS140" s="203"/>
      <c r="AT140" s="203"/>
      <c r="AU140" s="203"/>
      <c r="AV140" s="203"/>
      <c r="AW140" s="161"/>
      <c r="AX140" s="161"/>
      <c r="AY140" s="204"/>
      <c r="AZ140" s="204"/>
      <c r="BA140" s="204"/>
      <c r="BB140" s="204"/>
      <c r="BC140" s="207"/>
      <c r="BD140" s="161"/>
      <c r="BE140" s="161"/>
      <c r="BF140" s="61"/>
      <c r="BG140" s="208"/>
      <c r="BH140" s="208"/>
      <c r="BI140" s="204"/>
      <c r="BJ140" s="79" t="str">
        <f>$B140</f>
        <v>DatLab 7 Template 16-08-02</v>
      </c>
      <c r="BK140" s="161"/>
      <c r="BL140" s="203"/>
      <c r="BM140" s="203"/>
      <c r="BN140" s="203"/>
      <c r="BO140" s="203"/>
      <c r="BP140" s="209"/>
      <c r="BQ140" s="79" t="str">
        <f>$B140</f>
        <v>DatLab 7 Template 16-08-02</v>
      </c>
      <c r="BR140" s="202"/>
      <c r="BS140" s="199"/>
      <c r="BT140" s="199"/>
      <c r="BU140" s="199"/>
      <c r="BV140" s="204"/>
      <c r="BW140" s="209"/>
      <c r="BX140" s="79" t="str">
        <f>$B140</f>
        <v>DatLab 7 Template 16-08-02</v>
      </c>
      <c r="BY140" s="161"/>
      <c r="BZ140" s="204"/>
      <c r="CA140" s="204"/>
      <c r="CB140" s="204"/>
      <c r="CC140" s="204"/>
      <c r="CD140" s="210"/>
      <c r="CE140" s="79" t="str">
        <f>$B140</f>
        <v>DatLab 7 Template 16-08-02</v>
      </c>
      <c r="CF140" s="161"/>
      <c r="CG140" s="203"/>
      <c r="CH140" s="203"/>
      <c r="CI140" s="203"/>
      <c r="CJ140" s="203"/>
      <c r="CK140" s="209"/>
      <c r="CL140" s="79" t="str">
        <f>$B140</f>
        <v>DatLab 7 Template 16-08-02</v>
      </c>
      <c r="CM140" s="161"/>
      <c r="CN140" s="204"/>
      <c r="CO140" s="204"/>
      <c r="CP140" s="204"/>
      <c r="CQ140" s="204"/>
      <c r="CR140" s="209"/>
      <c r="CS140" s="79" t="str">
        <f>$B140</f>
        <v>DatLab 7 Template 16-08-02</v>
      </c>
      <c r="CT140" s="161"/>
      <c r="CU140" s="204"/>
      <c r="CV140" s="204"/>
      <c r="CW140" s="204"/>
      <c r="CX140" s="204"/>
      <c r="CY140" s="209"/>
    </row>
    <row r="141" spans="1:104">
      <c r="A141" s="331" t="s">
        <v>109</v>
      </c>
      <c r="B141" s="285" t="str">
        <f>AA144</f>
        <v>•</v>
      </c>
      <c r="C141" s="277"/>
      <c r="D141" s="30"/>
      <c r="F141" s="55" t="s">
        <v>16</v>
      </c>
      <c r="G141" s="56">
        <f>AC145</f>
        <v>0</v>
      </c>
      <c r="H141" s="179"/>
      <c r="I141" s="179"/>
      <c r="J141" s="179"/>
      <c r="K141" s="179"/>
      <c r="L141" s="179"/>
      <c r="M141" s="179"/>
      <c r="N141" s="179"/>
      <c r="O141" s="179"/>
      <c r="P141" s="179"/>
      <c r="Q141" s="179"/>
      <c r="R141" s="179"/>
      <c r="S141" s="179"/>
      <c r="T141" s="179"/>
      <c r="U141" s="179"/>
      <c r="V141" s="179"/>
      <c r="W141" s="179"/>
      <c r="X141" s="179"/>
      <c r="Y141" s="179"/>
      <c r="Z141" s="425"/>
      <c r="AC141" s="110"/>
      <c r="AD141" s="110"/>
      <c r="AE141" s="110"/>
      <c r="AF141" s="110"/>
      <c r="AG141" s="110"/>
      <c r="AH141" s="110"/>
      <c r="AI141" s="180" t="s">
        <v>65</v>
      </c>
      <c r="AJ141" s="485" t="str">
        <f>AJ$1</f>
        <v>R</v>
      </c>
      <c r="AK141" s="31" t="str">
        <f t="shared" ref="AK141:AM141" si="138">AK$1</f>
        <v>1Omy</v>
      </c>
      <c r="AL141" s="32" t="str">
        <f t="shared" si="138"/>
        <v>2U</v>
      </c>
      <c r="AM141" s="33" t="str">
        <f t="shared" si="138"/>
        <v>3Ama</v>
      </c>
      <c r="AN141" s="133"/>
      <c r="AO141" s="181"/>
      <c r="AP141" s="74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8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3"/>
      <c r="BR141" s="143"/>
      <c r="BS141" s="143"/>
      <c r="BT141" s="143"/>
      <c r="BU141" s="143"/>
      <c r="BV141" s="143"/>
      <c r="BW141" s="14"/>
      <c r="BY141" s="143"/>
      <c r="BZ141" s="143"/>
      <c r="CA141" s="143"/>
      <c r="CB141" s="143"/>
      <c r="CC141" s="143"/>
      <c r="CD141" s="13"/>
      <c r="CF141" s="143"/>
      <c r="CG141" s="143"/>
      <c r="CH141" s="143"/>
      <c r="CI141" s="143"/>
      <c r="CJ141" s="143"/>
      <c r="CK141" s="13"/>
      <c r="CM141" s="143"/>
      <c r="CN141" s="143"/>
      <c r="CO141" s="143"/>
      <c r="CP141" s="143"/>
      <c r="CQ141" s="143"/>
      <c r="CR141" s="13"/>
      <c r="CT141" s="143"/>
      <c r="CU141" s="143"/>
      <c r="CV141" s="143"/>
      <c r="CW141" s="143"/>
      <c r="CX141" s="143"/>
      <c r="CY141" s="13"/>
    </row>
    <row r="142" spans="1:104">
      <c r="A142" s="452" t="str">
        <f>E142</f>
        <v/>
      </c>
      <c r="B142" s="286" t="s">
        <v>26</v>
      </c>
      <c r="C142" s="88">
        <f>AB147</f>
        <v>0</v>
      </c>
      <c r="D142" s="88">
        <f>AB149</f>
        <v>0</v>
      </c>
      <c r="E142" s="278" t="str">
        <f>IF(ISNUMBER(AB150),AB150+0.01*AB151,"")</f>
        <v/>
      </c>
      <c r="F142" s="279" t="s">
        <v>10</v>
      </c>
      <c r="G142" s="98">
        <f>AE153</f>
        <v>-2</v>
      </c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240" t="str">
        <f>$E142</f>
        <v/>
      </c>
      <c r="AA142" s="176"/>
      <c r="AB142" s="176"/>
      <c r="AC142" s="176"/>
      <c r="AD142" s="176"/>
      <c r="AE142" s="176"/>
      <c r="AF142" s="176"/>
      <c r="AG142" s="176"/>
      <c r="AH142" s="57" t="s">
        <v>215</v>
      </c>
      <c r="AI142" s="58" t="s">
        <v>12</v>
      </c>
      <c r="AJ142" s="182">
        <f>AJ146</f>
        <v>0</v>
      </c>
      <c r="AK142" s="182">
        <f t="shared" ref="AK142:AM142" si="139">AK146</f>
        <v>0</v>
      </c>
      <c r="AL142" s="182">
        <f t="shared" si="139"/>
        <v>0</v>
      </c>
      <c r="AM142" s="182">
        <f t="shared" si="139"/>
        <v>0</v>
      </c>
      <c r="AN142" s="133"/>
      <c r="AO142" s="181"/>
      <c r="AP142" s="74"/>
      <c r="AQ142" s="142"/>
      <c r="AR142" s="142"/>
      <c r="AS142" s="135"/>
      <c r="AT142" s="135"/>
      <c r="AU142" s="135"/>
      <c r="AV142" s="135"/>
      <c r="AW142" s="127"/>
      <c r="AX142" s="127"/>
      <c r="AY142" s="133"/>
      <c r="AZ142" s="133"/>
      <c r="BA142" s="133"/>
      <c r="BB142" s="133"/>
      <c r="BC142" s="166"/>
      <c r="BD142" s="127"/>
      <c r="BE142" s="127"/>
      <c r="BF142" s="142"/>
      <c r="BG142" s="183"/>
      <c r="BH142" s="183"/>
      <c r="BI142" s="133"/>
      <c r="BJ142" s="127"/>
      <c r="BK142" s="127"/>
      <c r="BL142" s="135"/>
      <c r="BM142" s="135"/>
      <c r="BN142" s="135"/>
      <c r="BO142" s="135"/>
      <c r="BP142" s="14"/>
      <c r="BQ142" s="127"/>
      <c r="BR142" s="127"/>
      <c r="BS142" s="133"/>
      <c r="BT142" s="133"/>
      <c r="BU142" s="133"/>
      <c r="BV142" s="133"/>
      <c r="BW142" s="14"/>
      <c r="BX142" s="127"/>
      <c r="BY142" s="127"/>
      <c r="BZ142" s="133"/>
      <c r="CA142" s="133"/>
      <c r="CB142" s="133"/>
      <c r="CC142" s="133"/>
      <c r="CD142" s="13"/>
      <c r="CE142" s="127"/>
      <c r="CF142" s="127"/>
      <c r="CG142" s="135"/>
      <c r="CH142" s="135"/>
      <c r="CI142" s="135"/>
      <c r="CJ142" s="135"/>
      <c r="CK142" s="14"/>
      <c r="CL142" s="127"/>
      <c r="CM142" s="127"/>
      <c r="CN142" s="133"/>
      <c r="CO142" s="133"/>
      <c r="CP142" s="133"/>
      <c r="CQ142" s="133"/>
      <c r="CR142" s="14"/>
      <c r="CS142" s="127"/>
      <c r="CT142" s="127"/>
      <c r="CU142" s="133"/>
      <c r="CV142" s="133"/>
      <c r="CW142" s="133"/>
      <c r="CX142" s="133"/>
      <c r="CY142" s="14"/>
    </row>
    <row r="143" spans="1:104" ht="13.5" thickBot="1">
      <c r="A143" s="457" t="s">
        <v>84</v>
      </c>
      <c r="B143" s="280">
        <f>AB148</f>
        <v>0</v>
      </c>
      <c r="C143" s="281" t="s">
        <v>35</v>
      </c>
      <c r="D143" s="281" t="s">
        <v>181</v>
      </c>
      <c r="E143" s="22">
        <f>E144/G144</f>
        <v>0</v>
      </c>
      <c r="F143" s="279" t="s">
        <v>11</v>
      </c>
      <c r="G143" s="99">
        <f>AE154</f>
        <v>2.5000000000000001E-2</v>
      </c>
      <c r="H143" s="14"/>
      <c r="I143" s="14"/>
      <c r="J143" s="14"/>
      <c r="K143" s="14"/>
      <c r="L143" s="14"/>
      <c r="M143" s="14"/>
      <c r="N143" s="14"/>
      <c r="O143" s="14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463" t="s">
        <v>80</v>
      </c>
      <c r="AA143" s="133" t="s">
        <v>83</v>
      </c>
      <c r="AB143" s="51"/>
      <c r="AC143" s="110" t="str">
        <f>$G$3</f>
        <v>DatLab 7</v>
      </c>
      <c r="AD143" s="51"/>
      <c r="AE143" s="51"/>
      <c r="AF143" s="96"/>
      <c r="AG143" s="51"/>
      <c r="AH143" s="59" t="s">
        <v>8</v>
      </c>
      <c r="AI143" s="59" t="s">
        <v>183</v>
      </c>
      <c r="AJ143" s="60">
        <f>$E143-($E143*AJ142/1000)/2</f>
        <v>0</v>
      </c>
      <c r="AK143" s="60">
        <f>$E143-($E143*(SUM(AJ142:AK142))/1000)/2</f>
        <v>0</v>
      </c>
      <c r="AL143" s="60">
        <f>$E143-($E143*(SUM(AJ142:AL142))/1000)/2</f>
        <v>0</v>
      </c>
      <c r="AM143" s="60">
        <f>$E143-($E143*(SUM(AJ142:AM142))/1000)/2</f>
        <v>0</v>
      </c>
      <c r="AN143" s="133"/>
      <c r="AO143" s="181"/>
      <c r="AP143" s="74"/>
      <c r="AQ143" s="142"/>
      <c r="AR143" s="142"/>
      <c r="AS143" s="135"/>
      <c r="AT143" s="135"/>
      <c r="AU143" s="135"/>
      <c r="AV143" s="135"/>
      <c r="AW143" s="127"/>
      <c r="AX143" s="127"/>
      <c r="AY143" s="133"/>
      <c r="AZ143" s="133"/>
      <c r="BA143" s="133"/>
      <c r="BB143" s="133"/>
      <c r="BC143" s="166"/>
      <c r="BD143" s="127"/>
      <c r="BE143" s="127"/>
      <c r="BF143" s="142"/>
      <c r="BG143" s="183"/>
      <c r="BH143" s="183"/>
      <c r="BI143" s="133"/>
      <c r="BJ143" s="127"/>
      <c r="BK143" s="127"/>
      <c r="BL143" s="135"/>
      <c r="BM143" s="135"/>
      <c r="BN143" s="135"/>
      <c r="BO143" s="135"/>
      <c r="BP143" s="14"/>
      <c r="BQ143" s="127"/>
      <c r="BR143" s="127"/>
      <c r="BS143" s="133"/>
      <c r="BT143" s="133"/>
      <c r="BU143" s="133"/>
      <c r="BV143" s="133"/>
      <c r="BW143" s="14"/>
      <c r="BX143" s="127"/>
      <c r="BY143" s="127"/>
      <c r="BZ143" s="133"/>
      <c r="CA143" s="133"/>
      <c r="CB143" s="133"/>
      <c r="CC143" s="133"/>
      <c r="CD143" s="13"/>
      <c r="CE143" s="127"/>
      <c r="CF143" s="127"/>
      <c r="CG143" s="135"/>
      <c r="CH143" s="135"/>
      <c r="CI143" s="135"/>
      <c r="CJ143" s="135"/>
      <c r="CK143" s="14"/>
      <c r="CL143" s="127"/>
      <c r="CM143" s="127"/>
      <c r="CN143" s="133"/>
      <c r="CO143" s="133"/>
      <c r="CP143" s="133"/>
      <c r="CQ143" s="133"/>
      <c r="CR143" s="14"/>
      <c r="CS143" s="127"/>
      <c r="CT143" s="127"/>
      <c r="CU143" s="133"/>
      <c r="CV143" s="133"/>
      <c r="CW143" s="133"/>
      <c r="CX143" s="133"/>
      <c r="CY143" s="14"/>
      <c r="CZ143" s="10" t="s">
        <v>9</v>
      </c>
    </row>
    <row r="144" spans="1:104" ht="14.25" thickTop="1" thickBot="1">
      <c r="A144" s="184"/>
      <c r="B144" s="282">
        <f>AB146</f>
        <v>0</v>
      </c>
      <c r="C144" s="283" t="s">
        <v>7</v>
      </c>
      <c r="D144" s="283" t="s">
        <v>182</v>
      </c>
      <c r="E144" s="100">
        <f>AB153</f>
        <v>0</v>
      </c>
      <c r="F144" s="284" t="s">
        <v>36</v>
      </c>
      <c r="G144" s="62">
        <f>AB154</f>
        <v>2</v>
      </c>
      <c r="H144" s="14"/>
      <c r="I144" s="14"/>
      <c r="J144" s="14"/>
      <c r="K144" s="14"/>
      <c r="L144" s="14"/>
      <c r="M144" s="14"/>
      <c r="N144" s="14"/>
      <c r="O144" s="14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241" t="s">
        <v>33</v>
      </c>
      <c r="AA144" s="211" t="s">
        <v>177</v>
      </c>
      <c r="AB144" s="242"/>
      <c r="AC144" s="242"/>
      <c r="AD144" s="242"/>
      <c r="AE144" s="242"/>
      <c r="AF144" s="243"/>
      <c r="AG144" s="117"/>
      <c r="AH144" s="117"/>
      <c r="AI144" s="117"/>
      <c r="AJ144" s="117"/>
      <c r="AK144" s="117"/>
      <c r="AL144" s="117"/>
      <c r="AM144" s="117"/>
      <c r="AP144" s="74"/>
      <c r="AS144" s="135"/>
      <c r="AT144" s="135"/>
      <c r="AU144" s="135"/>
      <c r="AV144" s="135"/>
      <c r="BC144" s="166"/>
      <c r="BD144" s="127"/>
      <c r="BE144" s="127"/>
      <c r="BF144" s="142"/>
      <c r="BG144" s="183"/>
      <c r="BH144" s="183"/>
      <c r="BI144" s="133"/>
      <c r="BJ144" s="127"/>
      <c r="BK144" s="127"/>
      <c r="BL144" s="135"/>
      <c r="BM144" s="135"/>
      <c r="BN144" s="135"/>
      <c r="BO144" s="135"/>
      <c r="BP144" s="14"/>
      <c r="BQ144" s="127"/>
      <c r="BR144" s="127"/>
      <c r="BS144" s="133"/>
      <c r="BT144" s="133"/>
      <c r="BU144" s="133"/>
      <c r="BV144" s="133"/>
      <c r="BW144" s="14"/>
      <c r="BX144" s="127"/>
      <c r="BY144" s="127"/>
      <c r="BZ144" s="133"/>
      <c r="CA144" s="133"/>
      <c r="CB144" s="133"/>
      <c r="CC144" s="133"/>
      <c r="CD144" s="13"/>
      <c r="CE144" s="127"/>
      <c r="CF144" s="127"/>
      <c r="CG144" s="135"/>
      <c r="CH144" s="135"/>
      <c r="CI144" s="135"/>
      <c r="CJ144" s="135"/>
      <c r="CK144" s="14"/>
      <c r="CL144" s="127"/>
      <c r="CM144" s="127"/>
      <c r="CN144" s="133"/>
      <c r="CO144" s="133"/>
      <c r="CP144" s="133"/>
      <c r="CQ144" s="133"/>
      <c r="CR144" s="14"/>
      <c r="CS144" s="127"/>
      <c r="CT144" s="127"/>
      <c r="CU144" s="133"/>
      <c r="CV144" s="133"/>
      <c r="CW144" s="133"/>
      <c r="CX144" s="133"/>
      <c r="CY144" s="14"/>
      <c r="CZ144" s="101" t="s">
        <v>66</v>
      </c>
    </row>
    <row r="145" spans="1:103" ht="13.5" thickBot="1">
      <c r="A145" s="83" t="s">
        <v>69</v>
      </c>
      <c r="B145" s="63"/>
      <c r="C145" s="134"/>
      <c r="D145" s="41"/>
      <c r="E145" s="41"/>
      <c r="F145" s="469" t="s">
        <v>166</v>
      </c>
      <c r="G145" s="469"/>
      <c r="H145" s="14"/>
      <c r="I145" s="14"/>
      <c r="J145" s="14"/>
      <c r="K145" s="14"/>
      <c r="L145" s="14"/>
      <c r="M145" s="14"/>
      <c r="N145" s="14"/>
      <c r="O145" s="14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16"/>
      <c r="AA145" s="269"/>
      <c r="AB145" s="244" t="s">
        <v>56</v>
      </c>
      <c r="AC145" s="245"/>
      <c r="AD145" s="246" t="s">
        <v>37</v>
      </c>
      <c r="AE145" s="247" t="s">
        <v>38</v>
      </c>
      <c r="AF145" s="248"/>
      <c r="AG145" s="102"/>
      <c r="AH145" s="15"/>
      <c r="AI145" s="15"/>
      <c r="AJ145" s="485"/>
      <c r="AK145" s="31"/>
      <c r="AL145" s="32"/>
      <c r="AM145" s="33"/>
      <c r="AN145" s="133"/>
      <c r="AO145" s="181"/>
      <c r="AP145" s="74"/>
      <c r="AS145" s="135"/>
      <c r="AT145" s="135"/>
      <c r="AU145" s="135"/>
      <c r="AV145" s="135"/>
      <c r="AW145" s="127"/>
      <c r="AX145" s="127"/>
      <c r="AY145" s="133"/>
      <c r="AZ145" s="133"/>
      <c r="BA145" s="133"/>
      <c r="BB145" s="133"/>
      <c r="BC145" s="166"/>
      <c r="BD145" s="127"/>
      <c r="BE145" s="127"/>
      <c r="BF145" s="142"/>
      <c r="BG145" s="183"/>
      <c r="BH145" s="183"/>
      <c r="BI145" s="133"/>
      <c r="BJ145" s="127"/>
      <c r="BK145" s="127"/>
      <c r="BL145" s="135"/>
      <c r="BM145" s="135"/>
      <c r="BN145" s="135"/>
      <c r="BO145" s="135"/>
      <c r="BP145" s="14"/>
      <c r="BQ145" s="127"/>
      <c r="BR145" s="127"/>
      <c r="BS145" s="133"/>
      <c r="BT145" s="133"/>
      <c r="BU145" s="133"/>
      <c r="BV145" s="133"/>
      <c r="BW145" s="14"/>
      <c r="BX145" s="127"/>
      <c r="BY145" s="127"/>
      <c r="BZ145" s="133"/>
      <c r="CA145" s="133"/>
      <c r="CB145" s="133"/>
      <c r="CC145" s="133"/>
      <c r="CD145" s="13"/>
      <c r="CE145" s="127"/>
      <c r="CF145" s="127"/>
      <c r="CG145" s="135"/>
      <c r="CH145" s="135"/>
      <c r="CI145" s="135"/>
      <c r="CJ145" s="135"/>
      <c r="CK145" s="14"/>
      <c r="CL145" s="127"/>
      <c r="CM145" s="127"/>
      <c r="CN145" s="133"/>
      <c r="CO145" s="133"/>
      <c r="CP145" s="133"/>
      <c r="CQ145" s="133"/>
      <c r="CR145" s="14"/>
      <c r="CS145" s="127"/>
      <c r="CT145" s="127"/>
      <c r="CU145" s="133"/>
      <c r="CV145" s="133"/>
      <c r="CW145" s="133"/>
      <c r="CX145" s="133"/>
      <c r="CY145" s="14"/>
    </row>
    <row r="146" spans="1:103">
      <c r="A146" s="9" t="s">
        <v>70</v>
      </c>
      <c r="B146" s="83"/>
      <c r="C146" s="13"/>
      <c r="D146" s="185"/>
      <c r="E146" s="84"/>
      <c r="F146" s="14"/>
      <c r="G146" s="14"/>
      <c r="H146" s="14"/>
      <c r="I146" s="14"/>
      <c r="J146" s="14"/>
      <c r="K146" s="14"/>
      <c r="L146" s="14"/>
      <c r="M146" s="14"/>
      <c r="N146" s="14"/>
      <c r="O146" s="14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26"/>
      <c r="AA146" s="270" t="s">
        <v>39</v>
      </c>
      <c r="AB146" s="249"/>
      <c r="AC146" s="250"/>
      <c r="AD146" s="251" t="s">
        <v>40</v>
      </c>
      <c r="AE146" s="247"/>
      <c r="AF146" s="252"/>
      <c r="AG146" s="102"/>
      <c r="AH146" s="186"/>
      <c r="AI146" s="186"/>
      <c r="AJ146" s="133"/>
      <c r="AK146" s="133"/>
      <c r="AL146" s="133"/>
      <c r="AM146" s="133"/>
      <c r="AN146" s="133"/>
      <c r="AO146" s="181"/>
      <c r="AP146" s="74"/>
      <c r="AQ146" s="64" t="s">
        <v>17</v>
      </c>
      <c r="AR146" s="187"/>
      <c r="AS146" s="135"/>
      <c r="AT146" s="135"/>
      <c r="AU146" s="135"/>
      <c r="AV146" s="135"/>
      <c r="AW146" s="127"/>
      <c r="AX146" s="127"/>
      <c r="AY146" s="133"/>
      <c r="AZ146" s="133"/>
      <c r="BA146" s="133"/>
      <c r="BB146" s="133"/>
      <c r="BC146" s="166"/>
      <c r="BD146" s="127"/>
      <c r="BE146" s="127"/>
      <c r="BF146" s="142"/>
      <c r="BG146" s="183"/>
      <c r="BH146" s="183"/>
      <c r="BI146" s="133"/>
      <c r="BJ146" s="127"/>
      <c r="BK146" s="127"/>
      <c r="BL146" s="135"/>
      <c r="BM146" s="135"/>
      <c r="BN146" s="135"/>
      <c r="BO146" s="135"/>
      <c r="BP146" s="14"/>
      <c r="BQ146" s="127"/>
      <c r="BR146" s="127"/>
      <c r="BS146" s="133"/>
      <c r="BT146" s="133"/>
      <c r="BU146" s="133"/>
      <c r="BV146" s="133"/>
      <c r="BW146" s="14"/>
      <c r="BX146" s="127"/>
      <c r="BY146" s="127"/>
      <c r="BZ146" s="133"/>
      <c r="CA146" s="133"/>
      <c r="CB146" s="133"/>
      <c r="CC146" s="133"/>
      <c r="CD146" s="13"/>
      <c r="CE146" s="127"/>
      <c r="CF146" s="127"/>
      <c r="CG146" s="135"/>
      <c r="CH146" s="135"/>
      <c r="CI146" s="135"/>
      <c r="CJ146" s="135"/>
      <c r="CK146" s="14"/>
      <c r="CL146" s="127"/>
      <c r="CM146" s="127"/>
      <c r="CN146" s="133"/>
      <c r="CO146" s="133"/>
      <c r="CP146" s="133"/>
      <c r="CQ146" s="133"/>
      <c r="CR146" s="14"/>
      <c r="CS146" s="127"/>
      <c r="CT146" s="127"/>
      <c r="CU146" s="133"/>
      <c r="CV146" s="133"/>
      <c r="CW146" s="133"/>
      <c r="CX146" s="133"/>
      <c r="CY146" s="14"/>
    </row>
    <row r="147" spans="1:103" ht="13.5" thickBot="1">
      <c r="A147" s="83"/>
      <c r="B147" s="83"/>
      <c r="C147" s="83"/>
      <c r="D147" s="85"/>
      <c r="E147" s="84"/>
      <c r="F147" s="86"/>
      <c r="G147" s="14"/>
      <c r="H147" s="14"/>
      <c r="I147" s="14"/>
      <c r="J147" s="14"/>
      <c r="K147" s="14"/>
      <c r="L147" s="14"/>
      <c r="M147" s="14"/>
      <c r="N147" s="14"/>
      <c r="O147" s="14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26"/>
      <c r="AA147" s="271" t="s">
        <v>41</v>
      </c>
      <c r="AB147" s="253"/>
      <c r="AC147" s="254"/>
      <c r="AD147" s="158" t="s">
        <v>42</v>
      </c>
      <c r="AE147" s="117"/>
      <c r="AF147" s="255"/>
      <c r="AG147" s="14"/>
      <c r="AH147" s="186"/>
      <c r="AI147" s="186"/>
      <c r="AJ147" s="188"/>
      <c r="AK147" s="188"/>
      <c r="AL147" s="188"/>
      <c r="AM147" s="188"/>
      <c r="AN147" s="133"/>
      <c r="AO147" s="181"/>
      <c r="AP147" s="74"/>
      <c r="AQ147" s="65" t="s">
        <v>43</v>
      </c>
      <c r="AR147" s="66"/>
      <c r="AS147" s="135"/>
      <c r="AT147" s="135"/>
      <c r="AU147" s="135"/>
      <c r="AV147" s="135"/>
      <c r="AW147" s="127"/>
      <c r="AX147" s="127"/>
      <c r="AY147" s="133"/>
      <c r="AZ147" s="133"/>
      <c r="BA147" s="133"/>
      <c r="BB147" s="133"/>
      <c r="BC147" s="166"/>
      <c r="BD147" s="127"/>
      <c r="BE147" s="127"/>
      <c r="BF147" s="142"/>
      <c r="BG147" s="183"/>
      <c r="BH147" s="183"/>
      <c r="BI147" s="133"/>
      <c r="BJ147" s="127"/>
      <c r="BK147" s="127"/>
      <c r="BL147" s="135"/>
      <c r="BM147" s="135"/>
      <c r="BN147" s="135"/>
      <c r="BO147" s="135"/>
      <c r="BP147" s="14"/>
      <c r="BQ147" s="127"/>
      <c r="BR147" s="127"/>
      <c r="BS147" s="133"/>
      <c r="BT147" s="133"/>
      <c r="BU147" s="133"/>
      <c r="BV147" s="133"/>
      <c r="BW147" s="14"/>
      <c r="BX147" s="127"/>
      <c r="BY147" s="127"/>
      <c r="BZ147" s="133"/>
      <c r="CA147" s="133"/>
      <c r="CB147" s="133"/>
      <c r="CC147" s="133"/>
      <c r="CD147" s="13"/>
      <c r="CE147" s="127"/>
      <c r="CF147" s="127"/>
      <c r="CG147" s="135"/>
      <c r="CH147" s="135"/>
      <c r="CI147" s="135"/>
      <c r="CJ147" s="135"/>
      <c r="CK147" s="14"/>
      <c r="CL147" s="127"/>
      <c r="CM147" s="127"/>
      <c r="CN147" s="133"/>
      <c r="CO147" s="133"/>
      <c r="CP147" s="133"/>
      <c r="CQ147" s="133"/>
      <c r="CR147" s="14"/>
      <c r="CS147" s="127"/>
      <c r="CT147" s="127"/>
      <c r="CU147" s="133"/>
      <c r="CV147" s="133"/>
      <c r="CW147" s="133"/>
      <c r="CX147" s="133"/>
      <c r="CY147" s="14"/>
    </row>
    <row r="148" spans="1:103">
      <c r="A148" s="83"/>
      <c r="B148" s="83"/>
      <c r="C148" s="83"/>
      <c r="D148" s="85"/>
      <c r="E148" s="14"/>
      <c r="F148" s="14"/>
      <c r="G148" s="14"/>
      <c r="H148" s="14"/>
      <c r="I148" s="14"/>
      <c r="J148" s="14"/>
      <c r="K148" s="14"/>
      <c r="L148" s="14"/>
      <c r="M148" s="14"/>
      <c r="N148" s="14"/>
      <c r="O148" s="14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26"/>
      <c r="AA148" s="271" t="s">
        <v>120</v>
      </c>
      <c r="AB148" s="253"/>
      <c r="AC148" s="254"/>
      <c r="AD148" s="158" t="s">
        <v>44</v>
      </c>
      <c r="AE148" s="117"/>
      <c r="AF148" s="255"/>
      <c r="AG148" s="14"/>
      <c r="AH148" s="186"/>
      <c r="AI148" s="188"/>
      <c r="AJ148" s="188"/>
      <c r="AK148" s="188"/>
      <c r="AL148" s="188"/>
      <c r="AM148" s="188"/>
      <c r="AP148" s="74"/>
      <c r="AQ148" s="67" t="s">
        <v>188</v>
      </c>
      <c r="AR148" s="68" t="s">
        <v>189</v>
      </c>
      <c r="AS148" s="135"/>
      <c r="AT148" s="135"/>
      <c r="AU148" s="135"/>
      <c r="AV148" s="135"/>
      <c r="AW148" s="127"/>
      <c r="AX148" s="127"/>
      <c r="AY148" s="133"/>
      <c r="AZ148" s="133"/>
      <c r="BA148" s="133"/>
      <c r="BB148" s="133"/>
      <c r="BC148" s="166"/>
      <c r="BD148" s="127"/>
      <c r="BE148" s="127"/>
      <c r="BF148" s="142"/>
      <c r="BG148" s="183"/>
      <c r="BH148" s="183"/>
      <c r="BI148" s="133"/>
      <c r="BJ148" s="127"/>
      <c r="BK148" s="127"/>
      <c r="BL148" s="135"/>
      <c r="BM148" s="135"/>
      <c r="BN148" s="135"/>
      <c r="BO148" s="135"/>
      <c r="BP148" s="14"/>
      <c r="BQ148" s="127"/>
      <c r="BR148" s="127"/>
      <c r="BS148" s="133"/>
      <c r="BT148" s="133"/>
      <c r="BU148" s="133"/>
      <c r="BV148" s="133"/>
      <c r="BW148" s="14"/>
      <c r="BX148" s="127"/>
      <c r="BY148" s="127"/>
      <c r="BZ148" s="133"/>
      <c r="CA148" s="133"/>
      <c r="CB148" s="133"/>
      <c r="CC148" s="133"/>
      <c r="CD148" s="13"/>
      <c r="CE148" s="127"/>
      <c r="CF148" s="127"/>
      <c r="CG148" s="135"/>
      <c r="CH148" s="135"/>
      <c r="CI148" s="135"/>
      <c r="CJ148" s="135"/>
      <c r="CK148" s="14"/>
      <c r="CL148" s="127"/>
      <c r="CM148" s="127"/>
      <c r="CN148" s="133"/>
      <c r="CO148" s="133"/>
      <c r="CP148" s="133"/>
      <c r="CQ148" s="133"/>
      <c r="CR148" s="14"/>
      <c r="CS148" s="127"/>
      <c r="CT148" s="127"/>
      <c r="CU148" s="133"/>
      <c r="CV148" s="133"/>
      <c r="CW148" s="133"/>
      <c r="CX148" s="133"/>
      <c r="CY148" s="14"/>
    </row>
    <row r="149" spans="1:103" ht="13.5" thickBot="1">
      <c r="A149" s="83"/>
      <c r="B149" s="83"/>
      <c r="C149" s="83"/>
      <c r="D149" s="83"/>
      <c r="E149" s="14"/>
      <c r="F149" s="14"/>
      <c r="G149" s="14"/>
      <c r="H149" s="14"/>
      <c r="I149" s="14"/>
      <c r="J149" s="14"/>
      <c r="K149" s="14"/>
      <c r="L149" s="14"/>
      <c r="M149" s="14"/>
      <c r="N149" s="14"/>
      <c r="O149" s="14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26"/>
      <c r="AA149" s="271" t="s">
        <v>28</v>
      </c>
      <c r="AB149" s="197"/>
      <c r="AC149" s="254"/>
      <c r="AD149" s="158" t="s">
        <v>45</v>
      </c>
      <c r="AE149" s="117"/>
      <c r="AF149" s="255"/>
      <c r="AG149" s="177"/>
      <c r="AH149" s="189"/>
      <c r="AI149" s="190"/>
      <c r="AJ149" s="189"/>
      <c r="AK149" s="189"/>
      <c r="AL149" s="189"/>
      <c r="AM149" s="189"/>
      <c r="AP149" s="74"/>
      <c r="AQ149" s="69" t="str">
        <f>BN151</f>
        <v/>
      </c>
      <c r="AR149" s="70" t="str">
        <f>BO151</f>
        <v/>
      </c>
      <c r="AS149" s="135"/>
      <c r="AT149" s="135"/>
      <c r="AU149" s="135"/>
      <c r="AV149" s="135"/>
      <c r="AW149" s="127"/>
      <c r="AX149" s="127"/>
      <c r="AY149" s="133"/>
      <c r="AZ149" s="133"/>
      <c r="BA149" s="133"/>
      <c r="BB149" s="133"/>
      <c r="BC149" s="166"/>
      <c r="BD149" s="127"/>
      <c r="BE149" s="127"/>
      <c r="BF149" s="142"/>
      <c r="BG149" s="183"/>
      <c r="BH149" s="183"/>
      <c r="BI149" s="133"/>
      <c r="BJ149" s="127"/>
      <c r="BK149" s="127"/>
      <c r="BL149" s="135"/>
      <c r="BM149" s="135"/>
      <c r="BN149" s="135"/>
      <c r="BO149" s="135"/>
      <c r="BP149" s="14"/>
      <c r="BQ149" s="127"/>
      <c r="BR149" s="127"/>
      <c r="BS149" s="133"/>
      <c r="BT149" s="133"/>
      <c r="BU149" s="133"/>
      <c r="BV149" s="133"/>
      <c r="BW149" s="14"/>
      <c r="BX149" s="127"/>
      <c r="BY149" s="127"/>
      <c r="BZ149" s="133"/>
      <c r="CA149" s="133"/>
      <c r="CB149" s="133"/>
      <c r="CC149" s="133"/>
      <c r="CD149" s="13"/>
      <c r="CE149" s="127"/>
      <c r="CF149" s="127"/>
      <c r="CG149" s="135"/>
      <c r="CH149" s="135"/>
      <c r="CI149" s="135"/>
      <c r="CJ149" s="135"/>
      <c r="CK149" s="14"/>
      <c r="CL149" s="127"/>
      <c r="CM149" s="127"/>
      <c r="CN149" s="133"/>
      <c r="CO149" s="133"/>
      <c r="CP149" s="133"/>
      <c r="CQ149" s="133"/>
      <c r="CR149" s="14"/>
      <c r="CS149" s="127"/>
      <c r="CT149" s="127"/>
      <c r="CU149" s="133"/>
      <c r="CV149" s="133"/>
      <c r="CW149" s="133"/>
      <c r="CX149" s="133"/>
      <c r="CY149" s="14"/>
    </row>
    <row r="150" spans="1:103">
      <c r="A150" s="83"/>
      <c r="B150" s="87"/>
      <c r="C150" s="87"/>
      <c r="D150" s="87"/>
      <c r="E150" s="145"/>
      <c r="F150" s="145"/>
      <c r="G150" s="87"/>
      <c r="H150" s="145"/>
      <c r="I150" s="145"/>
      <c r="J150" s="145"/>
      <c r="K150" s="145"/>
      <c r="L150" s="145"/>
      <c r="M150" s="145"/>
      <c r="N150" s="145"/>
      <c r="O150" s="145"/>
      <c r="P150" s="145"/>
      <c r="Q150" s="145"/>
      <c r="R150" s="145"/>
      <c r="S150" s="145"/>
      <c r="T150" s="145"/>
      <c r="U150" s="145"/>
      <c r="V150" s="145"/>
      <c r="W150" s="145"/>
      <c r="X150" s="145"/>
      <c r="Y150" s="145"/>
      <c r="Z150" s="146"/>
      <c r="AA150" s="271" t="s">
        <v>46</v>
      </c>
      <c r="AB150" s="256"/>
      <c r="AC150" s="254"/>
      <c r="AD150" s="158" t="s">
        <v>47</v>
      </c>
      <c r="AE150" s="117"/>
      <c r="AF150" s="255"/>
      <c r="AG150" s="103"/>
      <c r="AH150" s="104"/>
      <c r="AI150" s="16"/>
      <c r="AJ150" s="71"/>
      <c r="AK150" s="71"/>
      <c r="AL150" s="71"/>
      <c r="AM150" s="71"/>
      <c r="AP150" s="454"/>
      <c r="AQ150" s="113" t="s">
        <v>14</v>
      </c>
      <c r="AR150" s="113" t="s">
        <v>13</v>
      </c>
      <c r="AS150" s="485" t="str">
        <f>AS$1</f>
        <v>R</v>
      </c>
      <c r="AT150" s="31" t="str">
        <f t="shared" ref="AT150:AV150" si="140">AT$1</f>
        <v>1Omy</v>
      </c>
      <c r="AU150" s="32" t="str">
        <f t="shared" si="140"/>
        <v>2U</v>
      </c>
      <c r="AV150" s="33" t="str">
        <f t="shared" si="140"/>
        <v>3Ama</v>
      </c>
      <c r="AW150" s="113" t="str">
        <f>AQ150</f>
        <v>Quantity</v>
      </c>
      <c r="AX150" s="113" t="str">
        <f>AR150</f>
        <v>Units</v>
      </c>
      <c r="AY150" s="485">
        <f>AJ145</f>
        <v>0</v>
      </c>
      <c r="AZ150" s="31">
        <f>AK145</f>
        <v>0</v>
      </c>
      <c r="BA150" s="32">
        <f>AL145</f>
        <v>0</v>
      </c>
      <c r="BB150" s="33">
        <f>AM145</f>
        <v>0</v>
      </c>
      <c r="BC150" s="166"/>
      <c r="BD150" s="34" t="s">
        <v>27</v>
      </c>
      <c r="BE150" s="34" t="s">
        <v>28</v>
      </c>
      <c r="BF150" s="35" t="s">
        <v>120</v>
      </c>
      <c r="BG150" s="72" t="s">
        <v>26</v>
      </c>
      <c r="BH150" s="72"/>
      <c r="BI150" s="36" t="s">
        <v>7</v>
      </c>
      <c r="BJ150" s="113" t="str">
        <f>$AQ150</f>
        <v>Quantity</v>
      </c>
      <c r="BK150" s="113" t="str">
        <f>$AR150</f>
        <v>Units</v>
      </c>
      <c r="BL150" s="485" t="str">
        <f>BL$1</f>
        <v>R</v>
      </c>
      <c r="BM150" s="31" t="str">
        <f t="shared" ref="BM150:BO150" si="141">BM$1</f>
        <v>1Omy</v>
      </c>
      <c r="BN150" s="32" t="str">
        <f t="shared" si="141"/>
        <v>2U</v>
      </c>
      <c r="BO150" s="33" t="str">
        <f t="shared" si="141"/>
        <v>3Ama</v>
      </c>
      <c r="BP150" s="191"/>
      <c r="BQ150" s="113" t="str">
        <f>$AQ150</f>
        <v>Quantity</v>
      </c>
      <c r="BR150" s="113" t="str">
        <f>$AR150</f>
        <v>Units</v>
      </c>
      <c r="BS150" s="485" t="str">
        <f>BS$1</f>
        <v>R</v>
      </c>
      <c r="BT150" s="31" t="str">
        <f t="shared" ref="BT150:BV150" si="142">BT$1</f>
        <v>1Omy</v>
      </c>
      <c r="BU150" s="32" t="str">
        <f t="shared" si="142"/>
        <v>2U</v>
      </c>
      <c r="BV150" s="33" t="str">
        <f t="shared" si="142"/>
        <v>3Ama</v>
      </c>
      <c r="BW150" s="191"/>
      <c r="BX150" s="113" t="str">
        <f>$AQ150</f>
        <v>Quantity</v>
      </c>
      <c r="BY150" s="113" t="str">
        <f>$AR150</f>
        <v>Units</v>
      </c>
      <c r="BZ150" s="485" t="str">
        <f>BZ$1</f>
        <v>1-R/U</v>
      </c>
      <c r="CA150" s="31" t="str">
        <f t="shared" ref="CA150:CC150" si="143">CA$1</f>
        <v>1-Omy/R</v>
      </c>
      <c r="CB150" s="32" t="str">
        <f t="shared" si="143"/>
        <v>1-Omy/U</v>
      </c>
      <c r="CC150" s="33" t="str">
        <f t="shared" si="143"/>
        <v>1-ROX/U</v>
      </c>
      <c r="CD150" s="191"/>
      <c r="CE150" s="113" t="str">
        <f>$AQ150</f>
        <v>Quantity</v>
      </c>
      <c r="CF150" s="113" t="str">
        <f>$AR150</f>
        <v>Units</v>
      </c>
      <c r="CG150" s="485" t="str">
        <f>CG$1</f>
        <v>R</v>
      </c>
      <c r="CH150" s="31" t="str">
        <f t="shared" ref="CH150:CJ150" si="144">CH$1</f>
        <v>1Omy</v>
      </c>
      <c r="CI150" s="32" t="str">
        <f t="shared" si="144"/>
        <v>2U</v>
      </c>
      <c r="CJ150" s="33" t="str">
        <f t="shared" si="144"/>
        <v>3Ama</v>
      </c>
      <c r="CK150" s="191"/>
      <c r="CL150" s="113" t="str">
        <f>$AQ150</f>
        <v>Quantity</v>
      </c>
      <c r="CM150" s="113" t="str">
        <f>$AR150</f>
        <v>Units</v>
      </c>
      <c r="CN150" s="485" t="str">
        <f>CN$1</f>
        <v>R</v>
      </c>
      <c r="CO150" s="31" t="str">
        <f t="shared" ref="CO150:CQ150" si="145">CO$1</f>
        <v>1Omy</v>
      </c>
      <c r="CP150" s="32" t="str">
        <f t="shared" si="145"/>
        <v>2U</v>
      </c>
      <c r="CQ150" s="33" t="str">
        <f t="shared" si="145"/>
        <v>3Ama</v>
      </c>
      <c r="CR150" s="191"/>
      <c r="CS150" s="113" t="str">
        <f>$AQ150</f>
        <v>Quantity</v>
      </c>
      <c r="CT150" s="113" t="str">
        <f>$AR150</f>
        <v>Units</v>
      </c>
      <c r="CU150" s="485" t="str">
        <f>CU$1</f>
        <v>1-R/U</v>
      </c>
      <c r="CV150" s="31" t="str">
        <f t="shared" ref="CV150:CX150" si="146">CV$1</f>
        <v>1-Omy/R</v>
      </c>
      <c r="CW150" s="32" t="str">
        <f t="shared" si="146"/>
        <v>1-Omy/U</v>
      </c>
      <c r="CX150" s="33" t="str">
        <f t="shared" si="146"/>
        <v>1-ROX/U</v>
      </c>
      <c r="CY150" s="14"/>
    </row>
    <row r="151" spans="1:103">
      <c r="A151" s="83"/>
      <c r="B151" s="83"/>
      <c r="C151" s="83"/>
      <c r="D151" s="83"/>
      <c r="E151" s="14"/>
      <c r="F151" s="14"/>
      <c r="G151" s="83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16"/>
      <c r="AA151" s="271" t="s">
        <v>48</v>
      </c>
      <c r="AB151" s="257"/>
      <c r="AC151" s="254"/>
      <c r="AD151" s="158" t="s">
        <v>49</v>
      </c>
      <c r="AE151" s="117"/>
      <c r="AF151" s="255"/>
      <c r="AG151" s="105"/>
      <c r="AH151" s="106"/>
      <c r="AI151" s="17"/>
      <c r="AJ151" s="8"/>
      <c r="AK151" s="8"/>
      <c r="AL151" s="8"/>
      <c r="AM151" s="8"/>
      <c r="AP151" s="455" t="str">
        <f>E142</f>
        <v/>
      </c>
      <c r="AQ151" s="488" t="s">
        <v>5</v>
      </c>
      <c r="AR151" s="488" t="s">
        <v>4</v>
      </c>
      <c r="AS151" s="21" t="str">
        <f>IF(ISNUMBER(AJ151),AJ151-($G143*AJ150+$G142),"")</f>
        <v/>
      </c>
      <c r="AT151" s="21" t="str">
        <f>IF(ISNUMBER(AK151),AK151-($G143*AK150+$G142),"")</f>
        <v/>
      </c>
      <c r="AU151" s="21" t="str">
        <f>IF(ISNUMBER(AL151),AL151-($G143*AL150+$G142),"")</f>
        <v/>
      </c>
      <c r="AV151" s="21" t="str">
        <f>IF(ISNUMBER(AM151),AM151-($G143*AM150+$G142),"")</f>
        <v/>
      </c>
      <c r="AW151" s="107">
        <f>$AH150</f>
        <v>0</v>
      </c>
      <c r="AX151" s="107">
        <f>$AI150</f>
        <v>0</v>
      </c>
      <c r="AY151" s="73" t="str">
        <f>IF(ISNUMBER(AJ150),AJ150,"")</f>
        <v/>
      </c>
      <c r="AZ151" s="73" t="str">
        <f>IF(ISNUMBER(AK150),AK150,"")</f>
        <v/>
      </c>
      <c r="BA151" s="73" t="str">
        <f t="shared" ref="BA151:BB151" si="147">IF(ISNUMBER(AL150),AL150,"")</f>
        <v/>
      </c>
      <c r="BB151" s="73" t="str">
        <f t="shared" si="147"/>
        <v/>
      </c>
      <c r="BC151" s="166"/>
      <c r="BD151" s="176" t="str">
        <f>$AA144</f>
        <v>•</v>
      </c>
      <c r="BE151" s="193">
        <f>$D142</f>
        <v>0</v>
      </c>
      <c r="BF151" s="124">
        <f>$B143</f>
        <v>0</v>
      </c>
      <c r="BG151" s="194" t="str">
        <f>$E142</f>
        <v/>
      </c>
      <c r="BH151" s="195"/>
      <c r="BI151" s="196" t="str">
        <f>IF(ISNUMBER($AB153),$AB153,"")</f>
        <v/>
      </c>
      <c r="BJ151" s="489" t="str">
        <f>AH2</f>
        <v>O2 flow per cells</v>
      </c>
      <c r="BK151" s="489" t="str">
        <f>AI2</f>
        <v>pmol/(s*Mill)</v>
      </c>
      <c r="BL151" s="7" t="str">
        <f>IF(ISNUMBER(AS151),AS151/AJ143,"")</f>
        <v/>
      </c>
      <c r="BM151" s="7" t="str">
        <f>IF(ISNUMBER(AT151),AT151/AK143,"")</f>
        <v/>
      </c>
      <c r="BN151" s="7" t="str">
        <f>IF(ISNUMBER(AU151),AU151/AL143,"")</f>
        <v/>
      </c>
      <c r="BO151" s="7" t="str">
        <f>IF(ISNUMBER(AV151),AV151/AM143,"")</f>
        <v/>
      </c>
      <c r="BP151" s="194" t="str">
        <f>$E142</f>
        <v/>
      </c>
      <c r="BQ151" s="6" t="s">
        <v>19</v>
      </c>
      <c r="BR151" s="6" t="s">
        <v>20</v>
      </c>
      <c r="BS151" s="5" t="str">
        <f>IF(ISNUMBER(BL151),BL151/$AQ149,"")</f>
        <v/>
      </c>
      <c r="BT151" s="5" t="str">
        <f>IF(ISNUMBER(BM151),BM151/$AQ149,"")</f>
        <v/>
      </c>
      <c r="BU151" s="5" t="str">
        <f>IF(ISNUMBER(BN151),BN151/$AQ149,"")</f>
        <v/>
      </c>
      <c r="BV151" s="5" t="str">
        <f>IF(ISNUMBER(BO151),BO151/$AQ149,"")</f>
        <v/>
      </c>
      <c r="BW151" s="194" t="str">
        <f>$E142</f>
        <v/>
      </c>
      <c r="BX151" s="6" t="s">
        <v>18</v>
      </c>
      <c r="BY151" s="6" t="s">
        <v>21</v>
      </c>
      <c r="BZ151" s="5" t="str">
        <f>IF(ISNUMBER(BN151),1-BL151/BN151,"")</f>
        <v/>
      </c>
      <c r="CA151" s="5" t="str">
        <f>IF(ISNUMBER(BM151),1-BM151/BL151,"")</f>
        <v/>
      </c>
      <c r="CB151" s="5" t="str">
        <f>IF(ISNUMBER(BM151),1-BM151/BN151,"")</f>
        <v/>
      </c>
      <c r="CC151" s="5" t="str">
        <f>IF(ISNUMBER(BN151),1-BO151/BN151,"")</f>
        <v/>
      </c>
      <c r="CD151" s="194" t="str">
        <f>$E142</f>
        <v/>
      </c>
      <c r="CE151" s="489" t="str">
        <f>AH3</f>
        <v>O2 flow per cells (mt: ROX-corr.)</v>
      </c>
      <c r="CF151" s="489" t="str">
        <f>AI2</f>
        <v>pmol/(s*Mill)</v>
      </c>
      <c r="CG151" s="7" t="str">
        <f>IF(ISNUMBER(BL151),BL151-$AR149,"")</f>
        <v/>
      </c>
      <c r="CH151" s="7" t="str">
        <f t="shared" ref="CH151:CJ151" si="148">IF(ISNUMBER(BM151),BM151-$AR149,"")</f>
        <v/>
      </c>
      <c r="CI151" s="7" t="str">
        <f t="shared" si="148"/>
        <v/>
      </c>
      <c r="CJ151" s="7" t="str">
        <f t="shared" si="148"/>
        <v/>
      </c>
      <c r="CK151" s="194" t="str">
        <f>$E142</f>
        <v/>
      </c>
      <c r="CL151" s="6" t="s">
        <v>3</v>
      </c>
      <c r="CM151" s="6" t="s">
        <v>1</v>
      </c>
      <c r="CN151" s="5" t="str">
        <f>IF(ISNUMBER(CG151),CG151/($AQ149-$AR149),"")</f>
        <v/>
      </c>
      <c r="CO151" s="5" t="str">
        <f t="shared" ref="CO151:CQ151" si="149">IF(ISNUMBER(CH151),CH151/($AQ149-$AR149),"")</f>
        <v/>
      </c>
      <c r="CP151" s="5" t="str">
        <f t="shared" si="149"/>
        <v/>
      </c>
      <c r="CQ151" s="5" t="str">
        <f t="shared" si="149"/>
        <v/>
      </c>
      <c r="CR151" s="194" t="str">
        <f>$E142</f>
        <v/>
      </c>
      <c r="CS151" s="6" t="s">
        <v>2</v>
      </c>
      <c r="CT151" s="6" t="s">
        <v>1</v>
      </c>
      <c r="CU151" s="5" t="str">
        <f>IF(ISNUMBER(CI151),1-CG151/CI151,"")</f>
        <v/>
      </c>
      <c r="CV151" s="5" t="str">
        <f>IF(ISNUMBER(CH151),1-CH151/CG151,"")</f>
        <v/>
      </c>
      <c r="CW151" s="5" t="str">
        <f>IF(ISNUMBER(CH151),1-CH151/CI151,"")</f>
        <v/>
      </c>
      <c r="CX151" s="5" t="str">
        <f>IF(ISNUMBER(CI151),1-CJ151/CI151,"")</f>
        <v/>
      </c>
      <c r="CY151" s="14"/>
    </row>
    <row r="152" spans="1:103">
      <c r="A152" s="83"/>
      <c r="B152" s="83"/>
      <c r="C152" s="83"/>
      <c r="D152" s="83"/>
      <c r="E152" s="83"/>
      <c r="F152" s="83"/>
      <c r="G152" s="83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  <c r="V152" s="19"/>
      <c r="W152" s="19"/>
      <c r="X152" s="19"/>
      <c r="Y152" s="19"/>
      <c r="Z152" s="126"/>
      <c r="AA152" s="272" t="s">
        <v>50</v>
      </c>
      <c r="AB152" s="258"/>
      <c r="AC152" s="259"/>
      <c r="AD152" s="158" t="s">
        <v>178</v>
      </c>
      <c r="AE152" s="256"/>
      <c r="AF152" s="255"/>
      <c r="AG152" s="274"/>
      <c r="AH152" s="275"/>
      <c r="AI152" s="275"/>
      <c r="AJ152" s="276"/>
      <c r="AK152" s="276"/>
      <c r="AL152" s="276"/>
      <c r="AM152" s="276"/>
      <c r="AN152" s="2"/>
      <c r="AO152" s="11"/>
      <c r="AP152" s="74"/>
      <c r="AQ152" s="75"/>
      <c r="AR152" s="75"/>
      <c r="AS152" s="3"/>
      <c r="AT152" s="3"/>
      <c r="AU152" s="3"/>
      <c r="AV152" s="3"/>
      <c r="AW152" s="4"/>
      <c r="AX152" s="4"/>
      <c r="AY152" s="2"/>
      <c r="AZ152" s="2"/>
      <c r="BA152" s="2"/>
      <c r="BB152" s="2"/>
      <c r="BC152" s="76"/>
      <c r="BD152" s="4"/>
      <c r="BE152" s="4"/>
      <c r="BF152" s="75"/>
      <c r="BG152" s="77"/>
      <c r="BH152" s="77"/>
      <c r="BI152" s="2"/>
      <c r="BJ152" s="4"/>
      <c r="BK152" s="4"/>
      <c r="BL152" s="3"/>
      <c r="BM152" s="3"/>
      <c r="BN152" s="3"/>
      <c r="BO152" s="3"/>
      <c r="BP152" s="14"/>
      <c r="BQ152" s="4"/>
      <c r="BR152" s="4"/>
      <c r="BS152" s="2"/>
      <c r="BT152" s="2"/>
      <c r="BU152" s="2"/>
      <c r="BV152" s="2"/>
      <c r="BW152" s="14"/>
      <c r="BX152" s="4"/>
      <c r="BY152" s="4"/>
      <c r="BZ152" s="2"/>
      <c r="CA152" s="2"/>
      <c r="CB152" s="2"/>
      <c r="CC152" s="2"/>
      <c r="CD152" s="13"/>
      <c r="CE152" s="4"/>
      <c r="CF152" s="4"/>
      <c r="CG152" s="3"/>
      <c r="CH152" s="3"/>
      <c r="CI152" s="3"/>
      <c r="CJ152" s="3"/>
      <c r="CK152" s="14"/>
      <c r="CL152" s="4"/>
      <c r="CM152" s="4"/>
      <c r="CN152" s="2"/>
      <c r="CO152" s="2"/>
      <c r="CP152" s="2"/>
      <c r="CQ152" s="2"/>
      <c r="CR152" s="14"/>
      <c r="CS152" s="4"/>
      <c r="CT152" s="4"/>
      <c r="CU152" s="2"/>
      <c r="CV152" s="2"/>
      <c r="CW152" s="2"/>
      <c r="CX152" s="2"/>
      <c r="CY152" s="14"/>
    </row>
    <row r="153" spans="1:103">
      <c r="A153" s="83"/>
      <c r="B153" s="83"/>
      <c r="C153" s="83"/>
      <c r="D153" s="83"/>
      <c r="E153" s="83"/>
      <c r="F153" s="83"/>
      <c r="G153" s="83"/>
      <c r="H153" s="14"/>
      <c r="I153" s="14"/>
      <c r="J153" s="14"/>
      <c r="K153" s="14"/>
      <c r="L153" s="14"/>
      <c r="M153" s="14"/>
      <c r="N153" s="14"/>
      <c r="O153" s="14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26"/>
      <c r="AA153" s="271" t="s">
        <v>51</v>
      </c>
      <c r="AB153" s="260"/>
      <c r="AC153" s="261"/>
      <c r="AD153" s="262" t="s">
        <v>52</v>
      </c>
      <c r="AE153" s="263">
        <v>-2</v>
      </c>
      <c r="AF153" s="255"/>
      <c r="AG153" s="274"/>
      <c r="AH153" s="274"/>
      <c r="AI153" s="274"/>
      <c r="AJ153" s="145"/>
      <c r="AK153" s="145"/>
      <c r="AL153" s="145"/>
      <c r="AM153" s="145"/>
      <c r="AN153" s="133"/>
      <c r="AO153" s="181"/>
      <c r="AP153" s="74"/>
      <c r="AQ153" s="142"/>
      <c r="AR153" s="142"/>
      <c r="AS153" s="135"/>
      <c r="AT153" s="135"/>
      <c r="AU153" s="135"/>
      <c r="AV153" s="135"/>
      <c r="AW153" s="127"/>
      <c r="AX153" s="127"/>
      <c r="AY153" s="133"/>
      <c r="AZ153" s="133"/>
      <c r="BA153" s="133"/>
      <c r="BB153" s="133"/>
      <c r="BC153" s="166"/>
      <c r="BD153" s="127"/>
      <c r="BE153" s="127"/>
      <c r="BF153" s="142"/>
      <c r="BG153" s="183"/>
      <c r="BH153" s="183"/>
      <c r="BI153" s="133"/>
      <c r="BJ153" s="127"/>
      <c r="BK153" s="127"/>
      <c r="BL153" s="135"/>
      <c r="BM153" s="135"/>
      <c r="BN153" s="135"/>
      <c r="BO153" s="135"/>
      <c r="BP153" s="14"/>
      <c r="BQ153" s="127"/>
      <c r="BR153" s="127"/>
      <c r="BS153" s="133"/>
      <c r="BT153" s="133"/>
      <c r="BU153" s="133"/>
      <c r="BV153" s="133"/>
      <c r="BW153" s="14"/>
      <c r="BX153" s="127"/>
      <c r="BY153" s="127"/>
      <c r="BZ153" s="133"/>
      <c r="CA153" s="133"/>
      <c r="CB153" s="133"/>
      <c r="CC153" s="133"/>
      <c r="CD153" s="13"/>
      <c r="CE153" s="127"/>
      <c r="CF153" s="127"/>
      <c r="CG153" s="135"/>
      <c r="CH153" s="135"/>
      <c r="CI153" s="135"/>
      <c r="CJ153" s="135"/>
      <c r="CK153" s="14"/>
      <c r="CL153" s="127"/>
      <c r="CM153" s="127"/>
      <c r="CN153" s="133"/>
      <c r="CO153" s="133"/>
      <c r="CP153" s="133"/>
      <c r="CQ153" s="133"/>
      <c r="CR153" s="14"/>
      <c r="CS153" s="127"/>
      <c r="CT153" s="127"/>
      <c r="CU153" s="133"/>
      <c r="CV153" s="133"/>
      <c r="CW153" s="133"/>
      <c r="CX153" s="133"/>
      <c r="CY153" s="14"/>
    </row>
    <row r="154" spans="1:103" ht="13.5" thickBot="1">
      <c r="A154" s="83"/>
      <c r="B154" s="83"/>
      <c r="C154" s="83"/>
      <c r="D154" s="83"/>
      <c r="E154" s="83"/>
      <c r="F154" s="83"/>
      <c r="G154" s="83"/>
      <c r="H154" s="14"/>
      <c r="I154" s="14"/>
      <c r="J154" s="14"/>
      <c r="K154" s="14"/>
      <c r="L154" s="14"/>
      <c r="M154" s="14"/>
      <c r="N154" s="14"/>
      <c r="O154" s="14"/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26"/>
      <c r="AA154" s="273" t="s">
        <v>53</v>
      </c>
      <c r="AB154" s="264">
        <v>2</v>
      </c>
      <c r="AC154" s="265" t="s">
        <v>54</v>
      </c>
      <c r="AD154" s="266" t="s">
        <v>55</v>
      </c>
      <c r="AE154" s="267">
        <v>2.5000000000000001E-2</v>
      </c>
      <c r="AF154" s="268"/>
      <c r="AG154" s="274"/>
      <c r="AH154" s="274"/>
      <c r="AI154" s="274"/>
      <c r="AJ154" s="145"/>
      <c r="AK154" s="145"/>
      <c r="AL154" s="145"/>
      <c r="AM154" s="145"/>
      <c r="AN154" s="133"/>
      <c r="AO154" s="181"/>
      <c r="AP154" s="74"/>
      <c r="AQ154" s="142"/>
      <c r="AR154" s="142"/>
      <c r="AS154" s="135"/>
      <c r="AT154" s="135"/>
      <c r="AU154" s="135"/>
      <c r="AV154" s="135"/>
      <c r="AW154" s="127"/>
      <c r="AX154" s="127"/>
      <c r="AY154" s="133"/>
      <c r="AZ154" s="133"/>
      <c r="BA154" s="133"/>
      <c r="BB154" s="133"/>
      <c r="BC154" s="166"/>
      <c r="BD154" s="127"/>
      <c r="BE154" s="127"/>
      <c r="BF154" s="142"/>
      <c r="BG154" s="183"/>
      <c r="BH154" s="183"/>
      <c r="BI154" s="133"/>
      <c r="BJ154" s="127"/>
      <c r="BK154" s="127"/>
      <c r="BL154" s="135"/>
      <c r="BM154" s="135"/>
      <c r="BN154" s="135"/>
      <c r="BO154" s="135"/>
      <c r="BP154" s="14"/>
      <c r="BQ154" s="127"/>
      <c r="BR154" s="127"/>
      <c r="BS154" s="133"/>
      <c r="BT154" s="133"/>
      <c r="BU154" s="133"/>
      <c r="BV154" s="133"/>
      <c r="BW154" s="14"/>
      <c r="BX154" s="127"/>
      <c r="BY154" s="127"/>
      <c r="BZ154" s="133"/>
      <c r="CA154" s="133"/>
      <c r="CB154" s="133"/>
      <c r="CC154" s="133"/>
      <c r="CD154" s="13"/>
      <c r="CE154" s="127"/>
      <c r="CF154" s="127"/>
      <c r="CG154" s="135"/>
      <c r="CH154" s="135"/>
      <c r="CI154" s="135"/>
      <c r="CJ154" s="135"/>
      <c r="CK154" s="14"/>
      <c r="CL154" s="127"/>
      <c r="CM154" s="127"/>
      <c r="CN154" s="133"/>
      <c r="CO154" s="133"/>
      <c r="CP154" s="133"/>
      <c r="CQ154" s="133"/>
      <c r="CR154" s="14"/>
      <c r="CS154" s="127"/>
      <c r="CT154" s="127"/>
      <c r="CU154" s="133"/>
      <c r="CV154" s="133"/>
      <c r="CW154" s="133"/>
      <c r="CX154" s="133"/>
      <c r="CY154" s="14"/>
    </row>
    <row r="155" spans="1:103">
      <c r="A155" s="83"/>
      <c r="B155" s="83"/>
      <c r="C155" s="83"/>
      <c r="D155" s="83"/>
      <c r="E155" s="83"/>
      <c r="F155" s="83"/>
      <c r="G155" s="83"/>
      <c r="H155" s="14"/>
      <c r="I155" s="14"/>
      <c r="J155" s="14"/>
      <c r="K155" s="14"/>
      <c r="L155" s="14"/>
      <c r="M155" s="14"/>
      <c r="N155" s="14"/>
      <c r="O155" s="14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26"/>
      <c r="AH155" s="127"/>
      <c r="AI155" s="127"/>
      <c r="AJ155" s="135"/>
      <c r="AK155" s="135"/>
      <c r="AL155" s="135"/>
      <c r="AM155" s="135"/>
      <c r="AN155" s="133"/>
      <c r="AO155" s="181"/>
      <c r="AP155" s="74"/>
      <c r="AQ155" s="142"/>
      <c r="AR155" s="142"/>
      <c r="AS155" s="135"/>
      <c r="AT155" s="135"/>
      <c r="AU155" s="135"/>
      <c r="AV155" s="135"/>
      <c r="AW155" s="127"/>
      <c r="AX155" s="127"/>
      <c r="AY155" s="133"/>
      <c r="AZ155" s="133"/>
      <c r="BA155" s="133"/>
      <c r="BB155" s="133"/>
      <c r="BC155" s="166"/>
      <c r="BD155" s="127"/>
      <c r="BE155" s="127"/>
      <c r="BF155" s="142"/>
      <c r="BG155" s="183"/>
      <c r="BH155" s="183"/>
      <c r="BI155" s="133"/>
      <c r="BJ155" s="127"/>
      <c r="BK155" s="127"/>
      <c r="BL155" s="135"/>
      <c r="BM155" s="135"/>
      <c r="BN155" s="135"/>
      <c r="BO155" s="135"/>
      <c r="BP155" s="14"/>
      <c r="BQ155" s="127"/>
      <c r="BR155" s="127"/>
      <c r="BS155" s="127"/>
      <c r="BT155" s="127"/>
      <c r="BU155" s="127"/>
      <c r="BV155" s="133"/>
      <c r="BW155" s="14"/>
      <c r="BX155" s="127"/>
      <c r="BY155" s="127"/>
      <c r="BZ155" s="133"/>
      <c r="CA155" s="133"/>
      <c r="CB155" s="133"/>
      <c r="CC155" s="133"/>
      <c r="CD155" s="13"/>
      <c r="CE155" s="127"/>
      <c r="CF155" s="127"/>
      <c r="CG155" s="135"/>
      <c r="CH155" s="135"/>
      <c r="CI155" s="135"/>
      <c r="CJ155" s="135"/>
      <c r="CK155" s="14"/>
      <c r="CL155" s="127"/>
      <c r="CM155" s="127"/>
      <c r="CN155" s="133"/>
      <c r="CO155" s="133"/>
      <c r="CP155" s="133"/>
      <c r="CQ155" s="133"/>
      <c r="CR155" s="14"/>
      <c r="CS155" s="127"/>
      <c r="CT155" s="127"/>
      <c r="CU155" s="133"/>
      <c r="CV155" s="133"/>
      <c r="CW155" s="133"/>
      <c r="CX155" s="133"/>
      <c r="CY155" s="14"/>
    </row>
    <row r="156" spans="1:103">
      <c r="A156" s="83"/>
      <c r="B156" s="83"/>
      <c r="C156" s="83"/>
      <c r="D156" s="83"/>
      <c r="E156" s="83"/>
      <c r="F156" s="83"/>
      <c r="G156" s="83"/>
      <c r="H156" s="14"/>
      <c r="I156" s="14"/>
      <c r="J156" s="14"/>
      <c r="K156" s="14"/>
      <c r="L156" s="14"/>
      <c r="M156" s="14"/>
      <c r="N156" s="14"/>
      <c r="O156" s="14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26"/>
      <c r="AH156" s="127"/>
      <c r="AI156" s="127"/>
      <c r="AJ156" s="135"/>
      <c r="AK156" s="135"/>
      <c r="AL156" s="135"/>
      <c r="AM156" s="135"/>
      <c r="AN156" s="133"/>
      <c r="AO156" s="181"/>
      <c r="AP156" s="74"/>
      <c r="AQ156" s="142"/>
      <c r="AR156" s="142"/>
      <c r="AS156" s="135"/>
      <c r="AT156" s="135"/>
      <c r="AU156" s="135"/>
      <c r="AV156" s="135"/>
      <c r="AW156" s="127"/>
      <c r="AX156" s="127"/>
      <c r="AY156" s="133"/>
      <c r="AZ156" s="133"/>
      <c r="BA156" s="133"/>
      <c r="BB156" s="133"/>
      <c r="BC156" s="166"/>
      <c r="BD156" s="127"/>
      <c r="BE156" s="127"/>
      <c r="BF156" s="142"/>
      <c r="BG156" s="183"/>
      <c r="BH156" s="183"/>
      <c r="BI156" s="133"/>
      <c r="BJ156" s="127"/>
      <c r="BK156" s="127"/>
      <c r="BL156" s="135"/>
      <c r="BM156" s="135"/>
      <c r="BN156" s="135"/>
      <c r="BO156" s="135"/>
      <c r="BP156" s="14"/>
      <c r="BQ156" s="127"/>
      <c r="BR156" s="127"/>
      <c r="BS156" s="127"/>
      <c r="BT156" s="127"/>
      <c r="BU156" s="127"/>
      <c r="BV156" s="133"/>
      <c r="BW156" s="14"/>
      <c r="BX156" s="127"/>
      <c r="BY156" s="127"/>
      <c r="BZ156" s="133"/>
      <c r="CA156" s="133"/>
      <c r="CB156" s="133"/>
      <c r="CC156" s="133"/>
      <c r="CD156" s="13"/>
      <c r="CE156" s="127"/>
      <c r="CF156" s="127"/>
      <c r="CG156" s="135"/>
      <c r="CH156" s="135"/>
      <c r="CI156" s="135"/>
      <c r="CJ156" s="135"/>
      <c r="CK156" s="14"/>
      <c r="CL156" s="127"/>
      <c r="CM156" s="127"/>
      <c r="CN156" s="133"/>
      <c r="CO156" s="133"/>
      <c r="CP156" s="133"/>
      <c r="CQ156" s="133"/>
      <c r="CR156" s="14"/>
      <c r="CS156" s="127"/>
      <c r="CT156" s="127"/>
      <c r="CU156" s="133"/>
      <c r="CV156" s="133"/>
      <c r="CW156" s="133"/>
      <c r="CX156" s="133"/>
      <c r="CY156" s="14"/>
    </row>
    <row r="157" spans="1:103">
      <c r="A157" s="83"/>
      <c r="B157" s="83"/>
      <c r="C157" s="83"/>
      <c r="D157" s="83"/>
      <c r="E157" s="83"/>
      <c r="F157" s="83"/>
      <c r="G157" s="83"/>
      <c r="H157" s="14"/>
      <c r="I157" s="14"/>
      <c r="J157" s="14"/>
      <c r="K157" s="14"/>
      <c r="L157" s="14"/>
      <c r="M157" s="14"/>
      <c r="N157" s="14"/>
      <c r="O157" s="14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AH157" s="127"/>
      <c r="AI157" s="127"/>
      <c r="AJ157" s="135"/>
      <c r="AK157" s="135"/>
      <c r="AL157" s="135"/>
      <c r="AM157" s="135"/>
      <c r="AN157" s="133"/>
      <c r="AO157" s="181"/>
      <c r="AP157" s="74"/>
      <c r="AQ157" s="142"/>
      <c r="AR157" s="142"/>
      <c r="AS157" s="135"/>
      <c r="AT157" s="135"/>
      <c r="AU157" s="135"/>
      <c r="AV157" s="135"/>
      <c r="AW157" s="127"/>
      <c r="AX157" s="127"/>
      <c r="AY157" s="133"/>
      <c r="AZ157" s="133"/>
      <c r="BA157" s="133"/>
      <c r="BB157" s="133"/>
      <c r="BC157" s="166"/>
      <c r="BD157" s="127"/>
      <c r="BE157" s="127"/>
      <c r="BF157" s="142"/>
      <c r="BG157" s="183"/>
      <c r="BH157" s="183"/>
      <c r="BI157" s="133"/>
      <c r="BJ157" s="127"/>
      <c r="BK157" s="127"/>
      <c r="BL157" s="135"/>
      <c r="BM157" s="135"/>
      <c r="BN157" s="135"/>
      <c r="BO157" s="135"/>
      <c r="BP157" s="14"/>
      <c r="BQ157" s="127"/>
      <c r="BR157" s="127"/>
      <c r="BS157" s="127"/>
      <c r="BT157" s="127"/>
      <c r="BU157" s="127"/>
      <c r="BV157" s="133"/>
      <c r="BW157" s="14"/>
      <c r="BX157" s="127"/>
      <c r="BY157" s="127"/>
      <c r="BZ157" s="133"/>
      <c r="CA157" s="133"/>
      <c r="CB157" s="133"/>
      <c r="CC157" s="133"/>
      <c r="CD157" s="13"/>
      <c r="CE157" s="127"/>
      <c r="CF157" s="127"/>
      <c r="CG157" s="135"/>
      <c r="CH157" s="135"/>
      <c r="CI157" s="135"/>
      <c r="CJ157" s="135"/>
      <c r="CK157" s="14"/>
      <c r="CL157" s="127"/>
      <c r="CM157" s="127"/>
      <c r="CN157" s="133"/>
      <c r="CO157" s="133"/>
      <c r="CP157" s="133"/>
      <c r="CQ157" s="133"/>
      <c r="CR157" s="14"/>
      <c r="CS157" s="127"/>
      <c r="CT157" s="127"/>
      <c r="CU157" s="133"/>
      <c r="CV157" s="133"/>
      <c r="CW157" s="133"/>
      <c r="CX157" s="133"/>
      <c r="CY157" s="14"/>
    </row>
    <row r="158" spans="1:103">
      <c r="A158" s="184"/>
      <c r="B158" s="133"/>
      <c r="H158" s="14"/>
      <c r="I158" s="14"/>
      <c r="J158" s="14"/>
      <c r="K158" s="14"/>
      <c r="L158" s="14"/>
      <c r="M158" s="14"/>
      <c r="N158" s="14"/>
      <c r="O158" s="14"/>
      <c r="P158" s="14"/>
      <c r="Q158" s="14"/>
      <c r="R158" s="14"/>
      <c r="S158" s="14"/>
      <c r="T158" s="14"/>
      <c r="U158" s="14"/>
      <c r="V158" s="14"/>
      <c r="W158" s="14"/>
      <c r="X158" s="14"/>
      <c r="Y158" s="14"/>
      <c r="Z158" s="126"/>
      <c r="AH158" s="127"/>
      <c r="AI158" s="127"/>
      <c r="AJ158" s="135"/>
      <c r="AK158" s="135"/>
      <c r="AL158" s="135"/>
      <c r="AM158" s="135"/>
      <c r="AN158" s="133"/>
      <c r="AO158" s="181"/>
      <c r="AP158" s="74"/>
      <c r="AQ158" s="142"/>
      <c r="AR158" s="142"/>
      <c r="AS158" s="26" t="str">
        <f>IF(ISNUMBER(AJ158),AJ158-($D151*AJ157+$E151),"")</f>
        <v/>
      </c>
      <c r="AT158" s="26" t="str">
        <f>IF(ISNUMBER(AK158),AK158-($D151*AK157+$E151),"")</f>
        <v/>
      </c>
      <c r="AU158" s="26"/>
      <c r="AV158" s="26" t="str">
        <f>IF(ISNUMBER(AM158),AM158-($D151*AM157+$E151),"")</f>
        <v/>
      </c>
      <c r="AW158" s="127"/>
      <c r="AX158" s="127"/>
      <c r="AY158" s="133"/>
      <c r="AZ158" s="133"/>
      <c r="BA158" s="133"/>
      <c r="BB158" s="133"/>
      <c r="BC158" s="166"/>
      <c r="BD158" s="127"/>
      <c r="BE158" s="127"/>
      <c r="BF158" s="142"/>
      <c r="BG158" s="183"/>
      <c r="BH158" s="183"/>
      <c r="BI158" s="133"/>
      <c r="BJ158" s="127"/>
      <c r="BK158" s="127"/>
      <c r="BL158" s="78" t="str">
        <f>IF(ISNUMBER(AS158),AS158/AJ150,"")</f>
        <v/>
      </c>
      <c r="BM158" s="78" t="str">
        <f>IF(ISNUMBER(AT158),AT158/AK150,"")</f>
        <v/>
      </c>
      <c r="BN158" s="78"/>
      <c r="BO158" s="78" t="str">
        <f>IF(ISNUMBER(AV158),AV158/AM150,"")</f>
        <v/>
      </c>
      <c r="BP158" s="117"/>
      <c r="BQ158" s="141"/>
      <c r="BR158" s="127"/>
      <c r="BS158" s="127"/>
      <c r="BT158" s="127"/>
      <c r="BU158" s="127"/>
      <c r="BV158" s="24"/>
      <c r="BW158" s="117"/>
      <c r="BX158" s="141"/>
      <c r="BY158" s="141"/>
      <c r="BZ158" s="27" t="s">
        <v>0</v>
      </c>
      <c r="CA158" s="24" t="str">
        <f>IF(ISNUMBER(BL158),1-BL158/BM158,"")</f>
        <v/>
      </c>
      <c r="CB158" s="24"/>
      <c r="CC158" s="24"/>
      <c r="CD158" s="197"/>
      <c r="CE158" s="141"/>
      <c r="CF158" s="141"/>
      <c r="CG158" s="147"/>
      <c r="CH158" s="147"/>
      <c r="CI158" s="147"/>
      <c r="CJ158" s="147"/>
      <c r="CK158" s="117"/>
      <c r="CL158" s="141"/>
      <c r="CM158" s="141"/>
      <c r="CN158" s="134"/>
      <c r="CO158" s="134"/>
      <c r="CP158" s="134"/>
      <c r="CQ158" s="134"/>
      <c r="CR158" s="117"/>
      <c r="CS158" s="141"/>
      <c r="CT158" s="141"/>
      <c r="CU158" s="134"/>
      <c r="CV158" s="134"/>
      <c r="CW158" s="134"/>
      <c r="CX158" s="134"/>
      <c r="CY158" s="117"/>
    </row>
    <row r="159" spans="1:103">
      <c r="A159" s="184"/>
      <c r="B159" s="133"/>
      <c r="H159" s="14"/>
      <c r="I159" s="14"/>
      <c r="J159" s="14"/>
      <c r="K159" s="14"/>
      <c r="L159" s="14"/>
      <c r="M159" s="14"/>
      <c r="N159" s="14"/>
      <c r="O159" s="14"/>
      <c r="P159" s="14"/>
      <c r="Q159" s="14"/>
      <c r="R159" s="14"/>
      <c r="S159" s="14"/>
      <c r="T159" s="14"/>
      <c r="U159" s="14"/>
      <c r="V159" s="14"/>
      <c r="W159" s="14"/>
      <c r="X159" s="14"/>
      <c r="Y159" s="14"/>
      <c r="Z159" s="126"/>
      <c r="AH159" s="127"/>
      <c r="AI159" s="127"/>
      <c r="AJ159" s="135"/>
      <c r="AK159" s="135"/>
      <c r="AL159" s="135"/>
      <c r="AM159" s="135"/>
      <c r="AN159" s="133"/>
      <c r="AO159" s="181"/>
      <c r="AP159" s="74"/>
      <c r="AQ159" s="142"/>
      <c r="AR159" s="142"/>
      <c r="AS159" s="147"/>
      <c r="AT159" s="147"/>
      <c r="AU159" s="147"/>
      <c r="AV159" s="147"/>
      <c r="AW159" s="127"/>
      <c r="AX159" s="127"/>
      <c r="AY159" s="133"/>
      <c r="AZ159" s="133"/>
      <c r="BA159" s="133"/>
      <c r="BB159" s="133"/>
      <c r="BC159" s="166"/>
      <c r="BD159" s="127"/>
      <c r="BE159" s="127"/>
      <c r="BF159" s="142"/>
      <c r="BG159" s="183"/>
      <c r="BH159" s="183"/>
      <c r="BI159" s="133"/>
      <c r="BJ159" s="127"/>
      <c r="BK159" s="127"/>
      <c r="BL159" s="147"/>
      <c r="BM159" s="147"/>
      <c r="BN159" s="147"/>
      <c r="BO159" s="147"/>
      <c r="BP159" s="117"/>
      <c r="BQ159" s="141"/>
      <c r="BR159" s="127"/>
      <c r="BS159" s="127"/>
      <c r="BT159" s="127"/>
      <c r="BU159" s="127"/>
      <c r="BV159" s="134"/>
      <c r="BW159" s="117"/>
      <c r="BX159" s="141"/>
      <c r="BY159" s="141"/>
      <c r="BZ159" s="134"/>
      <c r="CA159" s="134"/>
      <c r="CB159" s="134"/>
      <c r="CC159" s="134"/>
      <c r="CD159" s="197"/>
      <c r="CE159" s="141"/>
      <c r="CF159" s="141"/>
      <c r="CG159" s="147"/>
      <c r="CH159" s="147"/>
      <c r="CI159" s="147"/>
      <c r="CJ159" s="147"/>
      <c r="CK159" s="117"/>
      <c r="CL159" s="141"/>
      <c r="CM159" s="141"/>
      <c r="CN159" s="134"/>
      <c r="CO159" s="134"/>
      <c r="CP159" s="134"/>
      <c r="CQ159" s="134"/>
      <c r="CR159" s="117"/>
      <c r="CS159" s="141"/>
      <c r="CT159" s="141"/>
      <c r="CU159" s="134"/>
      <c r="CV159" s="134"/>
      <c r="CW159" s="134"/>
      <c r="CX159" s="134"/>
      <c r="CY159" s="117"/>
    </row>
    <row r="160" spans="1:103" ht="13.5" thickBot="1">
      <c r="A160" s="460" t="s">
        <v>68</v>
      </c>
      <c r="B160" s="198" t="str">
        <f>$G$22</f>
        <v>DatLab 7 Template 16-08-02</v>
      </c>
      <c r="C160" s="199"/>
      <c r="D160" s="199"/>
      <c r="E160" s="199"/>
      <c r="F160" s="199"/>
      <c r="G160" s="199"/>
      <c r="H160" s="200"/>
      <c r="I160" s="200"/>
      <c r="J160" s="200"/>
      <c r="K160" s="200"/>
      <c r="L160" s="200"/>
      <c r="M160" s="200"/>
      <c r="N160" s="200"/>
      <c r="O160" s="200"/>
      <c r="P160" s="200"/>
      <c r="Q160" s="200"/>
      <c r="R160" s="200"/>
      <c r="S160" s="200"/>
      <c r="T160" s="200"/>
      <c r="U160" s="200"/>
      <c r="V160" s="200"/>
      <c r="W160" s="200"/>
      <c r="X160" s="200"/>
      <c r="Y160" s="200"/>
      <c r="Z160" s="201"/>
      <c r="AA160" s="202"/>
      <c r="AB160" s="202"/>
      <c r="AC160" s="202"/>
      <c r="AD160" s="202"/>
      <c r="AE160" s="202"/>
      <c r="AF160" s="202"/>
      <c r="AG160" s="202"/>
      <c r="AH160" s="12" t="str">
        <f>$B160</f>
        <v>DatLab 7 Template 16-08-02</v>
      </c>
      <c r="AI160" s="161"/>
      <c r="AJ160" s="203"/>
      <c r="AK160" s="203"/>
      <c r="AL160" s="203"/>
      <c r="AM160" s="203"/>
      <c r="AN160" s="204"/>
      <c r="AO160" s="205"/>
      <c r="AP160" s="206"/>
      <c r="AQ160" s="79" t="str">
        <f>$B160</f>
        <v>DatLab 7 Template 16-08-02</v>
      </c>
      <c r="AR160" s="161"/>
      <c r="AS160" s="203"/>
      <c r="AT160" s="203"/>
      <c r="AU160" s="203"/>
      <c r="AV160" s="203"/>
      <c r="AW160" s="161"/>
      <c r="AX160" s="161"/>
      <c r="AY160" s="204"/>
      <c r="AZ160" s="204"/>
      <c r="BA160" s="204"/>
      <c r="BB160" s="204"/>
      <c r="BC160" s="207"/>
      <c r="BD160" s="161"/>
      <c r="BE160" s="161"/>
      <c r="BF160" s="61"/>
      <c r="BG160" s="208"/>
      <c r="BH160" s="208"/>
      <c r="BI160" s="204"/>
      <c r="BJ160" s="79" t="str">
        <f>$B160</f>
        <v>DatLab 7 Template 16-08-02</v>
      </c>
      <c r="BK160" s="161"/>
      <c r="BL160" s="203"/>
      <c r="BM160" s="203"/>
      <c r="BN160" s="203"/>
      <c r="BO160" s="203"/>
      <c r="BP160" s="209"/>
      <c r="BQ160" s="79" t="str">
        <f>$B160</f>
        <v>DatLab 7 Template 16-08-02</v>
      </c>
      <c r="BR160" s="200"/>
      <c r="BS160" s="200"/>
      <c r="BT160" s="200"/>
      <c r="BU160" s="200"/>
      <c r="BV160" s="204"/>
      <c r="BW160" s="209"/>
      <c r="BX160" s="79" t="str">
        <f>$B160</f>
        <v>DatLab 7 Template 16-08-02</v>
      </c>
      <c r="BY160" s="161"/>
      <c r="BZ160" s="204"/>
      <c r="CA160" s="204"/>
      <c r="CB160" s="204"/>
      <c r="CC160" s="204"/>
      <c r="CD160" s="210"/>
      <c r="CE160" s="79" t="str">
        <f>$B160</f>
        <v>DatLab 7 Template 16-08-02</v>
      </c>
      <c r="CF160" s="161"/>
      <c r="CG160" s="203"/>
      <c r="CH160" s="203"/>
      <c r="CI160" s="203"/>
      <c r="CJ160" s="203"/>
      <c r="CK160" s="209"/>
      <c r="CL160" s="79" t="str">
        <f>$B160</f>
        <v>DatLab 7 Template 16-08-02</v>
      </c>
      <c r="CM160" s="161"/>
      <c r="CN160" s="204"/>
      <c r="CO160" s="204"/>
      <c r="CP160" s="204"/>
      <c r="CQ160" s="204"/>
      <c r="CR160" s="209"/>
      <c r="CS160" s="79" t="str">
        <f>$B160</f>
        <v>DatLab 7 Template 16-08-02</v>
      </c>
      <c r="CT160" s="161"/>
      <c r="CU160" s="204"/>
      <c r="CV160" s="204"/>
      <c r="CW160" s="204"/>
      <c r="CX160" s="204"/>
      <c r="CY160" s="209"/>
    </row>
    <row r="161" spans="1:104">
      <c r="A161" s="331" t="s">
        <v>110</v>
      </c>
      <c r="B161" s="285" t="str">
        <f>AA164</f>
        <v>•</v>
      </c>
      <c r="C161" s="277"/>
      <c r="D161" s="30"/>
      <c r="F161" s="55" t="s">
        <v>16</v>
      </c>
      <c r="G161" s="56">
        <f>AC165</f>
        <v>0</v>
      </c>
      <c r="H161" s="179"/>
      <c r="I161" s="179"/>
      <c r="J161" s="179"/>
      <c r="K161" s="179"/>
      <c r="L161" s="179"/>
      <c r="M161" s="179"/>
      <c r="N161" s="179"/>
      <c r="O161" s="179"/>
      <c r="P161" s="179"/>
      <c r="Q161" s="179"/>
      <c r="R161" s="179"/>
      <c r="S161" s="179"/>
      <c r="T161" s="179"/>
      <c r="U161" s="179"/>
      <c r="V161" s="179"/>
      <c r="W161" s="179"/>
      <c r="X161" s="179"/>
      <c r="Y161" s="179"/>
      <c r="Z161" s="425"/>
      <c r="AC161" s="110"/>
      <c r="AD161" s="110"/>
      <c r="AE161" s="110"/>
      <c r="AF161" s="110"/>
      <c r="AG161" s="110"/>
      <c r="AH161" s="110"/>
      <c r="AI161" s="180" t="s">
        <v>65</v>
      </c>
      <c r="AJ161" s="485" t="str">
        <f>AJ$1</f>
        <v>R</v>
      </c>
      <c r="AK161" s="31" t="str">
        <f t="shared" ref="AK161:AM161" si="150">AK$1</f>
        <v>1Omy</v>
      </c>
      <c r="AL161" s="32" t="str">
        <f t="shared" si="150"/>
        <v>2U</v>
      </c>
      <c r="AM161" s="33" t="str">
        <f t="shared" si="150"/>
        <v>3Ama</v>
      </c>
      <c r="AN161" s="133"/>
      <c r="AO161" s="181"/>
      <c r="AP161" s="74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8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3"/>
      <c r="BR161" s="143"/>
      <c r="BS161" s="143"/>
      <c r="BT161" s="143"/>
      <c r="BU161" s="143"/>
      <c r="BV161" s="143"/>
      <c r="BW161" s="14"/>
      <c r="BY161" s="143"/>
      <c r="BZ161" s="143"/>
      <c r="CA161" s="143"/>
      <c r="CB161" s="143"/>
      <c r="CC161" s="143"/>
      <c r="CD161" s="13"/>
      <c r="CF161" s="143"/>
      <c r="CG161" s="143"/>
      <c r="CH161" s="143"/>
      <c r="CI161" s="143"/>
      <c r="CJ161" s="143"/>
      <c r="CK161" s="13"/>
      <c r="CM161" s="143"/>
      <c r="CN161" s="143"/>
      <c r="CO161" s="143"/>
      <c r="CP161" s="143"/>
      <c r="CQ161" s="143"/>
      <c r="CR161" s="13"/>
      <c r="CT161" s="143"/>
      <c r="CU161" s="143"/>
      <c r="CV161" s="143"/>
      <c r="CW161" s="143"/>
      <c r="CX161" s="143"/>
      <c r="CY161" s="13"/>
    </row>
    <row r="162" spans="1:104">
      <c r="A162" s="452" t="str">
        <f>E162</f>
        <v/>
      </c>
      <c r="B162" s="286" t="s">
        <v>26</v>
      </c>
      <c r="C162" s="88">
        <f>AB167</f>
        <v>0</v>
      </c>
      <c r="D162" s="88">
        <f>AB169</f>
        <v>0</v>
      </c>
      <c r="E162" s="278" t="str">
        <f>IF(ISNUMBER(AB170),AB170+0.01*AB171,"")</f>
        <v/>
      </c>
      <c r="F162" s="279" t="s">
        <v>10</v>
      </c>
      <c r="G162" s="98">
        <f>AE173</f>
        <v>-2</v>
      </c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240" t="str">
        <f>$E162</f>
        <v/>
      </c>
      <c r="AA162" s="176"/>
      <c r="AB162" s="176"/>
      <c r="AC162" s="176"/>
      <c r="AD162" s="176"/>
      <c r="AE162" s="176"/>
      <c r="AF162" s="176"/>
      <c r="AG162" s="176"/>
      <c r="AH162" s="57" t="s">
        <v>215</v>
      </c>
      <c r="AI162" s="58" t="s">
        <v>12</v>
      </c>
      <c r="AJ162" s="182">
        <f>AJ166</f>
        <v>0</v>
      </c>
      <c r="AK162" s="182">
        <f t="shared" ref="AK162:AM162" si="151">AK166</f>
        <v>0</v>
      </c>
      <c r="AL162" s="182">
        <f t="shared" si="151"/>
        <v>0</v>
      </c>
      <c r="AM162" s="182">
        <f t="shared" si="151"/>
        <v>0</v>
      </c>
      <c r="AN162" s="133"/>
      <c r="AO162" s="181"/>
      <c r="AP162" s="74"/>
      <c r="AQ162" s="142"/>
      <c r="AR162" s="142"/>
      <c r="AS162" s="135"/>
      <c r="AT162" s="135"/>
      <c r="AU162" s="135"/>
      <c r="AV162" s="135"/>
      <c r="AW162" s="127"/>
      <c r="AX162" s="127"/>
      <c r="AY162" s="133"/>
      <c r="AZ162" s="133"/>
      <c r="BA162" s="133"/>
      <c r="BB162" s="133"/>
      <c r="BC162" s="166"/>
      <c r="BD162" s="127"/>
      <c r="BE162" s="127"/>
      <c r="BF162" s="142"/>
      <c r="BG162" s="183"/>
      <c r="BH162" s="183"/>
      <c r="BI162" s="133"/>
      <c r="BJ162" s="127"/>
      <c r="BK162" s="127"/>
      <c r="BL162" s="135"/>
      <c r="BM162" s="135"/>
      <c r="BN162" s="135"/>
      <c r="BO162" s="135"/>
      <c r="BP162" s="14"/>
      <c r="BQ162" s="127"/>
      <c r="BR162" s="127"/>
      <c r="BS162" s="133"/>
      <c r="BT162" s="133"/>
      <c r="BU162" s="133"/>
      <c r="BV162" s="133"/>
      <c r="BW162" s="14"/>
      <c r="BX162" s="127"/>
      <c r="BY162" s="127"/>
      <c r="BZ162" s="133"/>
      <c r="CA162" s="133"/>
      <c r="CB162" s="133"/>
      <c r="CC162" s="133"/>
      <c r="CD162" s="13"/>
      <c r="CE162" s="127"/>
      <c r="CF162" s="127"/>
      <c r="CG162" s="135"/>
      <c r="CH162" s="135"/>
      <c r="CI162" s="135"/>
      <c r="CJ162" s="135"/>
      <c r="CK162" s="14"/>
      <c r="CL162" s="127"/>
      <c r="CM162" s="127"/>
      <c r="CN162" s="133"/>
      <c r="CO162" s="133"/>
      <c r="CP162" s="133"/>
      <c r="CQ162" s="133"/>
      <c r="CR162" s="14"/>
      <c r="CS162" s="127"/>
      <c r="CT162" s="127"/>
      <c r="CU162" s="133"/>
      <c r="CV162" s="133"/>
      <c r="CW162" s="133"/>
      <c r="CX162" s="133"/>
      <c r="CY162" s="14"/>
    </row>
    <row r="163" spans="1:104" ht="13.5" thickBot="1">
      <c r="A163" s="457" t="s">
        <v>84</v>
      </c>
      <c r="B163" s="280">
        <f>AB168</f>
        <v>0</v>
      </c>
      <c r="C163" s="281" t="s">
        <v>35</v>
      </c>
      <c r="D163" s="281" t="s">
        <v>181</v>
      </c>
      <c r="E163" s="22">
        <f>E164/G164</f>
        <v>0</v>
      </c>
      <c r="F163" s="279" t="s">
        <v>11</v>
      </c>
      <c r="G163" s="99">
        <f>AE174</f>
        <v>2.5000000000000001E-2</v>
      </c>
      <c r="H163" s="14"/>
      <c r="I163" s="14"/>
      <c r="J163" s="14"/>
      <c r="K163" s="14"/>
      <c r="L163" s="14"/>
      <c r="M163" s="14"/>
      <c r="N163" s="14"/>
      <c r="O163" s="14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463" t="s">
        <v>80</v>
      </c>
      <c r="AA163" s="133" t="s">
        <v>83</v>
      </c>
      <c r="AB163" s="51"/>
      <c r="AC163" s="110" t="str">
        <f>$G$3</f>
        <v>DatLab 7</v>
      </c>
      <c r="AD163" s="51"/>
      <c r="AE163" s="51"/>
      <c r="AF163" s="96"/>
      <c r="AG163" s="51"/>
      <c r="AH163" s="59" t="s">
        <v>8</v>
      </c>
      <c r="AI163" s="59" t="s">
        <v>183</v>
      </c>
      <c r="AJ163" s="60">
        <f>$E163-($E163*AJ162/1000)/2</f>
        <v>0</v>
      </c>
      <c r="AK163" s="60">
        <f>$E163-($E163*(SUM(AJ162:AK162))/1000)/2</f>
        <v>0</v>
      </c>
      <c r="AL163" s="60">
        <f>$E163-($E163*(SUM(AJ162:AL162))/1000)/2</f>
        <v>0</v>
      </c>
      <c r="AM163" s="60">
        <f>$E163-($E163*(SUM(AJ162:AM162))/1000)/2</f>
        <v>0</v>
      </c>
      <c r="AN163" s="133"/>
      <c r="AO163" s="181"/>
      <c r="AP163" s="74"/>
      <c r="AQ163" s="142"/>
      <c r="AR163" s="142"/>
      <c r="AS163" s="135"/>
      <c r="AT163" s="135"/>
      <c r="AU163" s="135"/>
      <c r="AV163" s="135"/>
      <c r="AW163" s="127"/>
      <c r="AX163" s="127"/>
      <c r="AY163" s="133"/>
      <c r="AZ163" s="133"/>
      <c r="BA163" s="133"/>
      <c r="BB163" s="133"/>
      <c r="BC163" s="166"/>
      <c r="BD163" s="127"/>
      <c r="BE163" s="127"/>
      <c r="BF163" s="142"/>
      <c r="BG163" s="183"/>
      <c r="BH163" s="183"/>
      <c r="BI163" s="133"/>
      <c r="BJ163" s="127"/>
      <c r="BK163" s="127"/>
      <c r="BL163" s="135"/>
      <c r="BM163" s="135"/>
      <c r="BN163" s="135"/>
      <c r="BO163" s="135"/>
      <c r="BP163" s="14"/>
      <c r="BQ163" s="127"/>
      <c r="BR163" s="127"/>
      <c r="BS163" s="133"/>
      <c r="BT163" s="133"/>
      <c r="BU163" s="133"/>
      <c r="BV163" s="133"/>
      <c r="BW163" s="14"/>
      <c r="BX163" s="127"/>
      <c r="BY163" s="127"/>
      <c r="BZ163" s="133"/>
      <c r="CA163" s="133"/>
      <c r="CB163" s="133"/>
      <c r="CC163" s="133"/>
      <c r="CD163" s="13"/>
      <c r="CE163" s="127"/>
      <c r="CF163" s="127"/>
      <c r="CG163" s="135"/>
      <c r="CH163" s="135"/>
      <c r="CI163" s="135"/>
      <c r="CJ163" s="135"/>
      <c r="CK163" s="14"/>
      <c r="CL163" s="127"/>
      <c r="CM163" s="127"/>
      <c r="CN163" s="133"/>
      <c r="CO163" s="133"/>
      <c r="CP163" s="133"/>
      <c r="CQ163" s="133"/>
      <c r="CR163" s="14"/>
      <c r="CS163" s="127"/>
      <c r="CT163" s="127"/>
      <c r="CU163" s="133"/>
      <c r="CV163" s="133"/>
      <c r="CW163" s="133"/>
      <c r="CX163" s="133"/>
      <c r="CY163" s="14"/>
      <c r="CZ163" s="10" t="s">
        <v>9</v>
      </c>
    </row>
    <row r="164" spans="1:104" ht="14.25" thickTop="1" thickBot="1">
      <c r="A164" s="184"/>
      <c r="B164" s="282">
        <f>AB166</f>
        <v>0</v>
      </c>
      <c r="C164" s="283" t="s">
        <v>7</v>
      </c>
      <c r="D164" s="283" t="s">
        <v>182</v>
      </c>
      <c r="E164" s="100">
        <f>AB173</f>
        <v>0</v>
      </c>
      <c r="F164" s="284" t="s">
        <v>36</v>
      </c>
      <c r="G164" s="62">
        <f>AB174</f>
        <v>2</v>
      </c>
      <c r="H164" s="14"/>
      <c r="I164" s="14"/>
      <c r="J164" s="14"/>
      <c r="K164" s="14"/>
      <c r="L164" s="14"/>
      <c r="M164" s="14"/>
      <c r="N164" s="14"/>
      <c r="O164" s="14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241" t="s">
        <v>33</v>
      </c>
      <c r="AA164" s="211" t="s">
        <v>177</v>
      </c>
      <c r="AB164" s="242"/>
      <c r="AC164" s="242"/>
      <c r="AD164" s="242"/>
      <c r="AE164" s="242"/>
      <c r="AF164" s="243"/>
      <c r="AG164" s="117"/>
      <c r="AH164" s="117"/>
      <c r="AI164" s="117"/>
      <c r="AJ164" s="117"/>
      <c r="AK164" s="117"/>
      <c r="AL164" s="117"/>
      <c r="AM164" s="117"/>
      <c r="AP164" s="74"/>
      <c r="AS164" s="135"/>
      <c r="AT164" s="135"/>
      <c r="AU164" s="135"/>
      <c r="AV164" s="135"/>
      <c r="BC164" s="166"/>
      <c r="BD164" s="127"/>
      <c r="BE164" s="127"/>
      <c r="BF164" s="142"/>
      <c r="BG164" s="183"/>
      <c r="BH164" s="183"/>
      <c r="BI164" s="133"/>
      <c r="BJ164" s="127"/>
      <c r="BK164" s="127"/>
      <c r="BL164" s="135"/>
      <c r="BM164" s="135"/>
      <c r="BN164" s="135"/>
      <c r="BO164" s="135"/>
      <c r="BP164" s="14"/>
      <c r="BQ164" s="127"/>
      <c r="BR164" s="127"/>
      <c r="BS164" s="133"/>
      <c r="BT164" s="133"/>
      <c r="BU164" s="133"/>
      <c r="BV164" s="133"/>
      <c r="BW164" s="14"/>
      <c r="BX164" s="127"/>
      <c r="BY164" s="127"/>
      <c r="BZ164" s="133"/>
      <c r="CA164" s="133"/>
      <c r="CB164" s="133"/>
      <c r="CC164" s="133"/>
      <c r="CD164" s="13"/>
      <c r="CE164" s="127"/>
      <c r="CF164" s="127"/>
      <c r="CG164" s="135"/>
      <c r="CH164" s="135"/>
      <c r="CI164" s="135"/>
      <c r="CJ164" s="135"/>
      <c r="CK164" s="14"/>
      <c r="CL164" s="127"/>
      <c r="CM164" s="127"/>
      <c r="CN164" s="133"/>
      <c r="CO164" s="133"/>
      <c r="CP164" s="133"/>
      <c r="CQ164" s="133"/>
      <c r="CR164" s="14"/>
      <c r="CS164" s="127"/>
      <c r="CT164" s="127"/>
      <c r="CU164" s="133"/>
      <c r="CV164" s="133"/>
      <c r="CW164" s="133"/>
      <c r="CX164" s="133"/>
      <c r="CY164" s="14"/>
      <c r="CZ164" s="101" t="s">
        <v>66</v>
      </c>
    </row>
    <row r="165" spans="1:104" ht="13.5" thickBot="1">
      <c r="A165" s="83" t="s">
        <v>69</v>
      </c>
      <c r="B165" s="63"/>
      <c r="C165" s="134"/>
      <c r="D165" s="41"/>
      <c r="E165" s="41"/>
      <c r="F165" s="469" t="s">
        <v>166</v>
      </c>
      <c r="G165" s="469"/>
      <c r="H165" s="14"/>
      <c r="I165" s="14"/>
      <c r="J165" s="14"/>
      <c r="K165" s="14"/>
      <c r="L165" s="14"/>
      <c r="M165" s="14"/>
      <c r="N165" s="14"/>
      <c r="O165" s="14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16"/>
      <c r="AA165" s="269"/>
      <c r="AB165" s="244" t="s">
        <v>56</v>
      </c>
      <c r="AC165" s="245"/>
      <c r="AD165" s="246" t="s">
        <v>37</v>
      </c>
      <c r="AE165" s="247" t="s">
        <v>38</v>
      </c>
      <c r="AF165" s="248"/>
      <c r="AG165" s="102"/>
      <c r="AH165" s="15"/>
      <c r="AI165" s="15"/>
      <c r="AJ165" s="485"/>
      <c r="AK165" s="31"/>
      <c r="AL165" s="32"/>
      <c r="AM165" s="33"/>
      <c r="AN165" s="133"/>
      <c r="AO165" s="181"/>
      <c r="AP165" s="74"/>
      <c r="AS165" s="135"/>
      <c r="AT165" s="135"/>
      <c r="AU165" s="135"/>
      <c r="AV165" s="135"/>
      <c r="AW165" s="127"/>
      <c r="AX165" s="127"/>
      <c r="AY165" s="133"/>
      <c r="AZ165" s="133"/>
      <c r="BA165" s="133"/>
      <c r="BB165" s="133"/>
      <c r="BC165" s="166"/>
      <c r="BD165" s="127"/>
      <c r="BE165" s="127"/>
      <c r="BF165" s="142"/>
      <c r="BG165" s="183"/>
      <c r="BH165" s="183"/>
      <c r="BI165" s="133"/>
      <c r="BJ165" s="127"/>
      <c r="BK165" s="127"/>
      <c r="BL165" s="135"/>
      <c r="BM165" s="135"/>
      <c r="BN165" s="135"/>
      <c r="BO165" s="135"/>
      <c r="BP165" s="14"/>
      <c r="BQ165" s="127"/>
      <c r="BR165" s="127"/>
      <c r="BS165" s="133"/>
      <c r="BT165" s="133"/>
      <c r="BU165" s="133"/>
      <c r="BV165" s="133"/>
      <c r="BW165" s="14"/>
      <c r="BX165" s="127"/>
      <c r="BY165" s="127"/>
      <c r="BZ165" s="133"/>
      <c r="CA165" s="133"/>
      <c r="CB165" s="133"/>
      <c r="CC165" s="133"/>
      <c r="CD165" s="13"/>
      <c r="CE165" s="127"/>
      <c r="CF165" s="127"/>
      <c r="CG165" s="135"/>
      <c r="CH165" s="135"/>
      <c r="CI165" s="135"/>
      <c r="CJ165" s="135"/>
      <c r="CK165" s="14"/>
      <c r="CL165" s="127"/>
      <c r="CM165" s="127"/>
      <c r="CN165" s="133"/>
      <c r="CO165" s="133"/>
      <c r="CP165" s="133"/>
      <c r="CQ165" s="133"/>
      <c r="CR165" s="14"/>
      <c r="CS165" s="127"/>
      <c r="CT165" s="127"/>
      <c r="CU165" s="133"/>
      <c r="CV165" s="133"/>
      <c r="CW165" s="133"/>
      <c r="CX165" s="133"/>
      <c r="CY165" s="14"/>
    </row>
    <row r="166" spans="1:104">
      <c r="A166" s="9" t="s">
        <v>70</v>
      </c>
      <c r="B166" s="83"/>
      <c r="C166" s="13"/>
      <c r="D166" s="185"/>
      <c r="E166" s="84"/>
      <c r="F166" s="14"/>
      <c r="G166" s="14"/>
      <c r="H166" s="14"/>
      <c r="I166" s="14"/>
      <c r="J166" s="14"/>
      <c r="K166" s="14"/>
      <c r="L166" s="14"/>
      <c r="M166" s="14"/>
      <c r="N166" s="14"/>
      <c r="O166" s="14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26"/>
      <c r="AA166" s="270" t="s">
        <v>39</v>
      </c>
      <c r="AB166" s="249"/>
      <c r="AC166" s="250"/>
      <c r="AD166" s="251" t="s">
        <v>40</v>
      </c>
      <c r="AE166" s="247"/>
      <c r="AF166" s="252"/>
      <c r="AG166" s="102"/>
      <c r="AH166" s="186"/>
      <c r="AI166" s="186"/>
      <c r="AJ166" s="133"/>
      <c r="AK166" s="133"/>
      <c r="AL166" s="133"/>
      <c r="AM166" s="133"/>
      <c r="AN166" s="133"/>
      <c r="AO166" s="181"/>
      <c r="AP166" s="74"/>
      <c r="AQ166" s="64" t="s">
        <v>17</v>
      </c>
      <c r="AR166" s="187"/>
      <c r="AS166" s="135"/>
      <c r="AT166" s="135"/>
      <c r="AU166" s="135"/>
      <c r="AV166" s="135"/>
      <c r="AW166" s="127"/>
      <c r="AX166" s="127"/>
      <c r="AY166" s="133"/>
      <c r="AZ166" s="133"/>
      <c r="BA166" s="133"/>
      <c r="BB166" s="133"/>
      <c r="BC166" s="166"/>
      <c r="BD166" s="127"/>
      <c r="BE166" s="127"/>
      <c r="BF166" s="142"/>
      <c r="BG166" s="183"/>
      <c r="BH166" s="183"/>
      <c r="BI166" s="133"/>
      <c r="BJ166" s="127"/>
      <c r="BK166" s="127"/>
      <c r="BL166" s="135"/>
      <c r="BM166" s="135"/>
      <c r="BN166" s="135"/>
      <c r="BO166" s="135"/>
      <c r="BP166" s="14"/>
      <c r="BQ166" s="127"/>
      <c r="BR166" s="127"/>
      <c r="BS166" s="133"/>
      <c r="BT166" s="133"/>
      <c r="BU166" s="133"/>
      <c r="BV166" s="133"/>
      <c r="BW166" s="14"/>
      <c r="BX166" s="127"/>
      <c r="BY166" s="127"/>
      <c r="BZ166" s="133"/>
      <c r="CA166" s="133"/>
      <c r="CB166" s="133"/>
      <c r="CC166" s="133"/>
      <c r="CD166" s="13"/>
      <c r="CE166" s="127"/>
      <c r="CF166" s="127"/>
      <c r="CG166" s="135"/>
      <c r="CH166" s="135"/>
      <c r="CI166" s="135"/>
      <c r="CJ166" s="135"/>
      <c r="CK166" s="14"/>
      <c r="CL166" s="127"/>
      <c r="CM166" s="127"/>
      <c r="CN166" s="133"/>
      <c r="CO166" s="133"/>
      <c r="CP166" s="133"/>
      <c r="CQ166" s="133"/>
      <c r="CR166" s="14"/>
      <c r="CS166" s="127"/>
      <c r="CT166" s="127"/>
      <c r="CU166" s="133"/>
      <c r="CV166" s="133"/>
      <c r="CW166" s="133"/>
      <c r="CX166" s="133"/>
      <c r="CY166" s="14"/>
    </row>
    <row r="167" spans="1:104" ht="13.5" thickBot="1">
      <c r="A167" s="83"/>
      <c r="B167" s="83"/>
      <c r="C167" s="83"/>
      <c r="D167" s="85"/>
      <c r="E167" s="84"/>
      <c r="F167" s="86"/>
      <c r="G167" s="14"/>
      <c r="H167" s="14"/>
      <c r="I167" s="14"/>
      <c r="J167" s="14"/>
      <c r="K167" s="14"/>
      <c r="L167" s="14"/>
      <c r="M167" s="14"/>
      <c r="N167" s="14"/>
      <c r="O167" s="14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26"/>
      <c r="AA167" s="271" t="s">
        <v>41</v>
      </c>
      <c r="AB167" s="253"/>
      <c r="AC167" s="254"/>
      <c r="AD167" s="158" t="s">
        <v>42</v>
      </c>
      <c r="AE167" s="117"/>
      <c r="AF167" s="255"/>
      <c r="AG167" s="14"/>
      <c r="AH167" s="186"/>
      <c r="AI167" s="186"/>
      <c r="AJ167" s="188"/>
      <c r="AK167" s="188"/>
      <c r="AL167" s="188"/>
      <c r="AM167" s="188"/>
      <c r="AN167" s="133"/>
      <c r="AO167" s="181"/>
      <c r="AP167" s="74"/>
      <c r="AQ167" s="65" t="s">
        <v>43</v>
      </c>
      <c r="AR167" s="66"/>
      <c r="AS167" s="135"/>
      <c r="AT167" s="135"/>
      <c r="AU167" s="135"/>
      <c r="AV167" s="135"/>
      <c r="AW167" s="127"/>
      <c r="AX167" s="127"/>
      <c r="AY167" s="133"/>
      <c r="AZ167" s="133"/>
      <c r="BA167" s="133"/>
      <c r="BB167" s="133"/>
      <c r="BC167" s="166"/>
      <c r="BD167" s="127"/>
      <c r="BE167" s="127"/>
      <c r="BF167" s="142"/>
      <c r="BG167" s="183"/>
      <c r="BH167" s="183"/>
      <c r="BI167" s="133"/>
      <c r="BJ167" s="127"/>
      <c r="BK167" s="127"/>
      <c r="BL167" s="135"/>
      <c r="BM167" s="135"/>
      <c r="BN167" s="135"/>
      <c r="BO167" s="135"/>
      <c r="BP167" s="14"/>
      <c r="BQ167" s="127"/>
      <c r="BR167" s="127"/>
      <c r="BS167" s="133"/>
      <c r="BT167" s="133"/>
      <c r="BU167" s="133"/>
      <c r="BV167" s="133"/>
      <c r="BW167" s="14"/>
      <c r="BX167" s="127"/>
      <c r="BY167" s="127"/>
      <c r="BZ167" s="133"/>
      <c r="CA167" s="133"/>
      <c r="CB167" s="133"/>
      <c r="CC167" s="133"/>
      <c r="CD167" s="13"/>
      <c r="CE167" s="127"/>
      <c r="CF167" s="127"/>
      <c r="CG167" s="135"/>
      <c r="CH167" s="135"/>
      <c r="CI167" s="135"/>
      <c r="CJ167" s="135"/>
      <c r="CK167" s="14"/>
      <c r="CL167" s="127"/>
      <c r="CM167" s="127"/>
      <c r="CN167" s="133"/>
      <c r="CO167" s="133"/>
      <c r="CP167" s="133"/>
      <c r="CQ167" s="133"/>
      <c r="CR167" s="14"/>
      <c r="CS167" s="127"/>
      <c r="CT167" s="127"/>
      <c r="CU167" s="133"/>
      <c r="CV167" s="133"/>
      <c r="CW167" s="133"/>
      <c r="CX167" s="133"/>
      <c r="CY167" s="14"/>
    </row>
    <row r="168" spans="1:104">
      <c r="A168" s="83"/>
      <c r="B168" s="83"/>
      <c r="C168" s="83"/>
      <c r="D168" s="85"/>
      <c r="E168" s="14"/>
      <c r="F168" s="14"/>
      <c r="G168" s="14"/>
      <c r="H168" s="14"/>
      <c r="I168" s="14"/>
      <c r="J168" s="14"/>
      <c r="K168" s="14"/>
      <c r="L168" s="14"/>
      <c r="M168" s="14"/>
      <c r="N168" s="14"/>
      <c r="O168" s="14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26"/>
      <c r="AA168" s="271" t="s">
        <v>120</v>
      </c>
      <c r="AB168" s="253"/>
      <c r="AC168" s="254"/>
      <c r="AD168" s="158" t="s">
        <v>44</v>
      </c>
      <c r="AE168" s="117"/>
      <c r="AF168" s="255"/>
      <c r="AG168" s="14"/>
      <c r="AH168" s="186"/>
      <c r="AI168" s="188"/>
      <c r="AJ168" s="188"/>
      <c r="AK168" s="188"/>
      <c r="AL168" s="188"/>
      <c r="AM168" s="188"/>
      <c r="AP168" s="74"/>
      <c r="AQ168" s="67" t="s">
        <v>188</v>
      </c>
      <c r="AR168" s="68" t="s">
        <v>189</v>
      </c>
      <c r="AS168" s="135"/>
      <c r="AT168" s="135"/>
      <c r="AU168" s="135"/>
      <c r="AV168" s="135"/>
      <c r="AW168" s="127"/>
      <c r="AX168" s="127"/>
      <c r="AY168" s="133"/>
      <c r="AZ168" s="133"/>
      <c r="BA168" s="133"/>
      <c r="BB168" s="133"/>
      <c r="BC168" s="166"/>
      <c r="BD168" s="127"/>
      <c r="BE168" s="127"/>
      <c r="BF168" s="142"/>
      <c r="BG168" s="183"/>
      <c r="BH168" s="183"/>
      <c r="BI168" s="133"/>
      <c r="BJ168" s="127"/>
      <c r="BK168" s="127"/>
      <c r="BL168" s="135"/>
      <c r="BM168" s="135"/>
      <c r="BN168" s="135"/>
      <c r="BO168" s="135"/>
      <c r="BP168" s="14"/>
      <c r="BQ168" s="127"/>
      <c r="BR168" s="127"/>
      <c r="BS168" s="133"/>
      <c r="BT168" s="133"/>
      <c r="BU168" s="133"/>
      <c r="BV168" s="133"/>
      <c r="BW168" s="14"/>
      <c r="BX168" s="127"/>
      <c r="BY168" s="127"/>
      <c r="BZ168" s="133"/>
      <c r="CA168" s="133"/>
      <c r="CB168" s="133"/>
      <c r="CC168" s="133"/>
      <c r="CD168" s="13"/>
      <c r="CE168" s="127"/>
      <c r="CF168" s="127"/>
      <c r="CG168" s="135"/>
      <c r="CH168" s="135"/>
      <c r="CI168" s="135"/>
      <c r="CJ168" s="135"/>
      <c r="CK168" s="14"/>
      <c r="CL168" s="127"/>
      <c r="CM168" s="127"/>
      <c r="CN168" s="133"/>
      <c r="CO168" s="133"/>
      <c r="CP168" s="133"/>
      <c r="CQ168" s="133"/>
      <c r="CR168" s="14"/>
      <c r="CS168" s="127"/>
      <c r="CT168" s="127"/>
      <c r="CU168" s="133"/>
      <c r="CV168" s="133"/>
      <c r="CW168" s="133"/>
      <c r="CX168" s="133"/>
      <c r="CY168" s="14"/>
    </row>
    <row r="169" spans="1:104" ht="13.5" thickBot="1">
      <c r="A169" s="83"/>
      <c r="B169" s="83"/>
      <c r="C169" s="83"/>
      <c r="D169" s="83"/>
      <c r="E169" s="14"/>
      <c r="F169" s="14"/>
      <c r="G169" s="14"/>
      <c r="H169" s="14"/>
      <c r="I169" s="14"/>
      <c r="J169" s="14"/>
      <c r="K169" s="14"/>
      <c r="L169" s="14"/>
      <c r="M169" s="14"/>
      <c r="N169" s="14"/>
      <c r="O169" s="14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26"/>
      <c r="AA169" s="271" t="s">
        <v>28</v>
      </c>
      <c r="AB169" s="197"/>
      <c r="AC169" s="254"/>
      <c r="AD169" s="158" t="s">
        <v>45</v>
      </c>
      <c r="AE169" s="117"/>
      <c r="AF169" s="255"/>
      <c r="AG169" s="177"/>
      <c r="AH169" s="189"/>
      <c r="AI169" s="190"/>
      <c r="AJ169" s="189"/>
      <c r="AK169" s="189"/>
      <c r="AL169" s="189"/>
      <c r="AM169" s="189"/>
      <c r="AP169" s="74"/>
      <c r="AQ169" s="69" t="str">
        <f>BN171</f>
        <v/>
      </c>
      <c r="AR169" s="70" t="str">
        <f>BO171</f>
        <v/>
      </c>
      <c r="AS169" s="135"/>
      <c r="AT169" s="135"/>
      <c r="AU169" s="135"/>
      <c r="AV169" s="135"/>
      <c r="AW169" s="127"/>
      <c r="AX169" s="127"/>
      <c r="AY169" s="133"/>
      <c r="AZ169" s="133"/>
      <c r="BA169" s="133"/>
      <c r="BB169" s="133"/>
      <c r="BC169" s="166"/>
      <c r="BD169" s="127"/>
      <c r="BE169" s="127"/>
      <c r="BF169" s="142"/>
      <c r="BG169" s="183"/>
      <c r="BH169" s="183"/>
      <c r="BI169" s="133"/>
      <c r="BJ169" s="127"/>
      <c r="BK169" s="127"/>
      <c r="BL169" s="135"/>
      <c r="BM169" s="135"/>
      <c r="BN169" s="135"/>
      <c r="BO169" s="135"/>
      <c r="BP169" s="14"/>
      <c r="BQ169" s="127"/>
      <c r="BR169" s="127"/>
      <c r="BS169" s="133"/>
      <c r="BT169" s="133"/>
      <c r="BU169" s="133"/>
      <c r="BV169" s="133"/>
      <c r="BW169" s="14"/>
      <c r="BX169" s="127"/>
      <c r="BY169" s="127"/>
      <c r="BZ169" s="133"/>
      <c r="CA169" s="133"/>
      <c r="CB169" s="133"/>
      <c r="CC169" s="133"/>
      <c r="CD169" s="13"/>
      <c r="CE169" s="127"/>
      <c r="CF169" s="127"/>
      <c r="CG169" s="135"/>
      <c r="CH169" s="135"/>
      <c r="CI169" s="135"/>
      <c r="CJ169" s="135"/>
      <c r="CK169" s="14"/>
      <c r="CL169" s="127"/>
      <c r="CM169" s="127"/>
      <c r="CN169" s="133"/>
      <c r="CO169" s="133"/>
      <c r="CP169" s="133"/>
      <c r="CQ169" s="133"/>
      <c r="CR169" s="14"/>
      <c r="CS169" s="127"/>
      <c r="CT169" s="127"/>
      <c r="CU169" s="133"/>
      <c r="CV169" s="133"/>
      <c r="CW169" s="133"/>
      <c r="CX169" s="133"/>
      <c r="CY169" s="14"/>
    </row>
    <row r="170" spans="1:104">
      <c r="A170" s="83"/>
      <c r="B170" s="87"/>
      <c r="C170" s="87"/>
      <c r="D170" s="87"/>
      <c r="E170" s="145"/>
      <c r="F170" s="145"/>
      <c r="G170" s="87"/>
      <c r="H170" s="145"/>
      <c r="I170" s="145"/>
      <c r="J170" s="145"/>
      <c r="K170" s="145"/>
      <c r="L170" s="145"/>
      <c r="M170" s="145"/>
      <c r="N170" s="145"/>
      <c r="O170" s="145"/>
      <c r="P170" s="145"/>
      <c r="Q170" s="145"/>
      <c r="R170" s="145"/>
      <c r="S170" s="145"/>
      <c r="T170" s="145"/>
      <c r="U170" s="145"/>
      <c r="V170" s="145"/>
      <c r="W170" s="145"/>
      <c r="X170" s="145"/>
      <c r="Y170" s="145"/>
      <c r="Z170" s="146"/>
      <c r="AA170" s="271" t="s">
        <v>46</v>
      </c>
      <c r="AB170" s="256"/>
      <c r="AC170" s="254"/>
      <c r="AD170" s="158" t="s">
        <v>47</v>
      </c>
      <c r="AE170" s="117"/>
      <c r="AF170" s="255"/>
      <c r="AG170" s="103"/>
      <c r="AH170" s="104"/>
      <c r="AI170" s="16"/>
      <c r="AJ170" s="71"/>
      <c r="AK170" s="71"/>
      <c r="AL170" s="71"/>
      <c r="AM170" s="71"/>
      <c r="AP170" s="454"/>
      <c r="AQ170" s="113" t="s">
        <v>14</v>
      </c>
      <c r="AR170" s="113" t="s">
        <v>13</v>
      </c>
      <c r="AS170" s="485" t="str">
        <f>AS$1</f>
        <v>R</v>
      </c>
      <c r="AT170" s="31" t="str">
        <f t="shared" ref="AT170:AV170" si="152">AT$1</f>
        <v>1Omy</v>
      </c>
      <c r="AU170" s="32" t="str">
        <f t="shared" si="152"/>
        <v>2U</v>
      </c>
      <c r="AV170" s="33" t="str">
        <f t="shared" si="152"/>
        <v>3Ama</v>
      </c>
      <c r="AW170" s="113" t="str">
        <f>AQ170</f>
        <v>Quantity</v>
      </c>
      <c r="AX170" s="113" t="str">
        <f>AR170</f>
        <v>Units</v>
      </c>
      <c r="AY170" s="485">
        <f>AJ165</f>
        <v>0</v>
      </c>
      <c r="AZ170" s="31">
        <f>AK165</f>
        <v>0</v>
      </c>
      <c r="BA170" s="32">
        <f>AL165</f>
        <v>0</v>
      </c>
      <c r="BB170" s="33">
        <f>AM165</f>
        <v>0</v>
      </c>
      <c r="BC170" s="166"/>
      <c r="BD170" s="34" t="s">
        <v>27</v>
      </c>
      <c r="BE170" s="34" t="s">
        <v>28</v>
      </c>
      <c r="BF170" s="35" t="s">
        <v>120</v>
      </c>
      <c r="BG170" s="72" t="s">
        <v>26</v>
      </c>
      <c r="BH170" s="72"/>
      <c r="BI170" s="36" t="s">
        <v>7</v>
      </c>
      <c r="BJ170" s="113" t="str">
        <f>$AQ170</f>
        <v>Quantity</v>
      </c>
      <c r="BK170" s="113" t="str">
        <f>$AR170</f>
        <v>Units</v>
      </c>
      <c r="BL170" s="485" t="str">
        <f>BL$1</f>
        <v>R</v>
      </c>
      <c r="BM170" s="31" t="str">
        <f t="shared" ref="BM170:BO170" si="153">BM$1</f>
        <v>1Omy</v>
      </c>
      <c r="BN170" s="32" t="str">
        <f t="shared" si="153"/>
        <v>2U</v>
      </c>
      <c r="BO170" s="33" t="str">
        <f t="shared" si="153"/>
        <v>3Ama</v>
      </c>
      <c r="BP170" s="191"/>
      <c r="BQ170" s="113" t="str">
        <f>$AQ170</f>
        <v>Quantity</v>
      </c>
      <c r="BR170" s="113" t="str">
        <f>$AR170</f>
        <v>Units</v>
      </c>
      <c r="BS170" s="485" t="str">
        <f>BS$1</f>
        <v>R</v>
      </c>
      <c r="BT170" s="31" t="str">
        <f t="shared" ref="BT170:BV170" si="154">BT$1</f>
        <v>1Omy</v>
      </c>
      <c r="BU170" s="32" t="str">
        <f t="shared" si="154"/>
        <v>2U</v>
      </c>
      <c r="BV170" s="33" t="str">
        <f t="shared" si="154"/>
        <v>3Ama</v>
      </c>
      <c r="BW170" s="191"/>
      <c r="BX170" s="113" t="str">
        <f>$AQ170</f>
        <v>Quantity</v>
      </c>
      <c r="BY170" s="113" t="str">
        <f>$AR170</f>
        <v>Units</v>
      </c>
      <c r="BZ170" s="485" t="str">
        <f>BZ$1</f>
        <v>1-R/U</v>
      </c>
      <c r="CA170" s="31" t="str">
        <f t="shared" ref="CA170:CC170" si="155">CA$1</f>
        <v>1-Omy/R</v>
      </c>
      <c r="CB170" s="32" t="str">
        <f t="shared" si="155"/>
        <v>1-Omy/U</v>
      </c>
      <c r="CC170" s="33" t="str">
        <f t="shared" si="155"/>
        <v>1-ROX/U</v>
      </c>
      <c r="CD170" s="191"/>
      <c r="CE170" s="113" t="str">
        <f>$AQ170</f>
        <v>Quantity</v>
      </c>
      <c r="CF170" s="113" t="str">
        <f>$AR170</f>
        <v>Units</v>
      </c>
      <c r="CG170" s="485" t="str">
        <f>CG$1</f>
        <v>R</v>
      </c>
      <c r="CH170" s="31" t="str">
        <f t="shared" ref="CH170:CJ170" si="156">CH$1</f>
        <v>1Omy</v>
      </c>
      <c r="CI170" s="32" t="str">
        <f t="shared" si="156"/>
        <v>2U</v>
      </c>
      <c r="CJ170" s="33" t="str">
        <f t="shared" si="156"/>
        <v>3Ama</v>
      </c>
      <c r="CK170" s="191"/>
      <c r="CL170" s="113" t="str">
        <f>$AQ170</f>
        <v>Quantity</v>
      </c>
      <c r="CM170" s="113" t="str">
        <f>$AR170</f>
        <v>Units</v>
      </c>
      <c r="CN170" s="485" t="str">
        <f>CN$1</f>
        <v>R</v>
      </c>
      <c r="CO170" s="31" t="str">
        <f t="shared" ref="CO170:CQ170" si="157">CO$1</f>
        <v>1Omy</v>
      </c>
      <c r="CP170" s="32" t="str">
        <f t="shared" si="157"/>
        <v>2U</v>
      </c>
      <c r="CQ170" s="33" t="str">
        <f t="shared" si="157"/>
        <v>3Ama</v>
      </c>
      <c r="CR170" s="191"/>
      <c r="CS170" s="113" t="str">
        <f>$AQ170</f>
        <v>Quantity</v>
      </c>
      <c r="CT170" s="113" t="str">
        <f>$AR170</f>
        <v>Units</v>
      </c>
      <c r="CU170" s="485" t="str">
        <f>CU$1</f>
        <v>1-R/U</v>
      </c>
      <c r="CV170" s="31" t="str">
        <f t="shared" ref="CV170:CX170" si="158">CV$1</f>
        <v>1-Omy/R</v>
      </c>
      <c r="CW170" s="32" t="str">
        <f t="shared" si="158"/>
        <v>1-Omy/U</v>
      </c>
      <c r="CX170" s="33" t="str">
        <f t="shared" si="158"/>
        <v>1-ROX/U</v>
      </c>
      <c r="CY170" s="14"/>
    </row>
    <row r="171" spans="1:104">
      <c r="A171" s="83"/>
      <c r="B171" s="83"/>
      <c r="C171" s="83"/>
      <c r="D171" s="83"/>
      <c r="E171" s="14"/>
      <c r="F171" s="14"/>
      <c r="G171" s="83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  <c r="V171" s="19"/>
      <c r="W171" s="19"/>
      <c r="X171" s="19"/>
      <c r="Y171" s="19"/>
      <c r="Z171" s="116"/>
      <c r="AA171" s="271" t="s">
        <v>48</v>
      </c>
      <c r="AB171" s="257"/>
      <c r="AC171" s="254"/>
      <c r="AD171" s="158" t="s">
        <v>49</v>
      </c>
      <c r="AE171" s="117"/>
      <c r="AF171" s="255"/>
      <c r="AG171" s="105"/>
      <c r="AH171" s="106"/>
      <c r="AI171" s="17"/>
      <c r="AJ171" s="8"/>
      <c r="AK171" s="8"/>
      <c r="AL171" s="8"/>
      <c r="AM171" s="8"/>
      <c r="AP171" s="455" t="str">
        <f>E162</f>
        <v/>
      </c>
      <c r="AQ171" s="488" t="s">
        <v>5</v>
      </c>
      <c r="AR171" s="488" t="s">
        <v>4</v>
      </c>
      <c r="AS171" s="21" t="str">
        <f>IF(ISNUMBER(AJ171),AJ171-($G163*AJ170+$G162),"")</f>
        <v/>
      </c>
      <c r="AT171" s="21" t="str">
        <f>IF(ISNUMBER(AK171),AK171-($G163*AK170+$G162),"")</f>
        <v/>
      </c>
      <c r="AU171" s="21" t="str">
        <f>IF(ISNUMBER(AL171),AL171-($G163*AL170+$G162),"")</f>
        <v/>
      </c>
      <c r="AV171" s="21" t="str">
        <f>IF(ISNUMBER(AM171),AM171-($G163*AM170+$G162),"")</f>
        <v/>
      </c>
      <c r="AW171" s="107">
        <f>$AH170</f>
        <v>0</v>
      </c>
      <c r="AX171" s="107">
        <f>$AI170</f>
        <v>0</v>
      </c>
      <c r="AY171" s="73" t="str">
        <f>IF(ISNUMBER(AJ170),AJ170,"")</f>
        <v/>
      </c>
      <c r="AZ171" s="73" t="str">
        <f>IF(ISNUMBER(AK170),AK170,"")</f>
        <v/>
      </c>
      <c r="BA171" s="73" t="str">
        <f t="shared" ref="BA171:BB171" si="159">IF(ISNUMBER(AL170),AL170,"")</f>
        <v/>
      </c>
      <c r="BB171" s="73" t="str">
        <f t="shared" si="159"/>
        <v/>
      </c>
      <c r="BC171" s="166"/>
      <c r="BD171" s="176" t="str">
        <f>$AA164</f>
        <v>•</v>
      </c>
      <c r="BE171" s="193">
        <f>$D162</f>
        <v>0</v>
      </c>
      <c r="BF171" s="124">
        <f>$B163</f>
        <v>0</v>
      </c>
      <c r="BG171" s="194" t="str">
        <f>$E162</f>
        <v/>
      </c>
      <c r="BH171" s="195"/>
      <c r="BI171" s="196" t="str">
        <f>IF(ISNUMBER($AB173),$AB173,"")</f>
        <v/>
      </c>
      <c r="BJ171" s="489" t="str">
        <f>AH2</f>
        <v>O2 flow per cells</v>
      </c>
      <c r="BK171" s="489" t="str">
        <f>AI2</f>
        <v>pmol/(s*Mill)</v>
      </c>
      <c r="BL171" s="7" t="str">
        <f>IF(ISNUMBER(AS171),AS171/AJ163,"")</f>
        <v/>
      </c>
      <c r="BM171" s="7" t="str">
        <f>IF(ISNUMBER(AT171),AT171/AK163,"")</f>
        <v/>
      </c>
      <c r="BN171" s="7" t="str">
        <f>IF(ISNUMBER(AU171),AU171/AL163,"")</f>
        <v/>
      </c>
      <c r="BO171" s="7" t="str">
        <f>IF(ISNUMBER(AV171),AV171/AM163,"")</f>
        <v/>
      </c>
      <c r="BP171" s="194" t="str">
        <f>$E162</f>
        <v/>
      </c>
      <c r="BQ171" s="6" t="s">
        <v>19</v>
      </c>
      <c r="BR171" s="6" t="s">
        <v>20</v>
      </c>
      <c r="BS171" s="5" t="str">
        <f>IF(ISNUMBER(BL171),BL171/$AQ169,"")</f>
        <v/>
      </c>
      <c r="BT171" s="5" t="str">
        <f>IF(ISNUMBER(BM171),BM171/$AQ169,"")</f>
        <v/>
      </c>
      <c r="BU171" s="5" t="str">
        <f>IF(ISNUMBER(BN171),BN171/$AQ169,"")</f>
        <v/>
      </c>
      <c r="BV171" s="5" t="str">
        <f>IF(ISNUMBER(BO171),BO171/$AQ169,"")</f>
        <v/>
      </c>
      <c r="BW171" s="194" t="str">
        <f>$E162</f>
        <v/>
      </c>
      <c r="BX171" s="6" t="s">
        <v>18</v>
      </c>
      <c r="BY171" s="6" t="s">
        <v>21</v>
      </c>
      <c r="BZ171" s="5" t="str">
        <f>IF(ISNUMBER(BN171),1-BL171/BN171,"")</f>
        <v/>
      </c>
      <c r="CA171" s="5" t="str">
        <f>IF(ISNUMBER(BM171),1-BM171/BL171,"")</f>
        <v/>
      </c>
      <c r="CB171" s="5" t="str">
        <f>IF(ISNUMBER(BM171),1-BM171/BN171,"")</f>
        <v/>
      </c>
      <c r="CC171" s="5" t="str">
        <f>IF(ISNUMBER(BN171),1-BO171/BN171,"")</f>
        <v/>
      </c>
      <c r="CD171" s="194" t="str">
        <f>$E162</f>
        <v/>
      </c>
      <c r="CE171" s="489" t="str">
        <f>AH3</f>
        <v>O2 flow per cells (mt: ROX-corr.)</v>
      </c>
      <c r="CF171" s="489" t="str">
        <f>AI2</f>
        <v>pmol/(s*Mill)</v>
      </c>
      <c r="CG171" s="7" t="str">
        <f>IF(ISNUMBER(BL171),BL171-$AR169,"")</f>
        <v/>
      </c>
      <c r="CH171" s="7" t="str">
        <f t="shared" ref="CH171:CJ171" si="160">IF(ISNUMBER(BM171),BM171-$AR169,"")</f>
        <v/>
      </c>
      <c r="CI171" s="7" t="str">
        <f t="shared" si="160"/>
        <v/>
      </c>
      <c r="CJ171" s="7" t="str">
        <f t="shared" si="160"/>
        <v/>
      </c>
      <c r="CK171" s="194" t="str">
        <f>$E162</f>
        <v/>
      </c>
      <c r="CL171" s="6" t="s">
        <v>3</v>
      </c>
      <c r="CM171" s="6" t="s">
        <v>1</v>
      </c>
      <c r="CN171" s="5" t="str">
        <f>IF(ISNUMBER(CG171),CG171/($AQ169-$AR169),"")</f>
        <v/>
      </c>
      <c r="CO171" s="5" t="str">
        <f t="shared" ref="CO171:CQ171" si="161">IF(ISNUMBER(CH171),CH171/($AQ169-$AR169),"")</f>
        <v/>
      </c>
      <c r="CP171" s="5" t="str">
        <f t="shared" si="161"/>
        <v/>
      </c>
      <c r="CQ171" s="5" t="str">
        <f t="shared" si="161"/>
        <v/>
      </c>
      <c r="CR171" s="194" t="str">
        <f>$E162</f>
        <v/>
      </c>
      <c r="CS171" s="6" t="s">
        <v>2</v>
      </c>
      <c r="CT171" s="6" t="s">
        <v>1</v>
      </c>
      <c r="CU171" s="5" t="str">
        <f>IF(ISNUMBER(CI171),1-CG171/CI171,"")</f>
        <v/>
      </c>
      <c r="CV171" s="5" t="str">
        <f>IF(ISNUMBER(CH171),1-CH171/CG171,"")</f>
        <v/>
      </c>
      <c r="CW171" s="5" t="str">
        <f>IF(ISNUMBER(CH171),1-CH171/CI171,"")</f>
        <v/>
      </c>
      <c r="CX171" s="5" t="str">
        <f>IF(ISNUMBER(CI171),1-CJ171/CI171,"")</f>
        <v/>
      </c>
      <c r="CY171" s="14"/>
    </row>
    <row r="172" spans="1:104">
      <c r="A172" s="83"/>
      <c r="B172" s="83"/>
      <c r="C172" s="83"/>
      <c r="D172" s="83"/>
      <c r="E172" s="83"/>
      <c r="F172" s="83"/>
      <c r="G172" s="83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  <c r="V172" s="19"/>
      <c r="W172" s="19"/>
      <c r="X172" s="19"/>
      <c r="Y172" s="19"/>
      <c r="Z172" s="126"/>
      <c r="AA172" s="272" t="s">
        <v>50</v>
      </c>
      <c r="AB172" s="258"/>
      <c r="AC172" s="259"/>
      <c r="AD172" s="158" t="s">
        <v>178</v>
      </c>
      <c r="AE172" s="256"/>
      <c r="AF172" s="255"/>
      <c r="AG172" s="274"/>
      <c r="AH172" s="275"/>
      <c r="AI172" s="275"/>
      <c r="AJ172" s="276"/>
      <c r="AK172" s="276"/>
      <c r="AL172" s="276"/>
      <c r="AM172" s="276"/>
      <c r="AN172" s="2"/>
      <c r="AO172" s="11"/>
      <c r="AP172" s="74"/>
      <c r="AQ172" s="75"/>
      <c r="AR172" s="75"/>
      <c r="AS172" s="3"/>
      <c r="AT172" s="3"/>
      <c r="AU172" s="3"/>
      <c r="AV172" s="3"/>
      <c r="AW172" s="4"/>
      <c r="AX172" s="4"/>
      <c r="AY172" s="2"/>
      <c r="AZ172" s="2"/>
      <c r="BA172" s="2"/>
      <c r="BB172" s="2"/>
      <c r="BC172" s="76"/>
      <c r="BD172" s="4"/>
      <c r="BE172" s="4"/>
      <c r="BF172" s="75"/>
      <c r="BG172" s="77"/>
      <c r="BH172" s="77"/>
      <c r="BI172" s="2"/>
      <c r="BJ172" s="4"/>
      <c r="BK172" s="4"/>
      <c r="BL172" s="3"/>
      <c r="BM172" s="3"/>
      <c r="BN172" s="3"/>
      <c r="BO172" s="3"/>
      <c r="BP172" s="14"/>
      <c r="BQ172" s="4"/>
      <c r="BR172" s="4"/>
      <c r="BS172" s="2"/>
      <c r="BT172" s="2"/>
      <c r="BU172" s="2"/>
      <c r="BV172" s="2"/>
      <c r="BW172" s="14"/>
      <c r="BX172" s="4"/>
      <c r="BY172" s="4"/>
      <c r="BZ172" s="2"/>
      <c r="CA172" s="2"/>
      <c r="CB172" s="2"/>
      <c r="CC172" s="2"/>
      <c r="CD172" s="13"/>
      <c r="CE172" s="4"/>
      <c r="CF172" s="4"/>
      <c r="CG172" s="3"/>
      <c r="CH172" s="3"/>
      <c r="CI172" s="3"/>
      <c r="CJ172" s="3"/>
      <c r="CK172" s="14"/>
      <c r="CL172" s="4"/>
      <c r="CM172" s="4"/>
      <c r="CN172" s="2"/>
      <c r="CO172" s="2"/>
      <c r="CP172" s="2"/>
      <c r="CQ172" s="2"/>
      <c r="CR172" s="14"/>
      <c r="CS172" s="4"/>
      <c r="CT172" s="4"/>
      <c r="CU172" s="2"/>
      <c r="CV172" s="2"/>
      <c r="CW172" s="2"/>
      <c r="CX172" s="2"/>
      <c r="CY172" s="14"/>
    </row>
    <row r="173" spans="1:104">
      <c r="A173" s="83"/>
      <c r="B173" s="83"/>
      <c r="C173" s="83"/>
      <c r="D173" s="83"/>
      <c r="E173" s="83"/>
      <c r="F173" s="83"/>
      <c r="G173" s="83"/>
      <c r="H173" s="14"/>
      <c r="I173" s="14"/>
      <c r="J173" s="14"/>
      <c r="K173" s="14"/>
      <c r="L173" s="14"/>
      <c r="M173" s="14"/>
      <c r="N173" s="14"/>
      <c r="O173" s="14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26"/>
      <c r="AA173" s="271" t="s">
        <v>51</v>
      </c>
      <c r="AB173" s="260"/>
      <c r="AC173" s="261"/>
      <c r="AD173" s="262" t="s">
        <v>52</v>
      </c>
      <c r="AE173" s="263">
        <v>-2</v>
      </c>
      <c r="AF173" s="255"/>
      <c r="AG173" s="274"/>
      <c r="AH173" s="274"/>
      <c r="AI173" s="274"/>
      <c r="AJ173" s="145"/>
      <c r="AK173" s="145"/>
      <c r="AL173" s="145"/>
      <c r="AM173" s="145"/>
      <c r="AN173" s="133"/>
      <c r="AO173" s="181"/>
      <c r="AP173" s="74"/>
      <c r="AQ173" s="142"/>
      <c r="AR173" s="142"/>
      <c r="AS173" s="135"/>
      <c r="AT173" s="135"/>
      <c r="AU173" s="135"/>
      <c r="AV173" s="135"/>
      <c r="AW173" s="127"/>
      <c r="AX173" s="127"/>
      <c r="AY173" s="133"/>
      <c r="AZ173" s="133"/>
      <c r="BA173" s="133"/>
      <c r="BB173" s="133"/>
      <c r="BC173" s="166"/>
      <c r="BD173" s="127"/>
      <c r="BE173" s="127"/>
      <c r="BF173" s="142"/>
      <c r="BG173" s="183"/>
      <c r="BH173" s="183"/>
      <c r="BI173" s="133"/>
      <c r="BJ173" s="127"/>
      <c r="BK173" s="127"/>
      <c r="BL173" s="135"/>
      <c r="BM173" s="135"/>
      <c r="BN173" s="135"/>
      <c r="BO173" s="135"/>
      <c r="BP173" s="14"/>
      <c r="BQ173" s="127"/>
      <c r="BR173" s="127"/>
      <c r="BS173" s="133"/>
      <c r="BT173" s="133"/>
      <c r="BU173" s="133"/>
      <c r="BV173" s="133"/>
      <c r="BW173" s="14"/>
      <c r="BX173" s="127"/>
      <c r="BY173" s="127"/>
      <c r="BZ173" s="133"/>
      <c r="CA173" s="133"/>
      <c r="CB173" s="133"/>
      <c r="CC173" s="133"/>
      <c r="CD173" s="13"/>
      <c r="CE173" s="127"/>
      <c r="CF173" s="127"/>
      <c r="CG173" s="135"/>
      <c r="CH173" s="135"/>
      <c r="CI173" s="135"/>
      <c r="CJ173" s="135"/>
      <c r="CK173" s="14"/>
      <c r="CL173" s="127"/>
      <c r="CM173" s="127"/>
      <c r="CN173" s="133"/>
      <c r="CO173" s="133"/>
      <c r="CP173" s="133"/>
      <c r="CQ173" s="133"/>
      <c r="CR173" s="14"/>
      <c r="CS173" s="127"/>
      <c r="CT173" s="127"/>
      <c r="CU173" s="133"/>
      <c r="CV173" s="133"/>
      <c r="CW173" s="133"/>
      <c r="CX173" s="133"/>
      <c r="CY173" s="14"/>
    </row>
    <row r="174" spans="1:104" ht="13.5" thickBot="1">
      <c r="A174" s="83"/>
      <c r="B174" s="83"/>
      <c r="C174" s="83"/>
      <c r="D174" s="83"/>
      <c r="E174" s="83"/>
      <c r="F174" s="83"/>
      <c r="G174" s="83"/>
      <c r="H174" s="14"/>
      <c r="I174" s="14"/>
      <c r="J174" s="14"/>
      <c r="K174" s="14"/>
      <c r="L174" s="14"/>
      <c r="M174" s="14"/>
      <c r="N174" s="14"/>
      <c r="O174" s="14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26"/>
      <c r="AA174" s="273" t="s">
        <v>53</v>
      </c>
      <c r="AB174" s="264">
        <v>2</v>
      </c>
      <c r="AC174" s="265" t="s">
        <v>54</v>
      </c>
      <c r="AD174" s="266" t="s">
        <v>55</v>
      </c>
      <c r="AE174" s="267">
        <v>2.5000000000000001E-2</v>
      </c>
      <c r="AF174" s="268"/>
      <c r="AG174" s="274"/>
      <c r="AH174" s="274"/>
      <c r="AI174" s="274"/>
      <c r="AJ174" s="145"/>
      <c r="AK174" s="145"/>
      <c r="AL174" s="145"/>
      <c r="AM174" s="145"/>
      <c r="AN174" s="133"/>
      <c r="AO174" s="181"/>
      <c r="AP174" s="74"/>
      <c r="AQ174" s="142"/>
      <c r="AR174" s="142"/>
      <c r="AS174" s="135"/>
      <c r="AT174" s="135"/>
      <c r="AU174" s="135"/>
      <c r="AV174" s="135"/>
      <c r="AW174" s="127"/>
      <c r="AX174" s="127"/>
      <c r="AY174" s="133"/>
      <c r="AZ174" s="133"/>
      <c r="BA174" s="133"/>
      <c r="BB174" s="133"/>
      <c r="BC174" s="166"/>
      <c r="BD174" s="127"/>
      <c r="BE174" s="127"/>
      <c r="BF174" s="142"/>
      <c r="BG174" s="183"/>
      <c r="BH174" s="183"/>
      <c r="BI174" s="133"/>
      <c r="BJ174" s="127"/>
      <c r="BK174" s="127"/>
      <c r="BL174" s="135"/>
      <c r="BM174" s="135"/>
      <c r="BN174" s="135"/>
      <c r="BO174" s="135"/>
      <c r="BP174" s="14"/>
      <c r="BQ174" s="127"/>
      <c r="BR174" s="127"/>
      <c r="BS174" s="133"/>
      <c r="BT174" s="133"/>
      <c r="BU174" s="133"/>
      <c r="BV174" s="133"/>
      <c r="BW174" s="14"/>
      <c r="BX174" s="127"/>
      <c r="BY174" s="127"/>
      <c r="BZ174" s="133"/>
      <c r="CA174" s="133"/>
      <c r="CB174" s="133"/>
      <c r="CC174" s="133"/>
      <c r="CD174" s="13"/>
      <c r="CE174" s="127"/>
      <c r="CF174" s="127"/>
      <c r="CG174" s="135"/>
      <c r="CH174" s="135"/>
      <c r="CI174" s="135"/>
      <c r="CJ174" s="135"/>
      <c r="CK174" s="14"/>
      <c r="CL174" s="127"/>
      <c r="CM174" s="127"/>
      <c r="CN174" s="133"/>
      <c r="CO174" s="133"/>
      <c r="CP174" s="133"/>
      <c r="CQ174" s="133"/>
      <c r="CR174" s="14"/>
      <c r="CS174" s="127"/>
      <c r="CT174" s="127"/>
      <c r="CU174" s="133"/>
      <c r="CV174" s="133"/>
      <c r="CW174" s="133"/>
      <c r="CX174" s="133"/>
      <c r="CY174" s="14"/>
    </row>
    <row r="175" spans="1:104">
      <c r="A175" s="83"/>
      <c r="B175" s="83"/>
      <c r="C175" s="83"/>
      <c r="D175" s="83"/>
      <c r="E175" s="83"/>
      <c r="F175" s="83"/>
      <c r="G175" s="83"/>
      <c r="H175" s="14"/>
      <c r="I175" s="14"/>
      <c r="J175" s="14"/>
      <c r="K175" s="14"/>
      <c r="L175" s="14"/>
      <c r="M175" s="14"/>
      <c r="N175" s="14"/>
      <c r="O175" s="14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26"/>
      <c r="AH175" s="127"/>
      <c r="AI175" s="127"/>
      <c r="AJ175" s="135"/>
      <c r="AK175" s="135"/>
      <c r="AL175" s="135"/>
      <c r="AM175" s="135"/>
      <c r="AN175" s="133"/>
      <c r="AO175" s="181"/>
      <c r="AP175" s="74"/>
      <c r="AQ175" s="142"/>
      <c r="AR175" s="142"/>
      <c r="AS175" s="135"/>
      <c r="AT175" s="135"/>
      <c r="AU175" s="135"/>
      <c r="AV175" s="135"/>
      <c r="AW175" s="127"/>
      <c r="AX175" s="127"/>
      <c r="AY175" s="133"/>
      <c r="AZ175" s="133"/>
      <c r="BA175" s="133"/>
      <c r="BB175" s="133"/>
      <c r="BC175" s="166"/>
      <c r="BD175" s="127"/>
      <c r="BE175" s="127"/>
      <c r="BF175" s="142"/>
      <c r="BG175" s="183"/>
      <c r="BH175" s="183"/>
      <c r="BI175" s="133"/>
      <c r="BJ175" s="127"/>
      <c r="BK175" s="127"/>
      <c r="BL175" s="135"/>
      <c r="BM175" s="135"/>
      <c r="BN175" s="135"/>
      <c r="BO175" s="135"/>
      <c r="BP175" s="14"/>
      <c r="BQ175" s="127"/>
      <c r="BV175" s="133"/>
      <c r="BW175" s="14"/>
      <c r="BX175" s="127"/>
      <c r="BY175" s="127"/>
      <c r="BZ175" s="133"/>
      <c r="CA175" s="133"/>
      <c r="CB175" s="133"/>
      <c r="CC175" s="133"/>
      <c r="CD175" s="13"/>
      <c r="CE175" s="127"/>
      <c r="CF175" s="127"/>
      <c r="CG175" s="135"/>
      <c r="CH175" s="135"/>
      <c r="CI175" s="135"/>
      <c r="CJ175" s="135"/>
      <c r="CK175" s="14"/>
      <c r="CL175" s="127"/>
      <c r="CM175" s="127"/>
      <c r="CN175" s="133"/>
      <c r="CO175" s="133"/>
      <c r="CP175" s="133"/>
      <c r="CQ175" s="133"/>
      <c r="CR175" s="14"/>
      <c r="CS175" s="127"/>
      <c r="CT175" s="127"/>
      <c r="CU175" s="133"/>
      <c r="CV175" s="133"/>
      <c r="CW175" s="133"/>
      <c r="CX175" s="133"/>
      <c r="CY175" s="14"/>
    </row>
    <row r="176" spans="1:104">
      <c r="A176" s="83"/>
      <c r="B176" s="83"/>
      <c r="C176" s="83"/>
      <c r="D176" s="83"/>
      <c r="E176" s="83"/>
      <c r="F176" s="83"/>
      <c r="G176" s="83"/>
      <c r="H176" s="14"/>
      <c r="I176" s="14"/>
      <c r="J176" s="14"/>
      <c r="K176" s="14"/>
      <c r="L176" s="14"/>
      <c r="M176" s="14"/>
      <c r="N176" s="14"/>
      <c r="O176" s="14"/>
      <c r="P176" s="14"/>
      <c r="Q176" s="14"/>
      <c r="R176" s="14"/>
      <c r="S176" s="14"/>
      <c r="T176" s="14"/>
      <c r="U176" s="14"/>
      <c r="V176" s="14"/>
      <c r="W176" s="14"/>
      <c r="X176" s="14"/>
      <c r="Y176" s="14"/>
      <c r="Z176" s="126"/>
      <c r="AH176" s="127"/>
      <c r="AI176" s="127"/>
      <c r="AJ176" s="135"/>
      <c r="AK176" s="135"/>
      <c r="AL176" s="135"/>
      <c r="AM176" s="135"/>
      <c r="AN176" s="133"/>
      <c r="AO176" s="181"/>
      <c r="AP176" s="74"/>
      <c r="AQ176" s="142"/>
      <c r="AR176" s="142"/>
      <c r="AS176" s="135"/>
      <c r="AT176" s="135"/>
      <c r="AU176" s="135"/>
      <c r="AV176" s="135"/>
      <c r="AW176" s="127"/>
      <c r="AX176" s="127"/>
      <c r="AY176" s="133"/>
      <c r="AZ176" s="133"/>
      <c r="BA176" s="133"/>
      <c r="BB176" s="133"/>
      <c r="BC176" s="166"/>
      <c r="BD176" s="127"/>
      <c r="BE176" s="127"/>
      <c r="BF176" s="142"/>
      <c r="BG176" s="183"/>
      <c r="BH176" s="183"/>
      <c r="BI176" s="133"/>
      <c r="BJ176" s="127"/>
      <c r="BK176" s="127"/>
      <c r="BL176" s="135"/>
      <c r="BM176" s="135"/>
      <c r="BN176" s="135"/>
      <c r="BO176" s="135"/>
      <c r="BP176" s="14"/>
      <c r="BQ176" s="127"/>
      <c r="BV176" s="133"/>
      <c r="BW176" s="14"/>
      <c r="BX176" s="127"/>
      <c r="BY176" s="127"/>
      <c r="BZ176" s="133"/>
      <c r="CA176" s="133"/>
      <c r="CB176" s="133"/>
      <c r="CC176" s="133"/>
      <c r="CD176" s="13"/>
      <c r="CE176" s="127"/>
      <c r="CF176" s="127"/>
      <c r="CG176" s="135"/>
      <c r="CH176" s="135"/>
      <c r="CI176" s="135"/>
      <c r="CJ176" s="135"/>
      <c r="CK176" s="14"/>
      <c r="CL176" s="127"/>
      <c r="CM176" s="127"/>
      <c r="CN176" s="133"/>
      <c r="CO176" s="133"/>
      <c r="CP176" s="133"/>
      <c r="CQ176" s="133"/>
      <c r="CR176" s="14"/>
      <c r="CS176" s="127"/>
      <c r="CT176" s="127"/>
      <c r="CU176" s="133"/>
      <c r="CV176" s="133"/>
      <c r="CW176" s="133"/>
      <c r="CX176" s="133"/>
      <c r="CY176" s="14"/>
    </row>
    <row r="177" spans="1:104">
      <c r="A177" s="83"/>
      <c r="B177" s="83"/>
      <c r="C177" s="83"/>
      <c r="D177" s="83"/>
      <c r="E177" s="83"/>
      <c r="F177" s="83"/>
      <c r="G177" s="83"/>
      <c r="H177" s="14"/>
      <c r="I177" s="14"/>
      <c r="J177" s="14"/>
      <c r="K177" s="14"/>
      <c r="L177" s="14"/>
      <c r="M177" s="14"/>
      <c r="N177" s="14"/>
      <c r="O177" s="14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AH177" s="127"/>
      <c r="AI177" s="127"/>
      <c r="AJ177" s="135"/>
      <c r="AK177" s="135"/>
      <c r="AL177" s="135"/>
      <c r="AM177" s="135"/>
      <c r="AN177" s="133"/>
      <c r="AO177" s="181"/>
      <c r="AP177" s="74"/>
      <c r="AQ177" s="142"/>
      <c r="AR177" s="142"/>
      <c r="AS177" s="135"/>
      <c r="AT177" s="135"/>
      <c r="AU177" s="135"/>
      <c r="AV177" s="135"/>
      <c r="AW177" s="127"/>
      <c r="AX177" s="127"/>
      <c r="AY177" s="133"/>
      <c r="AZ177" s="133"/>
      <c r="BA177" s="133"/>
      <c r="BB177" s="133"/>
      <c r="BC177" s="166"/>
      <c r="BD177" s="127"/>
      <c r="BE177" s="127"/>
      <c r="BF177" s="142"/>
      <c r="BG177" s="183"/>
      <c r="BH177" s="183"/>
      <c r="BI177" s="133"/>
      <c r="BJ177" s="127"/>
      <c r="BK177" s="127"/>
      <c r="BL177" s="135"/>
      <c r="BM177" s="135"/>
      <c r="BN177" s="135"/>
      <c r="BO177" s="135"/>
      <c r="BP177" s="14"/>
      <c r="BQ177" s="127"/>
      <c r="BV177" s="133"/>
      <c r="BW177" s="14"/>
      <c r="BX177" s="127"/>
      <c r="BY177" s="127"/>
      <c r="BZ177" s="133"/>
      <c r="CA177" s="133"/>
      <c r="CB177" s="133"/>
      <c r="CC177" s="133"/>
      <c r="CD177" s="13"/>
      <c r="CE177" s="127"/>
      <c r="CF177" s="127"/>
      <c r="CG177" s="135"/>
      <c r="CH177" s="135"/>
      <c r="CI177" s="135"/>
      <c r="CJ177" s="135"/>
      <c r="CK177" s="14"/>
      <c r="CL177" s="127"/>
      <c r="CM177" s="127"/>
      <c r="CN177" s="133"/>
      <c r="CO177" s="133"/>
      <c r="CP177" s="133"/>
      <c r="CQ177" s="133"/>
      <c r="CR177" s="14"/>
      <c r="CS177" s="127"/>
      <c r="CT177" s="127"/>
      <c r="CU177" s="133"/>
      <c r="CV177" s="133"/>
      <c r="CW177" s="133"/>
      <c r="CX177" s="133"/>
      <c r="CY177" s="14"/>
    </row>
    <row r="178" spans="1:104">
      <c r="A178" s="184"/>
      <c r="B178" s="133"/>
      <c r="H178" s="14"/>
      <c r="I178" s="14"/>
      <c r="J178" s="14"/>
      <c r="K178" s="14"/>
      <c r="L178" s="14"/>
      <c r="M178" s="14"/>
      <c r="N178" s="14"/>
      <c r="O178" s="14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26"/>
      <c r="AH178" s="127"/>
      <c r="AI178" s="127"/>
      <c r="AJ178" s="135"/>
      <c r="AK178" s="135"/>
      <c r="AL178" s="135"/>
      <c r="AM178" s="135"/>
      <c r="AN178" s="133"/>
      <c r="AO178" s="181"/>
      <c r="AP178" s="74"/>
      <c r="AQ178" s="142"/>
      <c r="AR178" s="142"/>
      <c r="AS178" s="26" t="str">
        <f>IF(ISNUMBER(AJ178),AJ178-($D171*AJ177+$E171),"")</f>
        <v/>
      </c>
      <c r="AT178" s="26" t="str">
        <f>IF(ISNUMBER(AK178),AK178-($D171*AK177+$E171),"")</f>
        <v/>
      </c>
      <c r="AU178" s="26"/>
      <c r="AV178" s="26" t="str">
        <f>IF(ISNUMBER(AM178),AM178-($D171*AM177+$E171),"")</f>
        <v/>
      </c>
      <c r="AW178" s="127"/>
      <c r="AX178" s="127"/>
      <c r="AY178" s="133"/>
      <c r="AZ178" s="133"/>
      <c r="BA178" s="133"/>
      <c r="BB178" s="133"/>
      <c r="BC178" s="166"/>
      <c r="BD178" s="127"/>
      <c r="BE178" s="127"/>
      <c r="BF178" s="142"/>
      <c r="BG178" s="183"/>
      <c r="BH178" s="183"/>
      <c r="BI178" s="133"/>
      <c r="BJ178" s="127"/>
      <c r="BK178" s="127"/>
      <c r="BL178" s="78" t="str">
        <f>IF(ISNUMBER(AS178),AS178/AJ170,"")</f>
        <v/>
      </c>
      <c r="BM178" s="78" t="str">
        <f>IF(ISNUMBER(AT178),AT178/AK170,"")</f>
        <v/>
      </c>
      <c r="BN178" s="78"/>
      <c r="BO178" s="78" t="str">
        <f>IF(ISNUMBER(AV178),AV178/AM170,"")</f>
        <v/>
      </c>
      <c r="BP178" s="117"/>
      <c r="BQ178" s="141"/>
      <c r="BV178" s="24"/>
      <c r="BW178" s="117"/>
      <c r="BX178" s="141"/>
      <c r="BY178" s="141"/>
      <c r="BZ178" s="27" t="s">
        <v>0</v>
      </c>
      <c r="CA178" s="24" t="str">
        <f>IF(ISNUMBER(BL178),1-BL178/BM178,"")</f>
        <v/>
      </c>
      <c r="CB178" s="24"/>
      <c r="CC178" s="24"/>
      <c r="CD178" s="197"/>
      <c r="CE178" s="141"/>
      <c r="CF178" s="141"/>
      <c r="CG178" s="147"/>
      <c r="CH178" s="147"/>
      <c r="CI178" s="147"/>
      <c r="CJ178" s="147"/>
      <c r="CK178" s="117"/>
      <c r="CL178" s="141"/>
      <c r="CM178" s="141"/>
      <c r="CN178" s="134"/>
      <c r="CO178" s="134"/>
      <c r="CP178" s="134"/>
      <c r="CQ178" s="134"/>
      <c r="CR178" s="117"/>
      <c r="CS178" s="141"/>
      <c r="CT178" s="141"/>
      <c r="CU178" s="134"/>
      <c r="CV178" s="134"/>
      <c r="CW178" s="134"/>
      <c r="CX178" s="134"/>
      <c r="CY178" s="117"/>
    </row>
    <row r="179" spans="1:104">
      <c r="A179" s="184"/>
      <c r="B179" s="133"/>
      <c r="H179" s="14"/>
      <c r="I179" s="14"/>
      <c r="J179" s="14"/>
      <c r="K179" s="14"/>
      <c r="L179" s="14"/>
      <c r="M179" s="14"/>
      <c r="N179" s="14"/>
      <c r="O179" s="14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26"/>
      <c r="AH179" s="127"/>
      <c r="AI179" s="127"/>
      <c r="AJ179" s="135"/>
      <c r="AK179" s="135"/>
      <c r="AL179" s="135"/>
      <c r="AM179" s="135"/>
      <c r="AN179" s="133"/>
      <c r="AO179" s="181"/>
      <c r="AP179" s="74"/>
      <c r="AQ179" s="142"/>
      <c r="AR179" s="142"/>
      <c r="AS179" s="147"/>
      <c r="AT179" s="147"/>
      <c r="AU179" s="147"/>
      <c r="AV179" s="147"/>
      <c r="AW179" s="127"/>
      <c r="AX179" s="127"/>
      <c r="AY179" s="133"/>
      <c r="AZ179" s="133"/>
      <c r="BA179" s="133"/>
      <c r="BB179" s="133"/>
      <c r="BC179" s="166"/>
      <c r="BD179" s="127"/>
      <c r="BE179" s="127"/>
      <c r="BF179" s="142"/>
      <c r="BG179" s="183"/>
      <c r="BH179" s="183"/>
      <c r="BI179" s="133"/>
      <c r="BJ179" s="127"/>
      <c r="BK179" s="127"/>
      <c r="BL179" s="147"/>
      <c r="BM179" s="147"/>
      <c r="BN179" s="147"/>
      <c r="BO179" s="147"/>
      <c r="BP179" s="117"/>
      <c r="BQ179" s="141"/>
      <c r="BV179" s="134"/>
      <c r="BW179" s="117"/>
      <c r="BX179" s="141"/>
      <c r="BY179" s="141"/>
      <c r="BZ179" s="134"/>
      <c r="CA179" s="134"/>
      <c r="CB179" s="134"/>
      <c r="CC179" s="134"/>
      <c r="CD179" s="197"/>
      <c r="CE179" s="141"/>
      <c r="CF179" s="141"/>
      <c r="CG179" s="147"/>
      <c r="CH179" s="147"/>
      <c r="CI179" s="147"/>
      <c r="CJ179" s="147"/>
      <c r="CK179" s="117"/>
      <c r="CL179" s="141"/>
      <c r="CM179" s="141"/>
      <c r="CN179" s="134"/>
      <c r="CO179" s="134"/>
      <c r="CP179" s="134"/>
      <c r="CQ179" s="134"/>
      <c r="CR179" s="117"/>
      <c r="CS179" s="141"/>
      <c r="CT179" s="141"/>
      <c r="CU179" s="134"/>
      <c r="CV179" s="134"/>
      <c r="CW179" s="134"/>
      <c r="CX179" s="134"/>
      <c r="CY179" s="117"/>
    </row>
    <row r="180" spans="1:104" ht="13.5" thickBot="1">
      <c r="A180" s="460" t="s">
        <v>68</v>
      </c>
      <c r="B180" s="198" t="str">
        <f>$G$22</f>
        <v>DatLab 7 Template 16-08-02</v>
      </c>
      <c r="C180" s="199"/>
      <c r="D180" s="199"/>
      <c r="E180" s="199"/>
      <c r="F180" s="199"/>
      <c r="G180" s="199"/>
      <c r="H180" s="200"/>
      <c r="I180" s="200"/>
      <c r="J180" s="200"/>
      <c r="K180" s="200"/>
      <c r="L180" s="200"/>
      <c r="M180" s="200"/>
      <c r="N180" s="200"/>
      <c r="O180" s="200"/>
      <c r="P180" s="200"/>
      <c r="Q180" s="200"/>
      <c r="R180" s="200"/>
      <c r="S180" s="200"/>
      <c r="T180" s="200"/>
      <c r="U180" s="200"/>
      <c r="V180" s="200"/>
      <c r="W180" s="200"/>
      <c r="X180" s="200"/>
      <c r="Y180" s="200"/>
      <c r="Z180" s="201"/>
      <c r="AA180" s="202"/>
      <c r="AB180" s="202"/>
      <c r="AC180" s="202"/>
      <c r="AD180" s="202"/>
      <c r="AE180" s="202"/>
      <c r="AF180" s="202"/>
      <c r="AG180" s="202"/>
      <c r="AH180" s="12" t="str">
        <f>$B180</f>
        <v>DatLab 7 Template 16-08-02</v>
      </c>
      <c r="AI180" s="161"/>
      <c r="AJ180" s="203"/>
      <c r="AK180" s="203"/>
      <c r="AL180" s="203"/>
      <c r="AM180" s="203"/>
      <c r="AN180" s="204"/>
      <c r="AO180" s="205"/>
      <c r="AP180" s="206"/>
      <c r="AQ180" s="79" t="str">
        <f>$B180</f>
        <v>DatLab 7 Template 16-08-02</v>
      </c>
      <c r="AR180" s="161"/>
      <c r="AS180" s="203"/>
      <c r="AT180" s="203"/>
      <c r="AU180" s="203"/>
      <c r="AV180" s="203"/>
      <c r="AW180" s="161"/>
      <c r="AX180" s="161"/>
      <c r="AY180" s="204"/>
      <c r="AZ180" s="204"/>
      <c r="BA180" s="204"/>
      <c r="BB180" s="204"/>
      <c r="BC180" s="207"/>
      <c r="BD180" s="161"/>
      <c r="BE180" s="161"/>
      <c r="BF180" s="61"/>
      <c r="BG180" s="208"/>
      <c r="BH180" s="208"/>
      <c r="BI180" s="204"/>
      <c r="BJ180" s="79" t="str">
        <f>$B180</f>
        <v>DatLab 7 Template 16-08-02</v>
      </c>
      <c r="BK180" s="161"/>
      <c r="BL180" s="203"/>
      <c r="BM180" s="203"/>
      <c r="BN180" s="203"/>
      <c r="BO180" s="203"/>
      <c r="BP180" s="209"/>
      <c r="BQ180" s="79" t="str">
        <f>$B180</f>
        <v>DatLab 7 Template 16-08-02</v>
      </c>
      <c r="BR180" s="202"/>
      <c r="BS180" s="199"/>
      <c r="BT180" s="199"/>
      <c r="BU180" s="199"/>
      <c r="BV180" s="204"/>
      <c r="BW180" s="209"/>
      <c r="BX180" s="79" t="str">
        <f>$B180</f>
        <v>DatLab 7 Template 16-08-02</v>
      </c>
      <c r="BY180" s="161"/>
      <c r="BZ180" s="204"/>
      <c r="CA180" s="204"/>
      <c r="CB180" s="204"/>
      <c r="CC180" s="204"/>
      <c r="CD180" s="210"/>
      <c r="CE180" s="79" t="str">
        <f>$B180</f>
        <v>DatLab 7 Template 16-08-02</v>
      </c>
      <c r="CF180" s="161"/>
      <c r="CG180" s="203"/>
      <c r="CH180" s="203"/>
      <c r="CI180" s="203"/>
      <c r="CJ180" s="203"/>
      <c r="CK180" s="209"/>
      <c r="CL180" s="79" t="str">
        <f>$B180</f>
        <v>DatLab 7 Template 16-08-02</v>
      </c>
      <c r="CM180" s="161"/>
      <c r="CN180" s="204"/>
      <c r="CO180" s="204"/>
      <c r="CP180" s="204"/>
      <c r="CQ180" s="204"/>
      <c r="CR180" s="209"/>
      <c r="CS180" s="79" t="str">
        <f>$B180</f>
        <v>DatLab 7 Template 16-08-02</v>
      </c>
      <c r="CT180" s="161"/>
      <c r="CU180" s="204"/>
      <c r="CV180" s="204"/>
      <c r="CW180" s="204"/>
      <c r="CX180" s="204"/>
      <c r="CY180" s="209"/>
    </row>
    <row r="181" spans="1:104">
      <c r="A181" s="331" t="s">
        <v>111</v>
      </c>
      <c r="B181" s="285" t="str">
        <f>AA184</f>
        <v>•</v>
      </c>
      <c r="C181" s="277"/>
      <c r="D181" s="30"/>
      <c r="F181" s="55" t="s">
        <v>16</v>
      </c>
      <c r="G181" s="56">
        <f>AC185</f>
        <v>0</v>
      </c>
      <c r="H181" s="179"/>
      <c r="I181" s="179"/>
      <c r="J181" s="179"/>
      <c r="K181" s="179"/>
      <c r="L181" s="179"/>
      <c r="M181" s="179"/>
      <c r="N181" s="179"/>
      <c r="O181" s="179"/>
      <c r="P181" s="179"/>
      <c r="Q181" s="179"/>
      <c r="R181" s="179"/>
      <c r="S181" s="179"/>
      <c r="T181" s="179"/>
      <c r="U181" s="179"/>
      <c r="V181" s="179"/>
      <c r="W181" s="179"/>
      <c r="X181" s="179"/>
      <c r="Y181" s="179"/>
      <c r="Z181" s="425"/>
      <c r="AC181" s="110"/>
      <c r="AD181" s="110"/>
      <c r="AE181" s="110"/>
      <c r="AF181" s="110"/>
      <c r="AG181" s="110"/>
      <c r="AH181" s="110"/>
      <c r="AI181" s="180" t="s">
        <v>65</v>
      </c>
      <c r="AJ181" s="485" t="str">
        <f>AJ$1</f>
        <v>R</v>
      </c>
      <c r="AK181" s="31" t="str">
        <f t="shared" ref="AK181:AM181" si="162">AK$1</f>
        <v>1Omy</v>
      </c>
      <c r="AL181" s="32" t="str">
        <f t="shared" si="162"/>
        <v>2U</v>
      </c>
      <c r="AM181" s="33" t="str">
        <f t="shared" si="162"/>
        <v>3Ama</v>
      </c>
      <c r="AN181" s="133"/>
      <c r="AO181" s="181"/>
      <c r="AP181" s="74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8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3"/>
      <c r="BR181" s="143"/>
      <c r="BS181" s="143"/>
      <c r="BT181" s="143"/>
      <c r="BU181" s="143"/>
      <c r="BV181" s="143"/>
      <c r="BW181" s="14"/>
      <c r="BY181" s="143"/>
      <c r="BZ181" s="143"/>
      <c r="CA181" s="143"/>
      <c r="CB181" s="143"/>
      <c r="CC181" s="143"/>
      <c r="CD181" s="13"/>
      <c r="CF181" s="143"/>
      <c r="CG181" s="143"/>
      <c r="CH181" s="143"/>
      <c r="CI181" s="143"/>
      <c r="CJ181" s="143"/>
      <c r="CK181" s="13"/>
      <c r="CM181" s="143"/>
      <c r="CN181" s="143"/>
      <c r="CO181" s="143"/>
      <c r="CP181" s="143"/>
      <c r="CQ181" s="143"/>
      <c r="CR181" s="13"/>
      <c r="CT181" s="143"/>
      <c r="CU181" s="143"/>
      <c r="CV181" s="143"/>
      <c r="CW181" s="143"/>
      <c r="CX181" s="143"/>
      <c r="CY181" s="13"/>
    </row>
    <row r="182" spans="1:104">
      <c r="A182" s="452" t="str">
        <f>E182</f>
        <v/>
      </c>
      <c r="B182" s="286" t="s">
        <v>26</v>
      </c>
      <c r="C182" s="88">
        <f>AB187</f>
        <v>0</v>
      </c>
      <c r="D182" s="88">
        <f>AB189</f>
        <v>0</v>
      </c>
      <c r="E182" s="278" t="str">
        <f>IF(ISNUMBER(AB190),AB190+0.01*AB191,"")</f>
        <v/>
      </c>
      <c r="F182" s="279" t="s">
        <v>10</v>
      </c>
      <c r="G182" s="98">
        <f>AE193</f>
        <v>-2</v>
      </c>
      <c r="H182" s="14"/>
      <c r="I182" s="14"/>
      <c r="J182" s="14"/>
      <c r="K182" s="14"/>
      <c r="L182" s="14"/>
      <c r="M182" s="14"/>
      <c r="N182" s="14"/>
      <c r="O182" s="14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240" t="str">
        <f>$E182</f>
        <v/>
      </c>
      <c r="AA182" s="176"/>
      <c r="AB182" s="176"/>
      <c r="AC182" s="176"/>
      <c r="AD182" s="176"/>
      <c r="AE182" s="176"/>
      <c r="AF182" s="176"/>
      <c r="AG182" s="176"/>
      <c r="AH182" s="57" t="s">
        <v>215</v>
      </c>
      <c r="AI182" s="58" t="s">
        <v>12</v>
      </c>
      <c r="AJ182" s="182">
        <f>AJ186</f>
        <v>0</v>
      </c>
      <c r="AK182" s="182">
        <f t="shared" ref="AK182:AM182" si="163">AK186</f>
        <v>0</v>
      </c>
      <c r="AL182" s="182">
        <f t="shared" si="163"/>
        <v>0</v>
      </c>
      <c r="AM182" s="182">
        <f t="shared" si="163"/>
        <v>0</v>
      </c>
      <c r="AN182" s="133"/>
      <c r="AO182" s="181"/>
      <c r="AP182" s="74"/>
      <c r="AQ182" s="142"/>
      <c r="AR182" s="142"/>
      <c r="AS182" s="135"/>
      <c r="AT182" s="135"/>
      <c r="AU182" s="135"/>
      <c r="AV182" s="135"/>
      <c r="AW182" s="127"/>
      <c r="AX182" s="127"/>
      <c r="AY182" s="133"/>
      <c r="AZ182" s="133"/>
      <c r="BA182" s="133"/>
      <c r="BB182" s="133"/>
      <c r="BC182" s="166"/>
      <c r="BD182" s="127"/>
      <c r="BE182" s="127"/>
      <c r="BF182" s="142"/>
      <c r="BG182" s="183"/>
      <c r="BH182" s="183"/>
      <c r="BI182" s="133"/>
      <c r="BJ182" s="127"/>
      <c r="BK182" s="127"/>
      <c r="BL182" s="135"/>
      <c r="BM182" s="135"/>
      <c r="BN182" s="135"/>
      <c r="BO182" s="135"/>
      <c r="BP182" s="14"/>
      <c r="BQ182" s="127"/>
      <c r="BR182" s="127"/>
      <c r="BS182" s="133"/>
      <c r="BT182" s="133"/>
      <c r="BU182" s="133"/>
      <c r="BV182" s="133"/>
      <c r="BW182" s="14"/>
      <c r="BX182" s="127"/>
      <c r="BY182" s="127"/>
      <c r="BZ182" s="133"/>
      <c r="CA182" s="133"/>
      <c r="CB182" s="133"/>
      <c r="CC182" s="133"/>
      <c r="CD182" s="13"/>
      <c r="CE182" s="127"/>
      <c r="CF182" s="127"/>
      <c r="CG182" s="135"/>
      <c r="CH182" s="135"/>
      <c r="CI182" s="135"/>
      <c r="CJ182" s="135"/>
      <c r="CK182" s="14"/>
      <c r="CL182" s="127"/>
      <c r="CM182" s="127"/>
      <c r="CN182" s="133"/>
      <c r="CO182" s="133"/>
      <c r="CP182" s="133"/>
      <c r="CQ182" s="133"/>
      <c r="CR182" s="14"/>
      <c r="CS182" s="127"/>
      <c r="CT182" s="127"/>
      <c r="CU182" s="133"/>
      <c r="CV182" s="133"/>
      <c r="CW182" s="133"/>
      <c r="CX182" s="133"/>
      <c r="CY182" s="14"/>
    </row>
    <row r="183" spans="1:104" ht="13.5" thickBot="1">
      <c r="A183" s="457" t="s">
        <v>84</v>
      </c>
      <c r="B183" s="280">
        <f>AB188</f>
        <v>0</v>
      </c>
      <c r="C183" s="281" t="s">
        <v>35</v>
      </c>
      <c r="D183" s="281" t="s">
        <v>181</v>
      </c>
      <c r="E183" s="22">
        <f>E184/G184</f>
        <v>0</v>
      </c>
      <c r="F183" s="279" t="s">
        <v>11</v>
      </c>
      <c r="G183" s="99">
        <f>AE194</f>
        <v>2.5000000000000001E-2</v>
      </c>
      <c r="H183" s="14"/>
      <c r="I183" s="14"/>
      <c r="J183" s="14"/>
      <c r="K183" s="14"/>
      <c r="L183" s="14"/>
      <c r="M183" s="14"/>
      <c r="N183" s="14"/>
      <c r="O183" s="14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463" t="s">
        <v>80</v>
      </c>
      <c r="AA183" s="133" t="s">
        <v>83</v>
      </c>
      <c r="AB183" s="51"/>
      <c r="AC183" s="110" t="str">
        <f>$G$3</f>
        <v>DatLab 7</v>
      </c>
      <c r="AD183" s="51"/>
      <c r="AE183" s="51"/>
      <c r="AF183" s="96"/>
      <c r="AG183" s="51"/>
      <c r="AH183" s="59" t="s">
        <v>8</v>
      </c>
      <c r="AI183" s="59" t="s">
        <v>183</v>
      </c>
      <c r="AJ183" s="60">
        <f>$E183-($E183*AJ182/1000)/2</f>
        <v>0</v>
      </c>
      <c r="AK183" s="60">
        <f>$E183-($E183*(SUM(AJ182:AK182))/1000)/2</f>
        <v>0</v>
      </c>
      <c r="AL183" s="60">
        <f>$E183-($E183*(SUM(AJ182:AL182))/1000)/2</f>
        <v>0</v>
      </c>
      <c r="AM183" s="60">
        <f>$E183-($E183*(SUM(AJ182:AM182))/1000)/2</f>
        <v>0</v>
      </c>
      <c r="AN183" s="133"/>
      <c r="AO183" s="181"/>
      <c r="AP183" s="74"/>
      <c r="AQ183" s="142"/>
      <c r="AR183" s="142"/>
      <c r="AS183" s="135"/>
      <c r="AT183" s="135"/>
      <c r="AU183" s="135"/>
      <c r="AV183" s="135"/>
      <c r="AW183" s="127"/>
      <c r="AX183" s="127"/>
      <c r="AY183" s="133"/>
      <c r="AZ183" s="133"/>
      <c r="BA183" s="133"/>
      <c r="BB183" s="133"/>
      <c r="BC183" s="166"/>
      <c r="BD183" s="127"/>
      <c r="BE183" s="127"/>
      <c r="BF183" s="142"/>
      <c r="BG183" s="183"/>
      <c r="BH183" s="183"/>
      <c r="BI183" s="133"/>
      <c r="BJ183" s="127"/>
      <c r="BK183" s="127"/>
      <c r="BL183" s="135"/>
      <c r="BM183" s="135"/>
      <c r="BN183" s="135"/>
      <c r="BO183" s="135"/>
      <c r="BP183" s="14"/>
      <c r="BQ183" s="127"/>
      <c r="BR183" s="127"/>
      <c r="BS183" s="133"/>
      <c r="BT183" s="133"/>
      <c r="BU183" s="133"/>
      <c r="BV183" s="133"/>
      <c r="BW183" s="14"/>
      <c r="BX183" s="127"/>
      <c r="BY183" s="127"/>
      <c r="BZ183" s="133"/>
      <c r="CA183" s="133"/>
      <c r="CB183" s="133"/>
      <c r="CC183" s="133"/>
      <c r="CD183" s="13"/>
      <c r="CE183" s="127"/>
      <c r="CF183" s="127"/>
      <c r="CG183" s="135"/>
      <c r="CH183" s="135"/>
      <c r="CI183" s="135"/>
      <c r="CJ183" s="135"/>
      <c r="CK183" s="14"/>
      <c r="CL183" s="127"/>
      <c r="CM183" s="127"/>
      <c r="CN183" s="133"/>
      <c r="CO183" s="133"/>
      <c r="CP183" s="133"/>
      <c r="CQ183" s="133"/>
      <c r="CR183" s="14"/>
      <c r="CS183" s="127"/>
      <c r="CT183" s="127"/>
      <c r="CU183" s="133"/>
      <c r="CV183" s="133"/>
      <c r="CW183" s="133"/>
      <c r="CX183" s="133"/>
      <c r="CY183" s="14"/>
      <c r="CZ183" s="10" t="s">
        <v>9</v>
      </c>
    </row>
    <row r="184" spans="1:104" ht="14.25" thickTop="1" thickBot="1">
      <c r="A184" s="184"/>
      <c r="B184" s="282">
        <f>AB186</f>
        <v>0</v>
      </c>
      <c r="C184" s="283" t="s">
        <v>7</v>
      </c>
      <c r="D184" s="283" t="s">
        <v>182</v>
      </c>
      <c r="E184" s="100">
        <f>AB193</f>
        <v>0</v>
      </c>
      <c r="F184" s="284" t="s">
        <v>36</v>
      </c>
      <c r="G184" s="62">
        <f>AB194</f>
        <v>2</v>
      </c>
      <c r="H184" s="14"/>
      <c r="I184" s="14"/>
      <c r="J184" s="14"/>
      <c r="K184" s="14"/>
      <c r="L184" s="14"/>
      <c r="M184" s="14"/>
      <c r="N184" s="14"/>
      <c r="O184" s="14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241" t="s">
        <v>33</v>
      </c>
      <c r="AA184" s="211" t="s">
        <v>177</v>
      </c>
      <c r="AB184" s="242"/>
      <c r="AC184" s="242"/>
      <c r="AD184" s="242"/>
      <c r="AE184" s="242"/>
      <c r="AF184" s="243"/>
      <c r="AG184" s="117"/>
      <c r="AH184" s="117"/>
      <c r="AI184" s="117"/>
      <c r="AJ184" s="117"/>
      <c r="AK184" s="117"/>
      <c r="AL184" s="117"/>
      <c r="AM184" s="117"/>
      <c r="AP184" s="74"/>
      <c r="AS184" s="135"/>
      <c r="AT184" s="135"/>
      <c r="AU184" s="135"/>
      <c r="AV184" s="135"/>
      <c r="BC184" s="166"/>
      <c r="BD184" s="127"/>
      <c r="BE184" s="127"/>
      <c r="BF184" s="142"/>
      <c r="BG184" s="183"/>
      <c r="BH184" s="183"/>
      <c r="BI184" s="133"/>
      <c r="BJ184" s="127"/>
      <c r="BK184" s="127"/>
      <c r="BL184" s="135"/>
      <c r="BM184" s="135"/>
      <c r="BN184" s="135"/>
      <c r="BO184" s="135"/>
      <c r="BP184" s="14"/>
      <c r="BQ184" s="127"/>
      <c r="BR184" s="127"/>
      <c r="BS184" s="133"/>
      <c r="BT184" s="133"/>
      <c r="BU184" s="133"/>
      <c r="BV184" s="133"/>
      <c r="BW184" s="14"/>
      <c r="BX184" s="127"/>
      <c r="BY184" s="127"/>
      <c r="BZ184" s="133"/>
      <c r="CA184" s="133"/>
      <c r="CB184" s="133"/>
      <c r="CC184" s="133"/>
      <c r="CD184" s="13"/>
      <c r="CE184" s="127"/>
      <c r="CF184" s="127"/>
      <c r="CG184" s="135"/>
      <c r="CH184" s="135"/>
      <c r="CI184" s="135"/>
      <c r="CJ184" s="135"/>
      <c r="CK184" s="14"/>
      <c r="CL184" s="127"/>
      <c r="CM184" s="127"/>
      <c r="CN184" s="133"/>
      <c r="CO184" s="133"/>
      <c r="CP184" s="133"/>
      <c r="CQ184" s="133"/>
      <c r="CR184" s="14"/>
      <c r="CS184" s="127"/>
      <c r="CT184" s="127"/>
      <c r="CU184" s="133"/>
      <c r="CV184" s="133"/>
      <c r="CW184" s="133"/>
      <c r="CX184" s="133"/>
      <c r="CY184" s="14"/>
      <c r="CZ184" s="101" t="s">
        <v>66</v>
      </c>
    </row>
    <row r="185" spans="1:104" ht="13.5" thickBot="1">
      <c r="A185" s="83" t="s">
        <v>69</v>
      </c>
      <c r="B185" s="63"/>
      <c r="C185" s="134"/>
      <c r="D185" s="41"/>
      <c r="E185" s="41"/>
      <c r="F185" s="469" t="s">
        <v>166</v>
      </c>
      <c r="G185" s="469"/>
      <c r="H185" s="14"/>
      <c r="I185" s="14"/>
      <c r="J185" s="14"/>
      <c r="K185" s="14"/>
      <c r="L185" s="14"/>
      <c r="M185" s="14"/>
      <c r="N185" s="14"/>
      <c r="O185" s="14"/>
      <c r="P185" s="14"/>
      <c r="Q185" s="14"/>
      <c r="R185" s="14"/>
      <c r="S185" s="14"/>
      <c r="T185" s="14"/>
      <c r="U185" s="14"/>
      <c r="V185" s="14"/>
      <c r="W185" s="14"/>
      <c r="X185" s="14"/>
      <c r="Y185" s="14"/>
      <c r="Z185" s="116"/>
      <c r="AA185" s="269"/>
      <c r="AB185" s="244" t="s">
        <v>56</v>
      </c>
      <c r="AC185" s="245"/>
      <c r="AD185" s="246" t="s">
        <v>37</v>
      </c>
      <c r="AE185" s="247" t="s">
        <v>38</v>
      </c>
      <c r="AF185" s="248"/>
      <c r="AG185" s="102"/>
      <c r="AH185" s="15"/>
      <c r="AI185" s="15"/>
      <c r="AJ185" s="485"/>
      <c r="AK185" s="31"/>
      <c r="AL185" s="32"/>
      <c r="AM185" s="33"/>
      <c r="AN185" s="133"/>
      <c r="AO185" s="181"/>
      <c r="AP185" s="74"/>
      <c r="AS185" s="135"/>
      <c r="AT185" s="135"/>
      <c r="AU185" s="135"/>
      <c r="AV185" s="135"/>
      <c r="AW185" s="127"/>
      <c r="AX185" s="127"/>
      <c r="AY185" s="133"/>
      <c r="AZ185" s="133"/>
      <c r="BA185" s="133"/>
      <c r="BB185" s="133"/>
      <c r="BC185" s="166"/>
      <c r="BD185" s="127"/>
      <c r="BE185" s="127"/>
      <c r="BF185" s="142"/>
      <c r="BG185" s="183"/>
      <c r="BH185" s="183"/>
      <c r="BI185" s="133"/>
      <c r="BJ185" s="127"/>
      <c r="BK185" s="127"/>
      <c r="BL185" s="135"/>
      <c r="BM185" s="135"/>
      <c r="BN185" s="135"/>
      <c r="BO185" s="135"/>
      <c r="BP185" s="14"/>
      <c r="BQ185" s="127"/>
      <c r="BR185" s="127"/>
      <c r="BS185" s="133"/>
      <c r="BT185" s="133"/>
      <c r="BU185" s="133"/>
      <c r="BV185" s="133"/>
      <c r="BW185" s="14"/>
      <c r="BX185" s="127"/>
      <c r="BY185" s="127"/>
      <c r="BZ185" s="133"/>
      <c r="CA185" s="133"/>
      <c r="CB185" s="133"/>
      <c r="CC185" s="133"/>
      <c r="CD185" s="13"/>
      <c r="CE185" s="127"/>
      <c r="CF185" s="127"/>
      <c r="CG185" s="135"/>
      <c r="CH185" s="135"/>
      <c r="CI185" s="135"/>
      <c r="CJ185" s="135"/>
      <c r="CK185" s="14"/>
      <c r="CL185" s="127"/>
      <c r="CM185" s="127"/>
      <c r="CN185" s="133"/>
      <c r="CO185" s="133"/>
      <c r="CP185" s="133"/>
      <c r="CQ185" s="133"/>
      <c r="CR185" s="14"/>
      <c r="CS185" s="127"/>
      <c r="CT185" s="127"/>
      <c r="CU185" s="133"/>
      <c r="CV185" s="133"/>
      <c r="CW185" s="133"/>
      <c r="CX185" s="133"/>
      <c r="CY185" s="14"/>
    </row>
    <row r="186" spans="1:104">
      <c r="A186" s="9" t="s">
        <v>70</v>
      </c>
      <c r="B186" s="83"/>
      <c r="C186" s="13"/>
      <c r="D186" s="185"/>
      <c r="E186" s="84"/>
      <c r="F186" s="14"/>
      <c r="G186" s="14"/>
      <c r="H186" s="14"/>
      <c r="I186" s="14"/>
      <c r="J186" s="14"/>
      <c r="K186" s="14"/>
      <c r="L186" s="14"/>
      <c r="M186" s="14"/>
      <c r="N186" s="14"/>
      <c r="O186" s="14"/>
      <c r="P186" s="14"/>
      <c r="Q186" s="14"/>
      <c r="R186" s="14"/>
      <c r="S186" s="14"/>
      <c r="T186" s="14"/>
      <c r="U186" s="14"/>
      <c r="V186" s="14"/>
      <c r="W186" s="14"/>
      <c r="X186" s="14"/>
      <c r="Y186" s="14"/>
      <c r="Z186" s="126"/>
      <c r="AA186" s="270" t="s">
        <v>39</v>
      </c>
      <c r="AB186" s="249"/>
      <c r="AC186" s="250"/>
      <c r="AD186" s="251" t="s">
        <v>40</v>
      </c>
      <c r="AE186" s="247"/>
      <c r="AF186" s="252"/>
      <c r="AG186" s="102"/>
      <c r="AH186" s="186"/>
      <c r="AI186" s="186"/>
      <c r="AJ186" s="133"/>
      <c r="AK186" s="133"/>
      <c r="AL186" s="133"/>
      <c r="AM186" s="133"/>
      <c r="AN186" s="133"/>
      <c r="AO186" s="181"/>
      <c r="AP186" s="74"/>
      <c r="AQ186" s="64" t="s">
        <v>17</v>
      </c>
      <c r="AR186" s="187"/>
      <c r="AS186" s="135"/>
      <c r="AT186" s="135"/>
      <c r="AU186" s="135"/>
      <c r="AV186" s="135"/>
      <c r="AW186" s="127"/>
      <c r="AX186" s="127"/>
      <c r="AY186" s="133"/>
      <c r="AZ186" s="133"/>
      <c r="BA186" s="133"/>
      <c r="BB186" s="133"/>
      <c r="BC186" s="166"/>
      <c r="BD186" s="127"/>
      <c r="BE186" s="127"/>
      <c r="BF186" s="142"/>
      <c r="BG186" s="183"/>
      <c r="BH186" s="183"/>
      <c r="BI186" s="133"/>
      <c r="BJ186" s="127"/>
      <c r="BK186" s="127"/>
      <c r="BL186" s="135"/>
      <c r="BM186" s="135"/>
      <c r="BN186" s="135"/>
      <c r="BO186" s="135"/>
      <c r="BP186" s="14"/>
      <c r="BQ186" s="127"/>
      <c r="BR186" s="127"/>
      <c r="BS186" s="133"/>
      <c r="BT186" s="133"/>
      <c r="BU186" s="133"/>
      <c r="BV186" s="133"/>
      <c r="BW186" s="14"/>
      <c r="BX186" s="127"/>
      <c r="BY186" s="127"/>
      <c r="BZ186" s="133"/>
      <c r="CA186" s="133"/>
      <c r="CB186" s="133"/>
      <c r="CC186" s="133"/>
      <c r="CD186" s="13"/>
      <c r="CE186" s="127"/>
      <c r="CF186" s="127"/>
      <c r="CG186" s="135"/>
      <c r="CH186" s="135"/>
      <c r="CI186" s="135"/>
      <c r="CJ186" s="135"/>
      <c r="CK186" s="14"/>
      <c r="CL186" s="127"/>
      <c r="CM186" s="127"/>
      <c r="CN186" s="133"/>
      <c r="CO186" s="133"/>
      <c r="CP186" s="133"/>
      <c r="CQ186" s="133"/>
      <c r="CR186" s="14"/>
      <c r="CS186" s="127"/>
      <c r="CT186" s="127"/>
      <c r="CU186" s="133"/>
      <c r="CV186" s="133"/>
      <c r="CW186" s="133"/>
      <c r="CX186" s="133"/>
      <c r="CY186" s="14"/>
    </row>
    <row r="187" spans="1:104" ht="13.5" thickBot="1">
      <c r="A187" s="83"/>
      <c r="B187" s="83"/>
      <c r="C187" s="83"/>
      <c r="D187" s="85"/>
      <c r="E187" s="84"/>
      <c r="F187" s="86"/>
      <c r="G187" s="14"/>
      <c r="H187" s="14"/>
      <c r="I187" s="14"/>
      <c r="J187" s="14"/>
      <c r="K187" s="14"/>
      <c r="L187" s="14"/>
      <c r="M187" s="14"/>
      <c r="N187" s="14"/>
      <c r="O187" s="14"/>
      <c r="P187" s="14"/>
      <c r="Q187" s="14"/>
      <c r="R187" s="14"/>
      <c r="S187" s="14"/>
      <c r="T187" s="14"/>
      <c r="U187" s="14"/>
      <c r="V187" s="14"/>
      <c r="W187" s="14"/>
      <c r="X187" s="14"/>
      <c r="Y187" s="14"/>
      <c r="Z187" s="126"/>
      <c r="AA187" s="271" t="s">
        <v>41</v>
      </c>
      <c r="AB187" s="253"/>
      <c r="AC187" s="254"/>
      <c r="AD187" s="158" t="s">
        <v>42</v>
      </c>
      <c r="AE187" s="117"/>
      <c r="AF187" s="255"/>
      <c r="AG187" s="14"/>
      <c r="AH187" s="186"/>
      <c r="AI187" s="186"/>
      <c r="AJ187" s="188"/>
      <c r="AK187" s="188"/>
      <c r="AL187" s="188"/>
      <c r="AM187" s="188"/>
      <c r="AN187" s="133"/>
      <c r="AO187" s="181"/>
      <c r="AP187" s="74"/>
      <c r="AQ187" s="65" t="s">
        <v>43</v>
      </c>
      <c r="AR187" s="66"/>
      <c r="AS187" s="135"/>
      <c r="AT187" s="135"/>
      <c r="AU187" s="135"/>
      <c r="AV187" s="135"/>
      <c r="AW187" s="127"/>
      <c r="AX187" s="127"/>
      <c r="AY187" s="133"/>
      <c r="AZ187" s="133"/>
      <c r="BA187" s="133"/>
      <c r="BB187" s="133"/>
      <c r="BC187" s="166"/>
      <c r="BD187" s="127"/>
      <c r="BE187" s="127"/>
      <c r="BF187" s="142"/>
      <c r="BG187" s="183"/>
      <c r="BH187" s="183"/>
      <c r="BI187" s="133"/>
      <c r="BJ187" s="127"/>
      <c r="BK187" s="127"/>
      <c r="BL187" s="135"/>
      <c r="BM187" s="135"/>
      <c r="BN187" s="135"/>
      <c r="BO187" s="135"/>
      <c r="BP187" s="14"/>
      <c r="BQ187" s="127"/>
      <c r="BR187" s="127"/>
      <c r="BS187" s="133"/>
      <c r="BT187" s="133"/>
      <c r="BU187" s="133"/>
      <c r="BV187" s="133"/>
      <c r="BW187" s="14"/>
      <c r="BX187" s="127"/>
      <c r="BY187" s="127"/>
      <c r="BZ187" s="133"/>
      <c r="CA187" s="133"/>
      <c r="CB187" s="133"/>
      <c r="CC187" s="133"/>
      <c r="CD187" s="13"/>
      <c r="CE187" s="127"/>
      <c r="CF187" s="127"/>
      <c r="CG187" s="135"/>
      <c r="CH187" s="135"/>
      <c r="CI187" s="135"/>
      <c r="CJ187" s="135"/>
      <c r="CK187" s="14"/>
      <c r="CL187" s="127"/>
      <c r="CM187" s="127"/>
      <c r="CN187" s="133"/>
      <c r="CO187" s="133"/>
      <c r="CP187" s="133"/>
      <c r="CQ187" s="133"/>
      <c r="CR187" s="14"/>
      <c r="CS187" s="127"/>
      <c r="CT187" s="127"/>
      <c r="CU187" s="133"/>
      <c r="CV187" s="133"/>
      <c r="CW187" s="133"/>
      <c r="CX187" s="133"/>
      <c r="CY187" s="14"/>
    </row>
    <row r="188" spans="1:104">
      <c r="A188" s="83"/>
      <c r="B188" s="83"/>
      <c r="C188" s="83"/>
      <c r="D188" s="85"/>
      <c r="E188" s="14"/>
      <c r="F188" s="14"/>
      <c r="G188" s="14"/>
      <c r="H188" s="14"/>
      <c r="I188" s="14"/>
      <c r="J188" s="14"/>
      <c r="K188" s="14"/>
      <c r="L188" s="14"/>
      <c r="M188" s="14"/>
      <c r="N188" s="14"/>
      <c r="O188" s="14"/>
      <c r="P188" s="14"/>
      <c r="Q188" s="14"/>
      <c r="R188" s="14"/>
      <c r="S188" s="14"/>
      <c r="T188" s="14"/>
      <c r="U188" s="14"/>
      <c r="V188" s="14"/>
      <c r="W188" s="14"/>
      <c r="X188" s="14"/>
      <c r="Y188" s="14"/>
      <c r="Z188" s="126"/>
      <c r="AA188" s="271" t="s">
        <v>120</v>
      </c>
      <c r="AB188" s="253"/>
      <c r="AC188" s="254"/>
      <c r="AD188" s="158" t="s">
        <v>44</v>
      </c>
      <c r="AE188" s="117"/>
      <c r="AF188" s="255"/>
      <c r="AG188" s="14"/>
      <c r="AH188" s="186"/>
      <c r="AI188" s="188"/>
      <c r="AJ188" s="188"/>
      <c r="AK188" s="188"/>
      <c r="AL188" s="188"/>
      <c r="AM188" s="188"/>
      <c r="AP188" s="74"/>
      <c r="AQ188" s="67" t="s">
        <v>188</v>
      </c>
      <c r="AR188" s="68" t="s">
        <v>189</v>
      </c>
      <c r="AS188" s="135"/>
      <c r="AT188" s="135"/>
      <c r="AU188" s="135"/>
      <c r="AV188" s="135"/>
      <c r="AW188" s="127"/>
      <c r="AX188" s="127"/>
      <c r="AY188" s="133"/>
      <c r="AZ188" s="133"/>
      <c r="BA188" s="133"/>
      <c r="BB188" s="133"/>
      <c r="BC188" s="166"/>
      <c r="BD188" s="127"/>
      <c r="BE188" s="127"/>
      <c r="BF188" s="142"/>
      <c r="BG188" s="183"/>
      <c r="BH188" s="183"/>
      <c r="BI188" s="133"/>
      <c r="BJ188" s="127"/>
      <c r="BK188" s="127"/>
      <c r="BL188" s="135"/>
      <c r="BM188" s="135"/>
      <c r="BN188" s="135"/>
      <c r="BO188" s="135"/>
      <c r="BP188" s="14"/>
      <c r="BQ188" s="127"/>
      <c r="BR188" s="127"/>
      <c r="BS188" s="133"/>
      <c r="BT188" s="133"/>
      <c r="BU188" s="133"/>
      <c r="BV188" s="133"/>
      <c r="BW188" s="14"/>
      <c r="BX188" s="127"/>
      <c r="BY188" s="127"/>
      <c r="BZ188" s="133"/>
      <c r="CA188" s="133"/>
      <c r="CB188" s="133"/>
      <c r="CC188" s="133"/>
      <c r="CD188" s="13"/>
      <c r="CE188" s="127"/>
      <c r="CF188" s="127"/>
      <c r="CG188" s="135"/>
      <c r="CH188" s="135"/>
      <c r="CI188" s="135"/>
      <c r="CJ188" s="135"/>
      <c r="CK188" s="14"/>
      <c r="CL188" s="127"/>
      <c r="CM188" s="127"/>
      <c r="CN188" s="133"/>
      <c r="CO188" s="133"/>
      <c r="CP188" s="133"/>
      <c r="CQ188" s="133"/>
      <c r="CR188" s="14"/>
      <c r="CS188" s="127"/>
      <c r="CT188" s="127"/>
      <c r="CU188" s="133"/>
      <c r="CV188" s="133"/>
      <c r="CW188" s="133"/>
      <c r="CX188" s="133"/>
      <c r="CY188" s="14"/>
    </row>
    <row r="189" spans="1:104" ht="13.5" thickBot="1">
      <c r="A189" s="83"/>
      <c r="B189" s="83"/>
      <c r="C189" s="83"/>
      <c r="D189" s="83"/>
      <c r="E189" s="14"/>
      <c r="F189" s="14"/>
      <c r="G189" s="14"/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26"/>
      <c r="AA189" s="271" t="s">
        <v>28</v>
      </c>
      <c r="AB189" s="197"/>
      <c r="AC189" s="254"/>
      <c r="AD189" s="158" t="s">
        <v>45</v>
      </c>
      <c r="AE189" s="117"/>
      <c r="AF189" s="255"/>
      <c r="AG189" s="177"/>
      <c r="AH189" s="189"/>
      <c r="AI189" s="190"/>
      <c r="AJ189" s="189"/>
      <c r="AK189" s="189"/>
      <c r="AL189" s="189"/>
      <c r="AM189" s="189"/>
      <c r="AP189" s="74"/>
      <c r="AQ189" s="69" t="str">
        <f>BN191</f>
        <v/>
      </c>
      <c r="AR189" s="70" t="str">
        <f>BO191</f>
        <v/>
      </c>
      <c r="AS189" s="135"/>
      <c r="AT189" s="135"/>
      <c r="AU189" s="135"/>
      <c r="AV189" s="135"/>
      <c r="AW189" s="127"/>
      <c r="AX189" s="127"/>
      <c r="AY189" s="133"/>
      <c r="AZ189" s="133"/>
      <c r="BA189" s="133"/>
      <c r="BB189" s="133"/>
      <c r="BC189" s="166"/>
      <c r="BD189" s="127"/>
      <c r="BE189" s="127"/>
      <c r="BF189" s="142"/>
      <c r="BG189" s="183"/>
      <c r="BH189" s="183"/>
      <c r="BI189" s="133"/>
      <c r="BJ189" s="127"/>
      <c r="BK189" s="127"/>
      <c r="BL189" s="135"/>
      <c r="BM189" s="135"/>
      <c r="BN189" s="135"/>
      <c r="BO189" s="135"/>
      <c r="BP189" s="14"/>
      <c r="BQ189" s="127"/>
      <c r="BR189" s="127"/>
      <c r="BS189" s="204"/>
      <c r="BT189" s="204"/>
      <c r="BU189" s="204"/>
      <c r="BV189" s="133"/>
      <c r="BW189" s="14"/>
      <c r="BX189" s="127"/>
      <c r="BY189" s="127"/>
      <c r="BZ189" s="133"/>
      <c r="CA189" s="133"/>
      <c r="CB189" s="133"/>
      <c r="CC189" s="133"/>
      <c r="CD189" s="13"/>
      <c r="CE189" s="127"/>
      <c r="CF189" s="127"/>
      <c r="CG189" s="135"/>
      <c r="CH189" s="135"/>
      <c r="CI189" s="135"/>
      <c r="CJ189" s="135"/>
      <c r="CK189" s="14"/>
      <c r="CL189" s="127"/>
      <c r="CM189" s="127"/>
      <c r="CN189" s="133"/>
      <c r="CO189" s="133"/>
      <c r="CP189" s="133"/>
      <c r="CQ189" s="133"/>
      <c r="CR189" s="14"/>
      <c r="CS189" s="127"/>
      <c r="CT189" s="127"/>
      <c r="CU189" s="133"/>
      <c r="CV189" s="133"/>
      <c r="CW189" s="133"/>
      <c r="CX189" s="133"/>
      <c r="CY189" s="14"/>
    </row>
    <row r="190" spans="1:104">
      <c r="A190" s="83"/>
      <c r="B190" s="87"/>
      <c r="C190" s="87"/>
      <c r="D190" s="87"/>
      <c r="E190" s="145"/>
      <c r="F190" s="145"/>
      <c r="G190" s="87"/>
      <c r="H190" s="145"/>
      <c r="I190" s="145"/>
      <c r="J190" s="145"/>
      <c r="K190" s="145"/>
      <c r="L190" s="145"/>
      <c r="M190" s="145"/>
      <c r="N190" s="145"/>
      <c r="O190" s="145"/>
      <c r="P190" s="145"/>
      <c r="Q190" s="145"/>
      <c r="R190" s="145"/>
      <c r="S190" s="145"/>
      <c r="T190" s="145"/>
      <c r="U190" s="145"/>
      <c r="V190" s="145"/>
      <c r="W190" s="145"/>
      <c r="X190" s="145"/>
      <c r="Y190" s="145"/>
      <c r="Z190" s="146"/>
      <c r="AA190" s="271" t="s">
        <v>46</v>
      </c>
      <c r="AB190" s="256"/>
      <c r="AC190" s="254"/>
      <c r="AD190" s="158" t="s">
        <v>47</v>
      </c>
      <c r="AE190" s="117"/>
      <c r="AF190" s="255"/>
      <c r="AG190" s="103"/>
      <c r="AH190" s="104"/>
      <c r="AI190" s="16"/>
      <c r="AJ190" s="71"/>
      <c r="AK190" s="71"/>
      <c r="AL190" s="71"/>
      <c r="AM190" s="71"/>
      <c r="AP190" s="454"/>
      <c r="AQ190" s="113" t="s">
        <v>14</v>
      </c>
      <c r="AR190" s="113" t="s">
        <v>13</v>
      </c>
      <c r="AS190" s="485" t="str">
        <f>AS$1</f>
        <v>R</v>
      </c>
      <c r="AT190" s="31" t="str">
        <f t="shared" ref="AT190:AV190" si="164">AT$1</f>
        <v>1Omy</v>
      </c>
      <c r="AU190" s="32" t="str">
        <f t="shared" si="164"/>
        <v>2U</v>
      </c>
      <c r="AV190" s="33" t="str">
        <f t="shared" si="164"/>
        <v>3Ama</v>
      </c>
      <c r="AW190" s="113" t="str">
        <f>AQ190</f>
        <v>Quantity</v>
      </c>
      <c r="AX190" s="113" t="str">
        <f>AR190</f>
        <v>Units</v>
      </c>
      <c r="AY190" s="485">
        <f>AJ185</f>
        <v>0</v>
      </c>
      <c r="AZ190" s="31">
        <f>AK185</f>
        <v>0</v>
      </c>
      <c r="BA190" s="32">
        <f>AL185</f>
        <v>0</v>
      </c>
      <c r="BB190" s="33">
        <f>AM185</f>
        <v>0</v>
      </c>
      <c r="BC190" s="166"/>
      <c r="BD190" s="34" t="s">
        <v>27</v>
      </c>
      <c r="BE190" s="34" t="s">
        <v>28</v>
      </c>
      <c r="BF190" s="35" t="s">
        <v>120</v>
      </c>
      <c r="BG190" s="72" t="s">
        <v>26</v>
      </c>
      <c r="BH190" s="72"/>
      <c r="BI190" s="36" t="s">
        <v>7</v>
      </c>
      <c r="BJ190" s="113" t="str">
        <f>$AQ190</f>
        <v>Quantity</v>
      </c>
      <c r="BK190" s="113" t="str">
        <f>$AR190</f>
        <v>Units</v>
      </c>
      <c r="BL190" s="485" t="str">
        <f>BL$1</f>
        <v>R</v>
      </c>
      <c r="BM190" s="31" t="str">
        <f t="shared" ref="BM190:BO190" si="165">BM$1</f>
        <v>1Omy</v>
      </c>
      <c r="BN190" s="32" t="str">
        <f t="shared" si="165"/>
        <v>2U</v>
      </c>
      <c r="BO190" s="33" t="str">
        <f t="shared" si="165"/>
        <v>3Ama</v>
      </c>
      <c r="BP190" s="191"/>
      <c r="BQ190" s="113" t="str">
        <f>$AQ190</f>
        <v>Quantity</v>
      </c>
      <c r="BR190" s="113" t="str">
        <f>$AR190</f>
        <v>Units</v>
      </c>
      <c r="BS190" s="485" t="str">
        <f>BS$1</f>
        <v>R</v>
      </c>
      <c r="BT190" s="31" t="str">
        <f t="shared" ref="BT190:BV190" si="166">BT$1</f>
        <v>1Omy</v>
      </c>
      <c r="BU190" s="32" t="str">
        <f t="shared" si="166"/>
        <v>2U</v>
      </c>
      <c r="BV190" s="33" t="str">
        <f t="shared" si="166"/>
        <v>3Ama</v>
      </c>
      <c r="BW190" s="191"/>
      <c r="BX190" s="113" t="str">
        <f>$AQ190</f>
        <v>Quantity</v>
      </c>
      <c r="BY190" s="113" t="str">
        <f>$AR190</f>
        <v>Units</v>
      </c>
      <c r="BZ190" s="485" t="str">
        <f>BZ$1</f>
        <v>1-R/U</v>
      </c>
      <c r="CA190" s="31" t="str">
        <f t="shared" ref="CA190:CC190" si="167">CA$1</f>
        <v>1-Omy/R</v>
      </c>
      <c r="CB190" s="32" t="str">
        <f t="shared" si="167"/>
        <v>1-Omy/U</v>
      </c>
      <c r="CC190" s="33" t="str">
        <f t="shared" si="167"/>
        <v>1-ROX/U</v>
      </c>
      <c r="CD190" s="191"/>
      <c r="CE190" s="113" t="str">
        <f>$AQ190</f>
        <v>Quantity</v>
      </c>
      <c r="CF190" s="113" t="str">
        <f>$AR190</f>
        <v>Units</v>
      </c>
      <c r="CG190" s="485" t="str">
        <f>CG$1</f>
        <v>R</v>
      </c>
      <c r="CH190" s="31" t="str">
        <f t="shared" ref="CH190:CJ190" si="168">CH$1</f>
        <v>1Omy</v>
      </c>
      <c r="CI190" s="32" t="str">
        <f t="shared" si="168"/>
        <v>2U</v>
      </c>
      <c r="CJ190" s="33" t="str">
        <f t="shared" si="168"/>
        <v>3Ama</v>
      </c>
      <c r="CK190" s="191"/>
      <c r="CL190" s="113" t="str">
        <f>$AQ190</f>
        <v>Quantity</v>
      </c>
      <c r="CM190" s="113" t="str">
        <f>$AR190</f>
        <v>Units</v>
      </c>
      <c r="CN190" s="485" t="str">
        <f>CN$1</f>
        <v>R</v>
      </c>
      <c r="CO190" s="31" t="str">
        <f t="shared" ref="CO190:CQ190" si="169">CO$1</f>
        <v>1Omy</v>
      </c>
      <c r="CP190" s="32" t="str">
        <f t="shared" si="169"/>
        <v>2U</v>
      </c>
      <c r="CQ190" s="33" t="str">
        <f t="shared" si="169"/>
        <v>3Ama</v>
      </c>
      <c r="CR190" s="191"/>
      <c r="CS190" s="113" t="str">
        <f>$AQ190</f>
        <v>Quantity</v>
      </c>
      <c r="CT190" s="113" t="str">
        <f>$AR190</f>
        <v>Units</v>
      </c>
      <c r="CU190" s="485" t="str">
        <f>CU$1</f>
        <v>1-R/U</v>
      </c>
      <c r="CV190" s="31" t="str">
        <f t="shared" ref="CV190:CX190" si="170">CV$1</f>
        <v>1-Omy/R</v>
      </c>
      <c r="CW190" s="32" t="str">
        <f t="shared" si="170"/>
        <v>1-Omy/U</v>
      </c>
      <c r="CX190" s="33" t="str">
        <f t="shared" si="170"/>
        <v>1-ROX/U</v>
      </c>
      <c r="CY190" s="14"/>
    </row>
    <row r="191" spans="1:104">
      <c r="A191" s="83"/>
      <c r="B191" s="83"/>
      <c r="C191" s="83"/>
      <c r="D191" s="83"/>
      <c r="E191" s="14"/>
      <c r="F191" s="14"/>
      <c r="G191" s="83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  <c r="V191" s="19"/>
      <c r="W191" s="19"/>
      <c r="X191" s="19"/>
      <c r="Y191" s="19"/>
      <c r="Z191" s="116"/>
      <c r="AA191" s="271" t="s">
        <v>48</v>
      </c>
      <c r="AB191" s="257"/>
      <c r="AC191" s="254"/>
      <c r="AD191" s="158" t="s">
        <v>49</v>
      </c>
      <c r="AE191" s="117"/>
      <c r="AF191" s="255"/>
      <c r="AG191" s="105"/>
      <c r="AH191" s="106"/>
      <c r="AI191" s="17"/>
      <c r="AJ191" s="8"/>
      <c r="AK191" s="8"/>
      <c r="AL191" s="8"/>
      <c r="AM191" s="8"/>
      <c r="AP191" s="455" t="str">
        <f>E182</f>
        <v/>
      </c>
      <c r="AQ191" s="488" t="s">
        <v>5</v>
      </c>
      <c r="AR191" s="488" t="s">
        <v>4</v>
      </c>
      <c r="AS191" s="21" t="str">
        <f>IF(ISNUMBER(AJ191),AJ191-($G183*AJ190+$G182),"")</f>
        <v/>
      </c>
      <c r="AT191" s="21" t="str">
        <f>IF(ISNUMBER(AK191),AK191-($G183*AK190+$G182),"")</f>
        <v/>
      </c>
      <c r="AU191" s="21" t="str">
        <f>IF(ISNUMBER(AL191),AL191-($G183*AL190+$G182),"")</f>
        <v/>
      </c>
      <c r="AV191" s="21" t="str">
        <f>IF(ISNUMBER(AM191),AM191-($G183*AM190+$G182),"")</f>
        <v/>
      </c>
      <c r="AW191" s="107">
        <f>$AH190</f>
        <v>0</v>
      </c>
      <c r="AX191" s="107">
        <f>$AI190</f>
        <v>0</v>
      </c>
      <c r="AY191" s="73" t="str">
        <f>IF(ISNUMBER(AJ190),AJ190,"")</f>
        <v/>
      </c>
      <c r="AZ191" s="73" t="str">
        <f>IF(ISNUMBER(AK190),AK190,"")</f>
        <v/>
      </c>
      <c r="BA191" s="73" t="str">
        <f t="shared" ref="BA191:BB191" si="171">IF(ISNUMBER(AL190),AL190,"")</f>
        <v/>
      </c>
      <c r="BB191" s="73" t="str">
        <f t="shared" si="171"/>
        <v/>
      </c>
      <c r="BC191" s="166"/>
      <c r="BD191" s="176" t="str">
        <f>$AA184</f>
        <v>•</v>
      </c>
      <c r="BE191" s="193">
        <f>$D182</f>
        <v>0</v>
      </c>
      <c r="BF191" s="124">
        <f>$B183</f>
        <v>0</v>
      </c>
      <c r="BG191" s="194" t="str">
        <f>$E182</f>
        <v/>
      </c>
      <c r="BH191" s="195"/>
      <c r="BI191" s="196" t="str">
        <f>IF(ISNUMBER($AB193),$AB193,"")</f>
        <v/>
      </c>
      <c r="BJ191" s="489" t="str">
        <f>AH2</f>
        <v>O2 flow per cells</v>
      </c>
      <c r="BK191" s="489" t="str">
        <f>AI2</f>
        <v>pmol/(s*Mill)</v>
      </c>
      <c r="BL191" s="7" t="str">
        <f>IF(ISNUMBER(AS191),AS191/AJ183,"")</f>
        <v/>
      </c>
      <c r="BM191" s="7" t="str">
        <f>IF(ISNUMBER(AT191),AT191/AK183,"")</f>
        <v/>
      </c>
      <c r="BN191" s="7" t="str">
        <f>IF(ISNUMBER(AU191),AU191/AL183,"")</f>
        <v/>
      </c>
      <c r="BO191" s="7" t="str">
        <f>IF(ISNUMBER(AV191),AV191/AM183,"")</f>
        <v/>
      </c>
      <c r="BP191" s="194" t="str">
        <f>$E182</f>
        <v/>
      </c>
      <c r="BQ191" s="6" t="s">
        <v>19</v>
      </c>
      <c r="BR191" s="6" t="s">
        <v>20</v>
      </c>
      <c r="BS191" s="5" t="str">
        <f>IF(ISNUMBER(BL191),BL191/$AQ189,"")</f>
        <v/>
      </c>
      <c r="BT191" s="5" t="str">
        <f>IF(ISNUMBER(BM191),BM191/$AQ189,"")</f>
        <v/>
      </c>
      <c r="BU191" s="5" t="str">
        <f>IF(ISNUMBER(BN191),BN191/$AQ189,"")</f>
        <v/>
      </c>
      <c r="BV191" s="5" t="str">
        <f>IF(ISNUMBER(BO191),BO191/$AQ189,"")</f>
        <v/>
      </c>
      <c r="BW191" s="194" t="str">
        <f>$E182</f>
        <v/>
      </c>
      <c r="BX191" s="6" t="s">
        <v>18</v>
      </c>
      <c r="BY191" s="6" t="s">
        <v>21</v>
      </c>
      <c r="BZ191" s="5" t="str">
        <f>IF(ISNUMBER(BN191),1-BL191/BN191,"")</f>
        <v/>
      </c>
      <c r="CA191" s="5" t="str">
        <f>IF(ISNUMBER(BM191),1-BM191/BL191,"")</f>
        <v/>
      </c>
      <c r="CB191" s="5" t="str">
        <f>IF(ISNUMBER(BM191),1-BM191/BN191,"")</f>
        <v/>
      </c>
      <c r="CC191" s="5" t="str">
        <f>IF(ISNUMBER(BN191),1-BO191/BN191,"")</f>
        <v/>
      </c>
      <c r="CD191" s="194" t="str">
        <f>$E182</f>
        <v/>
      </c>
      <c r="CE191" s="489" t="str">
        <f>AH3</f>
        <v>O2 flow per cells (mt: ROX-corr.)</v>
      </c>
      <c r="CF191" s="489" t="str">
        <f>AI2</f>
        <v>pmol/(s*Mill)</v>
      </c>
      <c r="CG191" s="7" t="str">
        <f>IF(ISNUMBER(BL191),BL191-$AR189,"")</f>
        <v/>
      </c>
      <c r="CH191" s="7" t="str">
        <f t="shared" ref="CH191:CJ191" si="172">IF(ISNUMBER(BM191),BM191-$AR189,"")</f>
        <v/>
      </c>
      <c r="CI191" s="7" t="str">
        <f t="shared" si="172"/>
        <v/>
      </c>
      <c r="CJ191" s="7" t="str">
        <f t="shared" si="172"/>
        <v/>
      </c>
      <c r="CK191" s="194" t="str">
        <f>$E182</f>
        <v/>
      </c>
      <c r="CL191" s="6" t="s">
        <v>3</v>
      </c>
      <c r="CM191" s="6" t="s">
        <v>1</v>
      </c>
      <c r="CN191" s="5" t="str">
        <f>IF(ISNUMBER(CG191),CG191/($AQ189-$AR189),"")</f>
        <v/>
      </c>
      <c r="CO191" s="5" t="str">
        <f t="shared" ref="CO191:CQ191" si="173">IF(ISNUMBER(CH191),CH191/($AQ189-$AR189),"")</f>
        <v/>
      </c>
      <c r="CP191" s="5" t="str">
        <f t="shared" si="173"/>
        <v/>
      </c>
      <c r="CQ191" s="5" t="str">
        <f t="shared" si="173"/>
        <v/>
      </c>
      <c r="CR191" s="194" t="str">
        <f>$E182</f>
        <v/>
      </c>
      <c r="CS191" s="6" t="s">
        <v>2</v>
      </c>
      <c r="CT191" s="6" t="s">
        <v>1</v>
      </c>
      <c r="CU191" s="5" t="str">
        <f>IF(ISNUMBER(CI191),1-CG191/CI191,"")</f>
        <v/>
      </c>
      <c r="CV191" s="5" t="str">
        <f>IF(ISNUMBER(CH191),1-CH191/CG191,"")</f>
        <v/>
      </c>
      <c r="CW191" s="5" t="str">
        <f>IF(ISNUMBER(CH191),1-CH191/CI191,"")</f>
        <v/>
      </c>
      <c r="CX191" s="5" t="str">
        <f>IF(ISNUMBER(CI191),1-CJ191/CI191,"")</f>
        <v/>
      </c>
      <c r="CY191" s="14"/>
    </row>
    <row r="192" spans="1:104">
      <c r="A192" s="83"/>
      <c r="B192" s="83"/>
      <c r="C192" s="83"/>
      <c r="D192" s="83"/>
      <c r="E192" s="83"/>
      <c r="F192" s="83"/>
      <c r="G192" s="83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  <c r="V192" s="19"/>
      <c r="W192" s="19"/>
      <c r="X192" s="19"/>
      <c r="Y192" s="19"/>
      <c r="Z192" s="126"/>
      <c r="AA192" s="272" t="s">
        <v>50</v>
      </c>
      <c r="AB192" s="258"/>
      <c r="AC192" s="259"/>
      <c r="AD192" s="158" t="s">
        <v>178</v>
      </c>
      <c r="AE192" s="256"/>
      <c r="AF192" s="255"/>
      <c r="AG192" s="274"/>
      <c r="AH192" s="275"/>
      <c r="AI192" s="275"/>
      <c r="AJ192" s="276"/>
      <c r="AK192" s="276"/>
      <c r="AL192" s="276"/>
      <c r="AM192" s="276"/>
      <c r="AN192" s="2"/>
      <c r="AO192" s="11"/>
      <c r="AP192" s="74"/>
      <c r="AQ192" s="75"/>
      <c r="AR192" s="75"/>
      <c r="AS192" s="3"/>
      <c r="AT192" s="3"/>
      <c r="AU192" s="3"/>
      <c r="AV192" s="3"/>
      <c r="AW192" s="4"/>
      <c r="AX192" s="4"/>
      <c r="AY192" s="2"/>
      <c r="AZ192" s="2"/>
      <c r="BA192" s="2"/>
      <c r="BB192" s="2"/>
      <c r="BC192" s="76"/>
      <c r="BD192" s="4"/>
      <c r="BE192" s="4"/>
      <c r="BF192" s="75"/>
      <c r="BG192" s="77"/>
      <c r="BH192" s="77"/>
      <c r="BI192" s="2"/>
      <c r="BJ192" s="4"/>
      <c r="BK192" s="4"/>
      <c r="BL192" s="3"/>
      <c r="BM192" s="3"/>
      <c r="BN192" s="3"/>
      <c r="BO192" s="3"/>
      <c r="BP192" s="14"/>
      <c r="BQ192" s="4"/>
      <c r="BR192" s="4"/>
      <c r="BS192" s="2"/>
      <c r="BT192" s="2"/>
      <c r="BU192" s="2"/>
      <c r="BV192" s="2"/>
      <c r="BW192" s="14"/>
      <c r="BX192" s="4"/>
      <c r="BY192" s="4"/>
      <c r="BZ192" s="2"/>
      <c r="CA192" s="2"/>
      <c r="CB192" s="2"/>
      <c r="CC192" s="2"/>
      <c r="CD192" s="13"/>
      <c r="CE192" s="4"/>
      <c r="CF192" s="4"/>
      <c r="CG192" s="3"/>
      <c r="CH192" s="3"/>
      <c r="CI192" s="3"/>
      <c r="CJ192" s="3"/>
      <c r="CK192" s="14"/>
      <c r="CL192" s="4"/>
      <c r="CM192" s="4"/>
      <c r="CN192" s="2"/>
      <c r="CO192" s="2"/>
      <c r="CP192" s="2"/>
      <c r="CQ192" s="2"/>
      <c r="CR192" s="14"/>
      <c r="CS192" s="4"/>
      <c r="CT192" s="4"/>
      <c r="CU192" s="2"/>
      <c r="CV192" s="2"/>
      <c r="CW192" s="2"/>
      <c r="CX192" s="2"/>
      <c r="CY192" s="14"/>
    </row>
    <row r="193" spans="1:103">
      <c r="A193" s="83"/>
      <c r="B193" s="83"/>
      <c r="C193" s="83"/>
      <c r="D193" s="83"/>
      <c r="E193" s="83"/>
      <c r="F193" s="83"/>
      <c r="G193" s="83"/>
      <c r="H193" s="14"/>
      <c r="I193" s="14"/>
      <c r="J193" s="14"/>
      <c r="K193" s="14"/>
      <c r="L193" s="14"/>
      <c r="M193" s="14"/>
      <c r="N193" s="14"/>
      <c r="O193" s="14"/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26"/>
      <c r="AA193" s="271" t="s">
        <v>51</v>
      </c>
      <c r="AB193" s="260"/>
      <c r="AC193" s="261"/>
      <c r="AD193" s="262" t="s">
        <v>52</v>
      </c>
      <c r="AE193" s="263">
        <v>-2</v>
      </c>
      <c r="AF193" s="255"/>
      <c r="AG193" s="274"/>
      <c r="AH193" s="274"/>
      <c r="AI193" s="274"/>
      <c r="AJ193" s="145"/>
      <c r="AK193" s="145"/>
      <c r="AL193" s="145"/>
      <c r="AM193" s="145"/>
      <c r="AN193" s="133"/>
      <c r="AO193" s="181"/>
      <c r="AP193" s="74"/>
      <c r="AQ193" s="142"/>
      <c r="AR193" s="142"/>
      <c r="AS193" s="135"/>
      <c r="AT193" s="135"/>
      <c r="AU193" s="135"/>
      <c r="AV193" s="135"/>
      <c r="AW193" s="127"/>
      <c r="AX193" s="127"/>
      <c r="AY193" s="133"/>
      <c r="AZ193" s="133"/>
      <c r="BA193" s="133"/>
      <c r="BB193" s="133"/>
      <c r="BC193" s="166"/>
      <c r="BD193" s="127"/>
      <c r="BE193" s="127"/>
      <c r="BF193" s="142"/>
      <c r="BG193" s="183"/>
      <c r="BH193" s="183"/>
      <c r="BI193" s="133"/>
      <c r="BJ193" s="127"/>
      <c r="BK193" s="127"/>
      <c r="BL193" s="135"/>
      <c r="BM193" s="135"/>
      <c r="BN193" s="135"/>
      <c r="BO193" s="135"/>
      <c r="BP193" s="14"/>
      <c r="BQ193" s="127"/>
      <c r="BR193" s="127"/>
      <c r="BS193" s="133"/>
      <c r="BT193" s="133"/>
      <c r="BU193" s="133"/>
      <c r="BV193" s="133"/>
      <c r="BW193" s="14"/>
      <c r="BX193" s="127"/>
      <c r="BY193" s="127"/>
      <c r="BZ193" s="133"/>
      <c r="CA193" s="133"/>
      <c r="CB193" s="133"/>
      <c r="CC193" s="133"/>
      <c r="CD193" s="13"/>
      <c r="CE193" s="127"/>
      <c r="CF193" s="127"/>
      <c r="CG193" s="135"/>
      <c r="CH193" s="135"/>
      <c r="CI193" s="135"/>
      <c r="CJ193" s="135"/>
      <c r="CK193" s="14"/>
      <c r="CL193" s="127"/>
      <c r="CM193" s="127"/>
      <c r="CN193" s="133"/>
      <c r="CO193" s="133"/>
      <c r="CP193" s="133"/>
      <c r="CQ193" s="133"/>
      <c r="CR193" s="14"/>
      <c r="CS193" s="127"/>
      <c r="CT193" s="127"/>
      <c r="CU193" s="133"/>
      <c r="CV193" s="133"/>
      <c r="CW193" s="133"/>
      <c r="CX193" s="133"/>
      <c r="CY193" s="14"/>
    </row>
    <row r="194" spans="1:103" ht="13.5" thickBot="1">
      <c r="A194" s="83"/>
      <c r="B194" s="83"/>
      <c r="C194" s="83"/>
      <c r="D194" s="83"/>
      <c r="E194" s="83"/>
      <c r="F194" s="83"/>
      <c r="G194" s="83"/>
      <c r="H194" s="14"/>
      <c r="I194" s="14"/>
      <c r="J194" s="14"/>
      <c r="K194" s="14"/>
      <c r="L194" s="14"/>
      <c r="M194" s="14"/>
      <c r="N194" s="14"/>
      <c r="O194" s="14"/>
      <c r="P194" s="14"/>
      <c r="Q194" s="14"/>
      <c r="R194" s="14"/>
      <c r="S194" s="14"/>
      <c r="T194" s="14"/>
      <c r="U194" s="14"/>
      <c r="V194" s="14"/>
      <c r="W194" s="14"/>
      <c r="X194" s="14"/>
      <c r="Y194" s="14"/>
      <c r="Z194" s="126"/>
      <c r="AA194" s="273" t="s">
        <v>53</v>
      </c>
      <c r="AB194" s="264">
        <v>2</v>
      </c>
      <c r="AC194" s="265" t="s">
        <v>54</v>
      </c>
      <c r="AD194" s="266" t="s">
        <v>55</v>
      </c>
      <c r="AE194" s="267">
        <v>2.5000000000000001E-2</v>
      </c>
      <c r="AF194" s="268"/>
      <c r="AG194" s="274"/>
      <c r="AH194" s="274"/>
      <c r="AI194" s="274"/>
      <c r="AJ194" s="145"/>
      <c r="AK194" s="145"/>
      <c r="AL194" s="145"/>
      <c r="AM194" s="145"/>
      <c r="AN194" s="133"/>
      <c r="AO194" s="181"/>
      <c r="AP194" s="74"/>
      <c r="AQ194" s="142"/>
      <c r="AR194" s="142"/>
      <c r="AS194" s="135"/>
      <c r="AT194" s="135"/>
      <c r="AU194" s="135"/>
      <c r="AV194" s="135"/>
      <c r="AW194" s="127"/>
      <c r="AX194" s="127"/>
      <c r="AY194" s="133"/>
      <c r="AZ194" s="133"/>
      <c r="BA194" s="133"/>
      <c r="BB194" s="133"/>
      <c r="BC194" s="166"/>
      <c r="BD194" s="127"/>
      <c r="BE194" s="127"/>
      <c r="BF194" s="142"/>
      <c r="BG194" s="183"/>
      <c r="BH194" s="183"/>
      <c r="BI194" s="133"/>
      <c r="BJ194" s="127"/>
      <c r="BK194" s="127"/>
      <c r="BL194" s="135"/>
      <c r="BM194" s="135"/>
      <c r="BN194" s="135"/>
      <c r="BO194" s="135"/>
      <c r="BP194" s="14"/>
      <c r="BQ194" s="127"/>
      <c r="BR194" s="127"/>
      <c r="BS194" s="133"/>
      <c r="BT194" s="133"/>
      <c r="BU194" s="133"/>
      <c r="BV194" s="133"/>
      <c r="BW194" s="14"/>
      <c r="BX194" s="127"/>
      <c r="BY194" s="127"/>
      <c r="BZ194" s="133"/>
      <c r="CA194" s="133"/>
      <c r="CB194" s="133"/>
      <c r="CC194" s="133"/>
      <c r="CD194" s="13"/>
      <c r="CE194" s="127"/>
      <c r="CF194" s="127"/>
      <c r="CG194" s="135"/>
      <c r="CH194" s="135"/>
      <c r="CI194" s="135"/>
      <c r="CJ194" s="135"/>
      <c r="CK194" s="14"/>
      <c r="CL194" s="127"/>
      <c r="CM194" s="127"/>
      <c r="CN194" s="133"/>
      <c r="CO194" s="133"/>
      <c r="CP194" s="133"/>
      <c r="CQ194" s="133"/>
      <c r="CR194" s="14"/>
      <c r="CS194" s="127"/>
      <c r="CT194" s="127"/>
      <c r="CU194" s="133"/>
      <c r="CV194" s="133"/>
      <c r="CW194" s="133"/>
      <c r="CX194" s="133"/>
      <c r="CY194" s="14"/>
    </row>
    <row r="195" spans="1:103">
      <c r="A195" s="83"/>
      <c r="B195" s="83"/>
      <c r="C195" s="83"/>
      <c r="D195" s="83"/>
      <c r="E195" s="83"/>
      <c r="F195" s="83"/>
      <c r="G195" s="83"/>
      <c r="H195" s="14"/>
      <c r="I195" s="14"/>
      <c r="J195" s="14"/>
      <c r="K195" s="14"/>
      <c r="L195" s="14"/>
      <c r="M195" s="14"/>
      <c r="N195" s="14"/>
      <c r="O195" s="14"/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26"/>
      <c r="AH195" s="127"/>
      <c r="AI195" s="127"/>
      <c r="AJ195" s="135"/>
      <c r="AK195" s="135"/>
      <c r="AL195" s="135"/>
      <c r="AM195" s="135"/>
      <c r="AN195" s="133"/>
      <c r="AO195" s="181"/>
      <c r="AP195" s="74"/>
      <c r="AQ195" s="142"/>
      <c r="AR195" s="142"/>
      <c r="AS195" s="135"/>
      <c r="AT195" s="135"/>
      <c r="AU195" s="135"/>
      <c r="AV195" s="135"/>
      <c r="AW195" s="127"/>
      <c r="AX195" s="127"/>
      <c r="AY195" s="133"/>
      <c r="AZ195" s="133"/>
      <c r="BA195" s="133"/>
      <c r="BB195" s="133"/>
      <c r="BC195" s="166"/>
      <c r="BD195" s="127"/>
      <c r="BE195" s="127"/>
      <c r="BF195" s="142"/>
      <c r="BG195" s="183"/>
      <c r="BH195" s="183"/>
      <c r="BI195" s="133"/>
      <c r="BJ195" s="127"/>
      <c r="BK195" s="127"/>
      <c r="BL195" s="135"/>
      <c r="BM195" s="135"/>
      <c r="BN195" s="135"/>
      <c r="BO195" s="135"/>
      <c r="BP195" s="14"/>
      <c r="BQ195" s="127"/>
      <c r="BR195" s="127"/>
      <c r="BS195" s="127"/>
      <c r="BT195" s="127"/>
      <c r="BU195" s="127"/>
      <c r="BV195" s="133"/>
      <c r="BW195" s="14"/>
      <c r="BX195" s="127"/>
      <c r="BY195" s="127"/>
      <c r="BZ195" s="133"/>
      <c r="CA195" s="133"/>
      <c r="CB195" s="133"/>
      <c r="CC195" s="133"/>
      <c r="CD195" s="13"/>
      <c r="CE195" s="127"/>
      <c r="CF195" s="127"/>
      <c r="CG195" s="135"/>
      <c r="CH195" s="135"/>
      <c r="CI195" s="135"/>
      <c r="CJ195" s="135"/>
      <c r="CK195" s="14"/>
      <c r="CL195" s="127"/>
      <c r="CM195" s="127"/>
      <c r="CN195" s="133"/>
      <c r="CO195" s="133"/>
      <c r="CP195" s="133"/>
      <c r="CQ195" s="133"/>
      <c r="CR195" s="14"/>
      <c r="CS195" s="127"/>
      <c r="CT195" s="127"/>
      <c r="CU195" s="133"/>
      <c r="CV195" s="133"/>
      <c r="CW195" s="133"/>
      <c r="CX195" s="133"/>
      <c r="CY195" s="14"/>
    </row>
    <row r="196" spans="1:103">
      <c r="A196" s="83"/>
      <c r="B196" s="83"/>
      <c r="C196" s="83"/>
      <c r="D196" s="83"/>
      <c r="E196" s="83"/>
      <c r="F196" s="83"/>
      <c r="G196" s="83"/>
      <c r="H196" s="14"/>
      <c r="I196" s="14"/>
      <c r="J196" s="14"/>
      <c r="K196" s="14"/>
      <c r="L196" s="14"/>
      <c r="M196" s="14"/>
      <c r="N196" s="14"/>
      <c r="O196" s="14"/>
      <c r="P196" s="14"/>
      <c r="Q196" s="14"/>
      <c r="R196" s="14"/>
      <c r="S196" s="14"/>
      <c r="T196" s="14"/>
      <c r="U196" s="14"/>
      <c r="V196" s="14"/>
      <c r="W196" s="14"/>
      <c r="X196" s="14"/>
      <c r="Y196" s="14"/>
      <c r="Z196" s="126"/>
      <c r="AH196" s="127"/>
      <c r="AI196" s="127"/>
      <c r="AJ196" s="135"/>
      <c r="AK196" s="135"/>
      <c r="AL196" s="135"/>
      <c r="AM196" s="135"/>
      <c r="AN196" s="133"/>
      <c r="AO196" s="181"/>
      <c r="AP196" s="74"/>
      <c r="AQ196" s="142"/>
      <c r="AR196" s="142"/>
      <c r="AS196" s="135"/>
      <c r="AT196" s="135"/>
      <c r="AU196" s="135"/>
      <c r="AV196" s="135"/>
      <c r="AW196" s="127"/>
      <c r="AX196" s="127"/>
      <c r="AY196" s="133"/>
      <c r="AZ196" s="133"/>
      <c r="BA196" s="133"/>
      <c r="BB196" s="133"/>
      <c r="BC196" s="166"/>
      <c r="BD196" s="127"/>
      <c r="BE196" s="127"/>
      <c r="BF196" s="142"/>
      <c r="BG196" s="183"/>
      <c r="BH196" s="183"/>
      <c r="BI196" s="133"/>
      <c r="BJ196" s="127"/>
      <c r="BK196" s="127"/>
      <c r="BL196" s="135"/>
      <c r="BM196" s="135"/>
      <c r="BN196" s="135"/>
      <c r="BO196" s="135"/>
      <c r="BP196" s="14"/>
      <c r="BQ196" s="127"/>
      <c r="BR196" s="127"/>
      <c r="BS196" s="127"/>
      <c r="BT196" s="127"/>
      <c r="BU196" s="127"/>
      <c r="BV196" s="133"/>
      <c r="BW196" s="14"/>
      <c r="BX196" s="127"/>
      <c r="BY196" s="127"/>
      <c r="BZ196" s="133"/>
      <c r="CA196" s="133"/>
      <c r="CB196" s="133"/>
      <c r="CC196" s="133"/>
      <c r="CD196" s="13"/>
      <c r="CE196" s="127"/>
      <c r="CF196" s="127"/>
      <c r="CG196" s="135"/>
      <c r="CH196" s="135"/>
      <c r="CI196" s="135"/>
      <c r="CJ196" s="135"/>
      <c r="CK196" s="14"/>
      <c r="CL196" s="127"/>
      <c r="CM196" s="127"/>
      <c r="CN196" s="133"/>
      <c r="CO196" s="133"/>
      <c r="CP196" s="133"/>
      <c r="CQ196" s="133"/>
      <c r="CR196" s="14"/>
      <c r="CS196" s="127"/>
      <c r="CT196" s="127"/>
      <c r="CU196" s="133"/>
      <c r="CV196" s="133"/>
      <c r="CW196" s="133"/>
      <c r="CX196" s="133"/>
      <c r="CY196" s="14"/>
    </row>
    <row r="197" spans="1:103">
      <c r="A197" s="83"/>
      <c r="B197" s="83"/>
      <c r="C197" s="83"/>
      <c r="D197" s="83"/>
      <c r="E197" s="83"/>
      <c r="F197" s="83"/>
      <c r="G197" s="83"/>
      <c r="H197" s="14"/>
      <c r="I197" s="14"/>
      <c r="J197" s="14"/>
      <c r="K197" s="14"/>
      <c r="L197" s="14"/>
      <c r="M197" s="14"/>
      <c r="N197" s="14"/>
      <c r="O197" s="14"/>
      <c r="P197" s="14"/>
      <c r="Q197" s="14"/>
      <c r="R197" s="14"/>
      <c r="S197" s="14"/>
      <c r="T197" s="14"/>
      <c r="U197" s="14"/>
      <c r="V197" s="14"/>
      <c r="W197" s="14"/>
      <c r="X197" s="14"/>
      <c r="Y197" s="14"/>
      <c r="AH197" s="127"/>
      <c r="AI197" s="127"/>
      <c r="AJ197" s="135"/>
      <c r="AK197" s="135"/>
      <c r="AL197" s="135"/>
      <c r="AM197" s="135"/>
      <c r="AN197" s="133"/>
      <c r="AO197" s="181"/>
      <c r="AP197" s="74"/>
      <c r="AQ197" s="142"/>
      <c r="AR197" s="142"/>
      <c r="AS197" s="135"/>
      <c r="AT197" s="135"/>
      <c r="AU197" s="135"/>
      <c r="AV197" s="135"/>
      <c r="AW197" s="127"/>
      <c r="AX197" s="127"/>
      <c r="AY197" s="133"/>
      <c r="AZ197" s="133"/>
      <c r="BA197" s="133"/>
      <c r="BB197" s="133"/>
      <c r="BC197" s="166"/>
      <c r="BD197" s="127"/>
      <c r="BE197" s="127"/>
      <c r="BF197" s="142"/>
      <c r="BG197" s="183"/>
      <c r="BH197" s="183"/>
      <c r="BI197" s="133"/>
      <c r="BJ197" s="127"/>
      <c r="BK197" s="127"/>
      <c r="BL197" s="135"/>
      <c r="BM197" s="135"/>
      <c r="BN197" s="135"/>
      <c r="BO197" s="135"/>
      <c r="BP197" s="14"/>
      <c r="BQ197" s="127"/>
      <c r="BR197" s="127"/>
      <c r="BS197" s="127"/>
      <c r="BT197" s="127"/>
      <c r="BU197" s="127"/>
      <c r="BV197" s="133"/>
      <c r="BW197" s="14"/>
      <c r="BX197" s="127"/>
      <c r="BY197" s="127"/>
      <c r="BZ197" s="133"/>
      <c r="CA197" s="133"/>
      <c r="CB197" s="133"/>
      <c r="CC197" s="133"/>
      <c r="CD197" s="13"/>
      <c r="CE197" s="127"/>
      <c r="CF197" s="127"/>
      <c r="CG197" s="135"/>
      <c r="CH197" s="135"/>
      <c r="CI197" s="135"/>
      <c r="CJ197" s="135"/>
      <c r="CK197" s="14"/>
      <c r="CL197" s="127"/>
      <c r="CM197" s="127"/>
      <c r="CN197" s="133"/>
      <c r="CO197" s="133"/>
      <c r="CP197" s="133"/>
      <c r="CQ197" s="133"/>
      <c r="CR197" s="14"/>
      <c r="CS197" s="127"/>
      <c r="CT197" s="127"/>
      <c r="CU197" s="133"/>
      <c r="CV197" s="133"/>
      <c r="CW197" s="133"/>
      <c r="CX197" s="133"/>
      <c r="CY197" s="14"/>
    </row>
    <row r="198" spans="1:103">
      <c r="A198" s="184"/>
      <c r="B198" s="133"/>
      <c r="H198" s="14"/>
      <c r="I198" s="14"/>
      <c r="J198" s="14"/>
      <c r="K198" s="14"/>
      <c r="L198" s="14"/>
      <c r="M198" s="14"/>
      <c r="N198" s="14"/>
      <c r="O198" s="14"/>
      <c r="P198" s="14"/>
      <c r="Q198" s="14"/>
      <c r="R198" s="14"/>
      <c r="S198" s="14"/>
      <c r="T198" s="14"/>
      <c r="U198" s="14"/>
      <c r="V198" s="14"/>
      <c r="W198" s="14"/>
      <c r="X198" s="14"/>
      <c r="Y198" s="14"/>
      <c r="Z198" s="126"/>
      <c r="AH198" s="127"/>
      <c r="AI198" s="127"/>
      <c r="AJ198" s="135"/>
      <c r="AK198" s="135"/>
      <c r="AL198" s="135"/>
      <c r="AM198" s="135"/>
      <c r="AN198" s="133"/>
      <c r="AO198" s="181"/>
      <c r="AP198" s="74"/>
      <c r="AQ198" s="142"/>
      <c r="AR198" s="142"/>
      <c r="AS198" s="26" t="str">
        <f>IF(ISNUMBER(AJ198),AJ198-($D191*AJ197+$E191),"")</f>
        <v/>
      </c>
      <c r="AT198" s="26" t="str">
        <f>IF(ISNUMBER(AK198),AK198-($D191*AK197+$E191),"")</f>
        <v/>
      </c>
      <c r="AU198" s="26"/>
      <c r="AV198" s="26" t="str">
        <f>IF(ISNUMBER(AM198),AM198-($D191*AM197+$E191),"")</f>
        <v/>
      </c>
      <c r="AW198" s="127"/>
      <c r="AX198" s="127"/>
      <c r="AY198" s="133"/>
      <c r="AZ198" s="133"/>
      <c r="BA198" s="133"/>
      <c r="BB198" s="133"/>
      <c r="BC198" s="166"/>
      <c r="BD198" s="127"/>
      <c r="BE198" s="127"/>
      <c r="BF198" s="142"/>
      <c r="BG198" s="183"/>
      <c r="BH198" s="183"/>
      <c r="BI198" s="133"/>
      <c r="BJ198" s="127"/>
      <c r="BK198" s="127"/>
      <c r="BL198" s="78" t="str">
        <f>IF(ISNUMBER(AS198),AS198/AJ190,"")</f>
        <v/>
      </c>
      <c r="BM198" s="78" t="str">
        <f>IF(ISNUMBER(AT198),AT198/AK190,"")</f>
        <v/>
      </c>
      <c r="BN198" s="78"/>
      <c r="BO198" s="78" t="str">
        <f>IF(ISNUMBER(AV198),AV198/AM190,"")</f>
        <v/>
      </c>
      <c r="BP198" s="117"/>
      <c r="BQ198" s="141"/>
      <c r="BR198" s="127"/>
      <c r="BS198" s="127"/>
      <c r="BT198" s="127"/>
      <c r="BU198" s="127"/>
      <c r="BV198" s="24"/>
      <c r="BW198" s="117"/>
      <c r="BX198" s="141"/>
      <c r="BY198" s="141"/>
      <c r="BZ198" s="27" t="s">
        <v>0</v>
      </c>
      <c r="CA198" s="24" t="str">
        <f>IF(ISNUMBER(BL198),1-BL198/BM198,"")</f>
        <v/>
      </c>
      <c r="CB198" s="24"/>
      <c r="CC198" s="24"/>
      <c r="CD198" s="197"/>
      <c r="CE198" s="141"/>
      <c r="CF198" s="141"/>
      <c r="CG198" s="147"/>
      <c r="CH198" s="147"/>
      <c r="CI198" s="147"/>
      <c r="CJ198" s="147"/>
      <c r="CK198" s="117"/>
      <c r="CL198" s="141"/>
      <c r="CM198" s="141"/>
      <c r="CN198" s="134"/>
      <c r="CO198" s="134"/>
      <c r="CP198" s="134"/>
      <c r="CQ198" s="134"/>
      <c r="CR198" s="117"/>
      <c r="CS198" s="141"/>
      <c r="CT198" s="141"/>
      <c r="CU198" s="134"/>
      <c r="CV198" s="134"/>
      <c r="CW198" s="134"/>
      <c r="CX198" s="134"/>
      <c r="CY198" s="117"/>
    </row>
    <row r="199" spans="1:103">
      <c r="A199" s="184"/>
      <c r="B199" s="133"/>
      <c r="H199" s="14"/>
      <c r="I199" s="14"/>
      <c r="J199" s="14"/>
      <c r="K199" s="14"/>
      <c r="L199" s="14"/>
      <c r="M199" s="14"/>
      <c r="N199" s="14"/>
      <c r="O199" s="14"/>
      <c r="P199" s="14"/>
      <c r="Q199" s="14"/>
      <c r="R199" s="14"/>
      <c r="S199" s="14"/>
      <c r="T199" s="14"/>
      <c r="U199" s="14"/>
      <c r="V199" s="14"/>
      <c r="W199" s="14"/>
      <c r="X199" s="14"/>
      <c r="Y199" s="14"/>
      <c r="Z199" s="126"/>
      <c r="AH199" s="127"/>
      <c r="AI199" s="127"/>
      <c r="AJ199" s="135"/>
      <c r="AK199" s="135"/>
      <c r="AL199" s="135"/>
      <c r="AM199" s="135"/>
      <c r="AN199" s="133"/>
      <c r="AO199" s="181"/>
      <c r="AP199" s="74"/>
      <c r="AQ199" s="142"/>
      <c r="AR199" s="142"/>
      <c r="AS199" s="147"/>
      <c r="AT199" s="147"/>
      <c r="AU199" s="147"/>
      <c r="AV199" s="147"/>
      <c r="AW199" s="127"/>
      <c r="AX199" s="127"/>
      <c r="AY199" s="133"/>
      <c r="AZ199" s="133"/>
      <c r="BA199" s="133"/>
      <c r="BB199" s="133"/>
      <c r="BC199" s="166"/>
      <c r="BD199" s="127"/>
      <c r="BE199" s="127"/>
      <c r="BF199" s="142"/>
      <c r="BG199" s="183"/>
      <c r="BH199" s="183"/>
      <c r="BI199" s="133"/>
      <c r="BJ199" s="127"/>
      <c r="BK199" s="127"/>
      <c r="BL199" s="147"/>
      <c r="BM199" s="147"/>
      <c r="BN199" s="147"/>
      <c r="BO199" s="147"/>
      <c r="BP199" s="117"/>
      <c r="BQ199" s="141"/>
      <c r="BR199" s="127"/>
      <c r="BS199" s="127"/>
      <c r="BT199" s="127"/>
      <c r="BU199" s="127"/>
      <c r="BV199" s="134"/>
      <c r="BW199" s="117"/>
      <c r="BX199" s="141"/>
      <c r="BY199" s="141"/>
      <c r="BZ199" s="134"/>
      <c r="CA199" s="134"/>
      <c r="CB199" s="134"/>
      <c r="CC199" s="134"/>
      <c r="CD199" s="197"/>
      <c r="CE199" s="141"/>
      <c r="CF199" s="141"/>
      <c r="CG199" s="147"/>
      <c r="CH199" s="147"/>
      <c r="CI199" s="147"/>
      <c r="CJ199" s="147"/>
      <c r="CK199" s="117"/>
      <c r="CL199" s="141"/>
      <c r="CM199" s="141"/>
      <c r="CN199" s="134"/>
      <c r="CO199" s="134"/>
      <c r="CP199" s="134"/>
      <c r="CQ199" s="134"/>
      <c r="CR199" s="117"/>
      <c r="CS199" s="141"/>
      <c r="CT199" s="141"/>
      <c r="CU199" s="134"/>
      <c r="CV199" s="134"/>
      <c r="CW199" s="134"/>
      <c r="CX199" s="134"/>
      <c r="CY199" s="117"/>
    </row>
    <row r="200" spans="1:103" ht="13.5" thickBot="1">
      <c r="A200" s="460" t="s">
        <v>68</v>
      </c>
      <c r="B200" s="198" t="str">
        <f>$G$22</f>
        <v>DatLab 7 Template 16-08-02</v>
      </c>
      <c r="C200" s="199"/>
      <c r="D200" s="199"/>
      <c r="E200" s="199"/>
      <c r="F200" s="199"/>
      <c r="G200" s="199"/>
      <c r="H200" s="200"/>
      <c r="I200" s="200"/>
      <c r="J200" s="200"/>
      <c r="K200" s="200"/>
      <c r="L200" s="200"/>
      <c r="M200" s="200"/>
      <c r="N200" s="200"/>
      <c r="O200" s="200"/>
      <c r="P200" s="200"/>
      <c r="Q200" s="200"/>
      <c r="R200" s="200"/>
      <c r="S200" s="200"/>
      <c r="T200" s="200"/>
      <c r="U200" s="200"/>
      <c r="V200" s="200"/>
      <c r="W200" s="200"/>
      <c r="X200" s="200"/>
      <c r="Y200" s="200"/>
      <c r="Z200" s="201"/>
      <c r="AA200" s="202"/>
      <c r="AB200" s="202"/>
      <c r="AC200" s="202"/>
      <c r="AD200" s="202"/>
      <c r="AE200" s="202"/>
      <c r="AF200" s="202"/>
      <c r="AG200" s="202"/>
      <c r="AH200" s="12" t="str">
        <f>$B200</f>
        <v>DatLab 7 Template 16-08-02</v>
      </c>
      <c r="AI200" s="161"/>
      <c r="AJ200" s="203"/>
      <c r="AK200" s="203"/>
      <c r="AL200" s="203"/>
      <c r="AM200" s="203"/>
      <c r="AN200" s="204"/>
      <c r="AO200" s="205"/>
      <c r="AP200" s="206"/>
      <c r="AQ200" s="79" t="str">
        <f>$B200</f>
        <v>DatLab 7 Template 16-08-02</v>
      </c>
      <c r="AR200" s="161"/>
      <c r="AS200" s="203"/>
      <c r="AT200" s="203"/>
      <c r="AU200" s="203"/>
      <c r="AV200" s="203"/>
      <c r="AW200" s="161"/>
      <c r="AX200" s="161"/>
      <c r="AY200" s="204"/>
      <c r="AZ200" s="204"/>
      <c r="BA200" s="204"/>
      <c r="BB200" s="204"/>
      <c r="BC200" s="207"/>
      <c r="BD200" s="161"/>
      <c r="BE200" s="161"/>
      <c r="BF200" s="61"/>
      <c r="BG200" s="208"/>
      <c r="BH200" s="208"/>
      <c r="BI200" s="204"/>
      <c r="BJ200" s="79" t="str">
        <f>$B200</f>
        <v>DatLab 7 Template 16-08-02</v>
      </c>
      <c r="BK200" s="161"/>
      <c r="BL200" s="203"/>
      <c r="BM200" s="203"/>
      <c r="BN200" s="203"/>
      <c r="BO200" s="203"/>
      <c r="BP200" s="209"/>
      <c r="BQ200" s="79" t="str">
        <f>$B200</f>
        <v>DatLab 7 Template 16-08-02</v>
      </c>
      <c r="BR200" s="200"/>
      <c r="BS200" s="200"/>
      <c r="BT200" s="200"/>
      <c r="BU200" s="200"/>
      <c r="BV200" s="204"/>
      <c r="BW200" s="209"/>
      <c r="BX200" s="79" t="str">
        <f>$B200</f>
        <v>DatLab 7 Template 16-08-02</v>
      </c>
      <c r="BY200" s="161"/>
      <c r="BZ200" s="204"/>
      <c r="CA200" s="204"/>
      <c r="CB200" s="204"/>
      <c r="CC200" s="204"/>
      <c r="CD200" s="210"/>
      <c r="CE200" s="79" t="str">
        <f>$B200</f>
        <v>DatLab 7 Template 16-08-02</v>
      </c>
      <c r="CF200" s="161"/>
      <c r="CG200" s="203"/>
      <c r="CH200" s="203"/>
      <c r="CI200" s="203"/>
      <c r="CJ200" s="203"/>
      <c r="CK200" s="209"/>
      <c r="CL200" s="79" t="str">
        <f>$B200</f>
        <v>DatLab 7 Template 16-08-02</v>
      </c>
      <c r="CM200" s="161"/>
      <c r="CN200" s="204"/>
      <c r="CO200" s="204"/>
      <c r="CP200" s="204"/>
      <c r="CQ200" s="204"/>
      <c r="CR200" s="209"/>
      <c r="CS200" s="79" t="str">
        <f>$B200</f>
        <v>DatLab 7 Template 16-08-02</v>
      </c>
      <c r="CT200" s="161"/>
      <c r="CU200" s="204"/>
      <c r="CV200" s="204"/>
      <c r="CW200" s="204"/>
      <c r="CX200" s="204"/>
      <c r="CY200" s="209"/>
    </row>
    <row r="208" spans="1:103">
      <c r="AQ208" s="486"/>
      <c r="AR208" s="486"/>
      <c r="AS208" s="306"/>
      <c r="AT208" s="306"/>
      <c r="AU208" s="306"/>
      <c r="AV208" s="306"/>
    </row>
    <row r="209" spans="43:48">
      <c r="AQ209" s="487"/>
      <c r="AR209" s="483"/>
      <c r="AS209" s="483"/>
      <c r="AT209" s="483"/>
      <c r="AU209" s="483"/>
      <c r="AV209" s="483"/>
    </row>
  </sheetData>
  <conditionalFormatting sqref="CU3:CX10 CN34:CQ34 CN3:CQ32 CG34:CJ34 CG3:CJ32 BZ3:CA10 CB3:CC32 BS34:BV34 BI34 BL34:BO34 AV17 AS34:AV34 AQ3:AR32 AS3:AV10 AY3:BB32 BL3:BO10 BS3:BV10 BZ34:CC34 CU34:CX34">
    <cfRule type="containsErrors" dxfId="3" priority="2" stopIfTrue="1">
      <formula>ISERROR(AQ3)</formula>
    </cfRule>
  </conditionalFormatting>
  <conditionalFormatting sqref="AS34:AV34">
    <cfRule type="containsErrors" dxfId="2" priority="1" stopIfTrue="1">
      <formula>ISERROR(AS34)</formula>
    </cfRule>
  </conditionalFormatting>
  <hyperlinks>
    <hyperlink ref="G2" r:id="rId1" display="SUIT protocol"/>
    <hyperlink ref="A3" r:id="rId2" display="Subsample"/>
    <hyperlink ref="A4" location="Subs_a" display="↓  Subsample entry #a"/>
    <hyperlink ref="CZ45" location="'SUIT1 template'!A60" display="Goto Subsample #1"/>
    <hyperlink ref="B3" r:id="rId3" display="Sample summary"/>
    <hyperlink ref="A40" location="Sample_statistics" display="é Sample statistics"/>
    <hyperlink ref="G3" r:id="rId4"/>
    <hyperlink ref="F45" location="O2k!B3" display="O2 background check ↗"/>
    <hyperlink ref="AA2" r:id="rId5" display="↓ Paste 'Mark statistics'"/>
    <hyperlink ref="A43" location="MSa" display="î Mark statistics #a"/>
    <hyperlink ref="A60" location="Sample_statistics" display="é Sample statistics"/>
    <hyperlink ref="Z43" location="Subs_a" display="←  Graph"/>
    <hyperlink ref="A5" location="Subs_b" display="↓  Subsample entry #b"/>
    <hyperlink ref="CZ65" location="'SUIT1 template'!A60" display="Goto Subsample #1"/>
    <hyperlink ref="A63" location="MSb" display="↘ Mark statistics"/>
    <hyperlink ref="A80" location="Sample_statistics" display="é Sample statistics"/>
    <hyperlink ref="Z63" location="Subs_b" display="←  Graph"/>
    <hyperlink ref="CZ125" location="'SUIT1 template'!A60" display="Goto Subsample #1"/>
    <hyperlink ref="A123" location="MSe" display="↘ Mark statistics"/>
    <hyperlink ref="A140" location="Sample_statistics" display="é Sample statistics"/>
    <hyperlink ref="Z123" location="Subs_e" display="←  Graph"/>
    <hyperlink ref="CZ145" location="'SUIT1 template'!A60" display="Goto Subsample #1"/>
    <hyperlink ref="A143" location="MSf" display="↘ Mark statistics"/>
    <hyperlink ref="A160" location="Sample_statistics" display="é Sample statistics"/>
    <hyperlink ref="Z143" location="Subs_f" display="←  Graph"/>
    <hyperlink ref="CZ165" location="'SUIT1 template'!A60" display="Goto Subsample #1"/>
    <hyperlink ref="A163" location="MSg" display="↘ Mark statistics"/>
    <hyperlink ref="A180" location="Sample_statistics" display="é Sample statistics"/>
    <hyperlink ref="Z163" location="Subs_g" display="←  Graph"/>
    <hyperlink ref="CZ185" location="'SUIT1 template'!A60" display="Goto Subsample #1"/>
    <hyperlink ref="A183" location="MSh" display="↘ Mark statistics"/>
    <hyperlink ref="A200" location="Sample_statistics" display="é Sample statistics"/>
    <hyperlink ref="Z183" location="Subs_h" display="←  Graph"/>
    <hyperlink ref="A6" location="Subs_c" display="↓  Subsample entry #c"/>
    <hyperlink ref="A1" location="Sample_statistics" display="Sample entry #1"/>
    <hyperlink ref="CZ85" location="'SUIT1 template'!A60" display="Goto Subsample #1"/>
    <hyperlink ref="A83" location="MSc" display="↘ Mark statistics"/>
    <hyperlink ref="A100" location="Sample_statistics" display="é Sample statistics"/>
    <hyperlink ref="Z83" location="Subs_c" display="←  Graph"/>
    <hyperlink ref="CZ105" location="'SUIT1 template'!A60" display="Goto Subsample #1"/>
    <hyperlink ref="A103" location="MSd" display="↘ Mark statistics"/>
    <hyperlink ref="A120" location="Sample_statistics" display="é Sample statistics"/>
    <hyperlink ref="Z103" location="Subs_d" display="←  Graph"/>
    <hyperlink ref="A7" location="Subs_d" display="↓  Subsample entry #d"/>
    <hyperlink ref="A8" location="Subs_e" display="↓  Subsample entry #e"/>
    <hyperlink ref="A9" location="Subs_f" display="↓  Subsample entry #f"/>
    <hyperlink ref="A10" location="Subs_g" display="↓  Subsample entry #g"/>
    <hyperlink ref="A11" location="Subs_h" display="↓  Subsample entry #h"/>
    <hyperlink ref="G1" location="Cohort!B3" display="↗ Cohort"/>
    <hyperlink ref="A2" location="Navigation!B3" display="↗ Navigation"/>
    <hyperlink ref="F65" location="O2k!B3" display="O2 background check ↗"/>
    <hyperlink ref="F85" location="O2k!B3" display="O2 background check ↗"/>
    <hyperlink ref="F105" location="O2k!B3" display="O2 background check ↗"/>
    <hyperlink ref="F125" location="O2k!B3" display="O2 background check ↗"/>
    <hyperlink ref="F145" location="O2k!B3" display="O2 background check ↗"/>
    <hyperlink ref="F165" location="O2k!B3" display="O2 background check ↗"/>
    <hyperlink ref="F185" location="O2k!B3" display="O2 background check ↗"/>
    <hyperlink ref="AI5" r:id="rId6"/>
    <hyperlink ref="AM5" location="Sample_statistics" display="← Sample statistics"/>
    <hyperlink ref="A33" location="'#1'!AV33" display="→ Tables: Sample statistics"/>
    <hyperlink ref="A32" location="'#1'!AI5" display="→ Coupling-pathway diagram"/>
    <hyperlink ref="AM33" location="Sample_statistics" display="← Sample statistics"/>
  </hyperlinks>
  <pageMargins left="0.7" right="0.7" top="0.78740157499999996" bottom="0.78740157499999996" header="0.3" footer="0.3"/>
  <pageSetup paperSize="9" orientation="portrait" r:id="rId7"/>
  <drawing r:id="rId8"/>
  <legacy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10</vt:i4>
      </vt:variant>
      <vt:variant>
        <vt:lpstr>Benannte Bereiche</vt:lpstr>
      </vt:variant>
      <vt:variant>
        <vt:i4>122</vt:i4>
      </vt:variant>
    </vt:vector>
  </HeadingPairs>
  <TitlesOfParts>
    <vt:vector size="132" baseType="lpstr">
      <vt:lpstr>Navigation</vt:lpstr>
      <vt:lpstr>O2k</vt:lpstr>
      <vt:lpstr>Cohort</vt:lpstr>
      <vt:lpstr>#1</vt:lpstr>
      <vt:lpstr>#2</vt:lpstr>
      <vt:lpstr>#3</vt:lpstr>
      <vt:lpstr>#4</vt:lpstr>
      <vt:lpstr>#5</vt:lpstr>
      <vt:lpstr>#6</vt:lpstr>
      <vt:lpstr>#1-Demo</vt:lpstr>
      <vt:lpstr>Cohort!CPCD</vt:lpstr>
      <vt:lpstr>'#1-Demo'!MSa</vt:lpstr>
      <vt:lpstr>'#2'!MSa</vt:lpstr>
      <vt:lpstr>'#3'!MSa</vt:lpstr>
      <vt:lpstr>'#4'!MSa</vt:lpstr>
      <vt:lpstr>'#5'!MSa</vt:lpstr>
      <vt:lpstr>'#6'!MSa</vt:lpstr>
      <vt:lpstr>MSa</vt:lpstr>
      <vt:lpstr>'#1-Demo'!MSb</vt:lpstr>
      <vt:lpstr>'#2'!MSb</vt:lpstr>
      <vt:lpstr>'#3'!MSb</vt:lpstr>
      <vt:lpstr>'#4'!MSb</vt:lpstr>
      <vt:lpstr>'#5'!MSb</vt:lpstr>
      <vt:lpstr>'#6'!MSb</vt:lpstr>
      <vt:lpstr>MSb</vt:lpstr>
      <vt:lpstr>'#1-Demo'!MSc</vt:lpstr>
      <vt:lpstr>'#2'!MSc</vt:lpstr>
      <vt:lpstr>'#3'!MSc</vt:lpstr>
      <vt:lpstr>'#4'!MSc</vt:lpstr>
      <vt:lpstr>'#5'!MSc</vt:lpstr>
      <vt:lpstr>'#6'!MSc</vt:lpstr>
      <vt:lpstr>MSc</vt:lpstr>
      <vt:lpstr>'#1-Demo'!MSd</vt:lpstr>
      <vt:lpstr>'#2'!MSd</vt:lpstr>
      <vt:lpstr>'#3'!MSd</vt:lpstr>
      <vt:lpstr>'#4'!MSd</vt:lpstr>
      <vt:lpstr>'#5'!MSd</vt:lpstr>
      <vt:lpstr>'#6'!MSd</vt:lpstr>
      <vt:lpstr>MSd</vt:lpstr>
      <vt:lpstr>'#1-Demo'!MSe</vt:lpstr>
      <vt:lpstr>'#2'!MSe</vt:lpstr>
      <vt:lpstr>'#3'!MSe</vt:lpstr>
      <vt:lpstr>'#4'!MSe</vt:lpstr>
      <vt:lpstr>'#5'!MSe</vt:lpstr>
      <vt:lpstr>'#6'!MSe</vt:lpstr>
      <vt:lpstr>MSe</vt:lpstr>
      <vt:lpstr>'#1-Demo'!MSf</vt:lpstr>
      <vt:lpstr>'#2'!MSf</vt:lpstr>
      <vt:lpstr>'#3'!MSf</vt:lpstr>
      <vt:lpstr>'#4'!MSf</vt:lpstr>
      <vt:lpstr>'#5'!MSf</vt:lpstr>
      <vt:lpstr>'#6'!MSf</vt:lpstr>
      <vt:lpstr>MSf</vt:lpstr>
      <vt:lpstr>'#1-Demo'!MSg</vt:lpstr>
      <vt:lpstr>'#2'!MSg</vt:lpstr>
      <vt:lpstr>'#3'!MSg</vt:lpstr>
      <vt:lpstr>'#4'!MSg</vt:lpstr>
      <vt:lpstr>'#5'!MSg</vt:lpstr>
      <vt:lpstr>'#6'!MSg</vt:lpstr>
      <vt:lpstr>MSg</vt:lpstr>
      <vt:lpstr>'#1-Demo'!MSh</vt:lpstr>
      <vt:lpstr>'#2'!MSh</vt:lpstr>
      <vt:lpstr>'#3'!MSh</vt:lpstr>
      <vt:lpstr>'#4'!MSh</vt:lpstr>
      <vt:lpstr>'#5'!MSh</vt:lpstr>
      <vt:lpstr>'#6'!MSh</vt:lpstr>
      <vt:lpstr>MSh</vt:lpstr>
      <vt:lpstr>'#1-Demo'!Sample_statistics</vt:lpstr>
      <vt:lpstr>'#2'!Sample_statistics</vt:lpstr>
      <vt:lpstr>'#3'!Sample_statistics</vt:lpstr>
      <vt:lpstr>'#4'!Sample_statistics</vt:lpstr>
      <vt:lpstr>'#5'!Sample_statistics</vt:lpstr>
      <vt:lpstr>'#6'!Sample_statistics</vt:lpstr>
      <vt:lpstr>Cohort!Sample_statistics</vt:lpstr>
      <vt:lpstr>Sample_statistics</vt:lpstr>
      <vt:lpstr>'#1-Demo'!Subs_a</vt:lpstr>
      <vt:lpstr>'#2'!Subs_a</vt:lpstr>
      <vt:lpstr>'#3'!Subs_a</vt:lpstr>
      <vt:lpstr>'#4'!Subs_a</vt:lpstr>
      <vt:lpstr>'#5'!Subs_a</vt:lpstr>
      <vt:lpstr>'#6'!Subs_a</vt:lpstr>
      <vt:lpstr>Subs_a</vt:lpstr>
      <vt:lpstr>'#1-Demo'!Subs_b</vt:lpstr>
      <vt:lpstr>'#2'!Subs_b</vt:lpstr>
      <vt:lpstr>'#3'!Subs_b</vt:lpstr>
      <vt:lpstr>'#4'!Subs_b</vt:lpstr>
      <vt:lpstr>'#5'!Subs_b</vt:lpstr>
      <vt:lpstr>'#6'!Subs_b</vt:lpstr>
      <vt:lpstr>Subs_b</vt:lpstr>
      <vt:lpstr>'#1-Demo'!Subs_c</vt:lpstr>
      <vt:lpstr>'#2'!Subs_c</vt:lpstr>
      <vt:lpstr>'#3'!Subs_c</vt:lpstr>
      <vt:lpstr>'#4'!Subs_c</vt:lpstr>
      <vt:lpstr>'#5'!Subs_c</vt:lpstr>
      <vt:lpstr>'#6'!Subs_c</vt:lpstr>
      <vt:lpstr>Subs_c</vt:lpstr>
      <vt:lpstr>'#1-Demo'!Subs_d</vt:lpstr>
      <vt:lpstr>'#2'!Subs_d</vt:lpstr>
      <vt:lpstr>'#3'!Subs_d</vt:lpstr>
      <vt:lpstr>'#4'!Subs_d</vt:lpstr>
      <vt:lpstr>'#5'!Subs_d</vt:lpstr>
      <vt:lpstr>'#6'!Subs_d</vt:lpstr>
      <vt:lpstr>Subs_d</vt:lpstr>
      <vt:lpstr>'#1-Demo'!Subs_e</vt:lpstr>
      <vt:lpstr>'#2'!Subs_e</vt:lpstr>
      <vt:lpstr>'#3'!Subs_e</vt:lpstr>
      <vt:lpstr>'#4'!Subs_e</vt:lpstr>
      <vt:lpstr>'#5'!Subs_e</vt:lpstr>
      <vt:lpstr>'#6'!Subs_e</vt:lpstr>
      <vt:lpstr>Subs_e</vt:lpstr>
      <vt:lpstr>'#1-Demo'!Subs_f</vt:lpstr>
      <vt:lpstr>'#2'!Subs_f</vt:lpstr>
      <vt:lpstr>'#3'!Subs_f</vt:lpstr>
      <vt:lpstr>'#4'!Subs_f</vt:lpstr>
      <vt:lpstr>'#5'!Subs_f</vt:lpstr>
      <vt:lpstr>'#6'!Subs_f</vt:lpstr>
      <vt:lpstr>Subs_f</vt:lpstr>
      <vt:lpstr>'#1-Demo'!Subs_g</vt:lpstr>
      <vt:lpstr>'#2'!Subs_g</vt:lpstr>
      <vt:lpstr>'#3'!Subs_g</vt:lpstr>
      <vt:lpstr>'#4'!Subs_g</vt:lpstr>
      <vt:lpstr>'#5'!Subs_g</vt:lpstr>
      <vt:lpstr>'#6'!Subs_g</vt:lpstr>
      <vt:lpstr>Subs_g</vt:lpstr>
      <vt:lpstr>'#1-Demo'!Subs_h</vt:lpstr>
      <vt:lpstr>'#2'!Subs_h</vt:lpstr>
      <vt:lpstr>'#3'!Subs_h</vt:lpstr>
      <vt:lpstr>'#4'!Subs_h</vt:lpstr>
      <vt:lpstr>'#5'!Subs_h</vt:lpstr>
      <vt:lpstr>'#6'!Subs_h</vt:lpstr>
      <vt:lpstr>Subs_h</vt:lpstr>
      <vt:lpstr>Cohort!Tables_Sample_statistics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2016-08-05T08:29:58Z</dcterms:modified>
</cp:coreProperties>
</file>